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360" windowWidth="12120" windowHeight="8130" tabRatio="910" activeTab="3"/>
  </bookViews>
  <sheets>
    <sheet name="NFZ" sheetId="23" r:id="rId1"/>
    <sheet name="Centrala" sheetId="21" r:id="rId2"/>
    <sheet name="Razem OW NFZ" sheetId="20" r:id="rId3"/>
    <sheet name="Dolnośląski" sheetId="19" r:id="rId4"/>
    <sheet name="KujawskoPomorski" sheetId="18" r:id="rId5"/>
    <sheet name="Lubelski" sheetId="17" r:id="rId6"/>
    <sheet name="Lubuski" sheetId="16" r:id="rId7"/>
    <sheet name="Łódzki" sheetId="15" r:id="rId8"/>
    <sheet name="Małopolski" sheetId="14" r:id="rId9"/>
    <sheet name="Mazowiecki" sheetId="13" r:id="rId10"/>
    <sheet name="Opolski" sheetId="12" r:id="rId11"/>
    <sheet name="Podkarpacki" sheetId="11" r:id="rId12"/>
    <sheet name="Podlaski" sheetId="10" r:id="rId13"/>
    <sheet name="Pomorski" sheetId="9" r:id="rId14"/>
    <sheet name="Śląski" sheetId="8" r:id="rId15"/>
    <sheet name="Świętokrzyski" sheetId="7" r:id="rId16"/>
    <sheet name="WarmińskoMazurski" sheetId="6" r:id="rId17"/>
    <sheet name="Wielkopolski" sheetId="5" r:id="rId18"/>
    <sheet name="Zachodniopomorski" sheetId="3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__C" localSheetId="0">NFZ!___C</definedName>
    <definedName name="___C">[0]!___C</definedName>
    <definedName name="__C" localSheetId="0">NFZ!__C</definedName>
    <definedName name="__C">[0]!__C</definedName>
    <definedName name="_1_0_0kos" localSheetId="1">[1]plan!#REF!</definedName>
    <definedName name="_1_0_0kos" localSheetId="0">[1]plan!#REF!</definedName>
    <definedName name="_1_0_0kos" localSheetId="2">[1]plan!#REF!</definedName>
    <definedName name="_1_0_0kos">[1]plan!#REF!</definedName>
    <definedName name="_2_0_0ra" localSheetId="1">[1]plan!#REF!</definedName>
    <definedName name="_2_0_0ra" localSheetId="0">[1]plan!#REF!</definedName>
    <definedName name="_2_0_0ra" localSheetId="2">[1]plan!#REF!</definedName>
    <definedName name="_2_0_0ra">[1]plan!#REF!</definedName>
    <definedName name="_C" localSheetId="0">#N/A</definedName>
    <definedName name="_C" localSheetId="18">Zachodniopomorski!_C</definedName>
    <definedName name="_C">[0]!_C</definedName>
    <definedName name="_xlnm._FilterDatabase" localSheetId="16" hidden="1">WarmińskoMazurski!$A$6:$C$62</definedName>
    <definedName name="A" localSheetId="0">#N/A</definedName>
    <definedName name="A" localSheetId="18">Zachodniopomorski!A</definedName>
    <definedName name="A">[0]!A</definedName>
    <definedName name="A_2" localSheetId="0">NFZ!A_2</definedName>
    <definedName name="A_2">[0]!A_2</definedName>
    <definedName name="aa" localSheetId="0">#N/A</definedName>
    <definedName name="aa" localSheetId="18">Zachodniopomorski!aa</definedName>
    <definedName name="aa">[0]!aa</definedName>
    <definedName name="aa_2" localSheetId="0">NFZ!aa_2</definedName>
    <definedName name="aa_2">[0]!aa_2</definedName>
    <definedName name="B" localSheetId="0">NFZ!B</definedName>
    <definedName name="B">[0]!B</definedName>
    <definedName name="BILANS" localSheetId="1">[2]plan!#REF!</definedName>
    <definedName name="BILANS" localSheetId="0">[2]plan!#REF!</definedName>
    <definedName name="BILANS" localSheetId="2">[2]plan!#REF!</definedName>
    <definedName name="BILANS">[2]plan!#REF!</definedName>
    <definedName name="BILANSSPZ" localSheetId="1">[2]plan!#REF!</definedName>
    <definedName name="BILANSSPZ" localSheetId="0">[2]plan!#REF!</definedName>
    <definedName name="BILANSSPZ" localSheetId="2">[2]plan!#REF!</definedName>
    <definedName name="BILANSSPZ">[2]plan!#REF!</definedName>
    <definedName name="BV" localSheetId="0">#N/A</definedName>
    <definedName name="BV" localSheetId="18">Zachodniopomorski!BV</definedName>
    <definedName name="BV">[0]!BV</definedName>
    <definedName name="cr" localSheetId="0">#N/A</definedName>
    <definedName name="cr" localSheetId="18">Zachodniopomorski!cr</definedName>
    <definedName name="cr">[0]!cr</definedName>
    <definedName name="d" localSheetId="0">#N/A</definedName>
    <definedName name="d" localSheetId="18">Zachodniopomorski!d</definedName>
    <definedName name="d">[0]!d</definedName>
    <definedName name="depozyty" localSheetId="1">#REF!</definedName>
    <definedName name="depozyty" localSheetId="0">#REF!</definedName>
    <definedName name="depozyty" localSheetId="2">#REF!</definedName>
    <definedName name="depozyty">#REF!</definedName>
    <definedName name="g" localSheetId="0">NFZ!g</definedName>
    <definedName name="g">[0]!g</definedName>
    <definedName name="koszty" localSheetId="1">[1]plan!#REF!</definedName>
    <definedName name="koszty" localSheetId="0">[1]plan!#REF!</definedName>
    <definedName name="koszty" localSheetId="2">[1]plan!#REF!</definedName>
    <definedName name="koszty">[1]plan!#REF!</definedName>
    <definedName name="licznikn" localSheetId="1">#REF!</definedName>
    <definedName name="licznikn" localSheetId="0">#REF!</definedName>
    <definedName name="licznikn" localSheetId="2">#REF!</definedName>
    <definedName name="licznikn">#REF!</definedName>
    <definedName name="licznikr" localSheetId="1">#REF!</definedName>
    <definedName name="licznikr" localSheetId="0">#REF!</definedName>
    <definedName name="licznikr" localSheetId="2">#REF!</definedName>
    <definedName name="licznikr">#REF!</definedName>
    <definedName name="licznikz" localSheetId="1">#REF!</definedName>
    <definedName name="licznikz" localSheetId="0">#REF!</definedName>
    <definedName name="licznikz" localSheetId="2">#REF!</definedName>
    <definedName name="licznikz">#REF!</definedName>
    <definedName name="mn" localSheetId="0">#N/A</definedName>
    <definedName name="mn" localSheetId="18">Zachodniopomorski!mn</definedName>
    <definedName name="mn">[0]!mn</definedName>
    <definedName name="mon" localSheetId="0">#N/A</definedName>
    <definedName name="mon" localSheetId="18">Zachodniopomorski!mon</definedName>
    <definedName name="mon">[0]!mon</definedName>
    <definedName name="naleznosci" localSheetId="1">#REF!</definedName>
    <definedName name="naleznosci" localSheetId="0">#REF!</definedName>
    <definedName name="naleznosci" localSheetId="2">#REF!</definedName>
    <definedName name="naleznosci">#REF!</definedName>
    <definedName name="_xlnm.Print_Area" localSheetId="1">Centrala!$A$1:$C$63</definedName>
    <definedName name="_xlnm.Print_Area" localSheetId="3">Dolnośląski!$A$1:$C$63</definedName>
    <definedName name="_xlnm.Print_Area" localSheetId="4">KujawskoPomorski!$A$1:$C$63</definedName>
    <definedName name="_xlnm.Print_Area" localSheetId="5">Lubelski!$A$1:$C$63</definedName>
    <definedName name="_xlnm.Print_Area" localSheetId="6">Lubuski!$A$1:$C$63</definedName>
    <definedName name="_xlnm.Print_Area" localSheetId="7">Łódzki!$A$1:$C$63</definedName>
    <definedName name="_xlnm.Print_Area" localSheetId="8">Małopolski!$A$1:$C$63</definedName>
    <definedName name="_xlnm.Print_Area" localSheetId="9">Mazowiecki!$A$1:$C$63</definedName>
    <definedName name="_xlnm.Print_Area" localSheetId="0">NFZ!$A$1:$C$97</definedName>
    <definedName name="_xlnm.Print_Area" localSheetId="10">Opolski!$A$1:$C$63</definedName>
    <definedName name="_xlnm.Print_Area" localSheetId="11">Podkarpacki!$A$1:$C$63</definedName>
    <definedName name="_xlnm.Print_Area" localSheetId="12">Podlaski!$A$1:$C$63</definedName>
    <definedName name="_xlnm.Print_Area" localSheetId="13">Pomorski!$A$1:$C$63</definedName>
    <definedName name="_xlnm.Print_Area" localSheetId="2">'Razem OW NFZ'!$A$1:$C$63</definedName>
    <definedName name="_xlnm.Print_Area" localSheetId="14">Śląski!$A$1:$C$63</definedName>
    <definedName name="_xlnm.Print_Area" localSheetId="15">Świętokrzyski!$A$1:$C$63</definedName>
    <definedName name="_xlnm.Print_Area" localSheetId="16">WarmińskoMazurski!$A$1:$C$63</definedName>
    <definedName name="_xlnm.Print_Area" localSheetId="17">Wielkopolski!$A$1:$C$63</definedName>
    <definedName name="_xlnm.Print_Area" localSheetId="18">Zachodniopomorski!$A$1:$C$63</definedName>
    <definedName name="PETLA" localSheetId="1">[3]!PETLA</definedName>
    <definedName name="PETLA" localSheetId="2">[3]!PETLA</definedName>
    <definedName name="PETLA">[3]!PETLA</definedName>
    <definedName name="rach1" localSheetId="1">#REF!</definedName>
    <definedName name="rach1" localSheetId="0">#REF!</definedName>
    <definedName name="rach1" localSheetId="2">#REF!</definedName>
    <definedName name="rach1">#REF!</definedName>
    <definedName name="rach2" localSheetId="1">#REF!</definedName>
    <definedName name="rach2" localSheetId="0">#REF!</definedName>
    <definedName name="rach2" localSheetId="2">#REF!</definedName>
    <definedName name="rach2">#REF!</definedName>
    <definedName name="rach3" localSheetId="1">#REF!</definedName>
    <definedName name="rach3" localSheetId="0">#REF!</definedName>
    <definedName name="rach3" localSheetId="2">#REF!</definedName>
    <definedName name="rach3">#REF!</definedName>
    <definedName name="rgds" localSheetId="0">#N/A</definedName>
    <definedName name="rgds" localSheetId="18">Zachodniopomorski!rgds</definedName>
    <definedName name="rgds">[0]!rgds</definedName>
    <definedName name="_xlnm.Print_Titles" localSheetId="0">NFZ!$1:$5</definedName>
    <definedName name="wybkosz1" localSheetId="1">#REF!</definedName>
    <definedName name="wybkosz1" localSheetId="0">#REF!</definedName>
    <definedName name="wybkosz1" localSheetId="2">#REF!</definedName>
    <definedName name="wybkosz1">#REF!</definedName>
    <definedName name="wybkosz2" localSheetId="1">#REF!</definedName>
    <definedName name="wybkosz2" localSheetId="0">#REF!</definedName>
    <definedName name="wybkosz2" localSheetId="2">#REF!</definedName>
    <definedName name="wybkosz2">#REF!</definedName>
    <definedName name="za" localSheetId="0">#N/A</definedName>
    <definedName name="za" localSheetId="18">Zachodniopomorski!za</definedName>
    <definedName name="za">[0]!za</definedName>
  </definedNames>
  <calcPr calcId="145621" fullPrecision="0"/>
</workbook>
</file>

<file path=xl/calcChain.xml><?xml version="1.0" encoding="utf-8"?>
<calcChain xmlns="http://schemas.openxmlformats.org/spreadsheetml/2006/main">
  <c r="C63" i="9" l="1"/>
  <c r="C62" i="9"/>
  <c r="C61" i="9"/>
  <c r="C60" i="9"/>
  <c r="C59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5" i="9"/>
  <c r="C34" i="9"/>
  <c r="C33" i="9"/>
  <c r="C32" i="9"/>
  <c r="C31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36" i="9" l="1"/>
  <c r="C37" i="9"/>
  <c r="C58" i="9"/>
  <c r="C63" i="13"/>
  <c r="C62" i="13"/>
  <c r="C61" i="13"/>
  <c r="C60" i="13"/>
  <c r="C59" i="13"/>
  <c r="C58" i="13" s="1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 s="1"/>
  <c r="C35" i="13"/>
  <c r="C34" i="13"/>
  <c r="C33" i="13"/>
  <c r="C32" i="13"/>
  <c r="C31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36" i="13" s="1"/>
  <c r="C10" i="13"/>
  <c r="C9" i="13"/>
  <c r="C8" i="13"/>
  <c r="C7" i="13"/>
  <c r="C63" i="8" l="1"/>
  <c r="C62" i="8"/>
  <c r="C61" i="8"/>
  <c r="C60" i="8"/>
  <c r="C58" i="8" s="1"/>
  <c r="C59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7" i="8" s="1"/>
  <c r="C38" i="8"/>
  <c r="C35" i="8"/>
  <c r="C34" i="8"/>
  <c r="C33" i="8"/>
  <c r="C32" i="8"/>
  <c r="C31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3" i="11"/>
  <c r="C62" i="11"/>
  <c r="C61" i="11"/>
  <c r="C60" i="11"/>
  <c r="C59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5" i="11"/>
  <c r="C34" i="11"/>
  <c r="C33" i="11"/>
  <c r="C32" i="11"/>
  <c r="C31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3" i="19"/>
  <c r="C62" i="19"/>
  <c r="C61" i="19"/>
  <c r="C60" i="19"/>
  <c r="C59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5" i="19"/>
  <c r="C34" i="19"/>
  <c r="C33" i="19"/>
  <c r="C32" i="19"/>
  <c r="C31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37" i="19" l="1"/>
  <c r="C36" i="8"/>
  <c r="C37" i="11"/>
  <c r="C36" i="11"/>
  <c r="C36" i="19"/>
  <c r="C58" i="19"/>
  <c r="C58" i="11"/>
  <c r="C63" i="12"/>
  <c r="C62" i="12"/>
  <c r="C61" i="12"/>
  <c r="C60" i="12"/>
  <c r="C59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5" i="12"/>
  <c r="C34" i="12"/>
  <c r="C33" i="12"/>
  <c r="C32" i="12"/>
  <c r="C31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3" i="10" l="1"/>
  <c r="C62" i="10"/>
  <c r="C61" i="10"/>
  <c r="C60" i="10"/>
  <c r="C59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36" i="10" l="1"/>
  <c r="C58" i="10"/>
  <c r="C37" i="10"/>
  <c r="C63" i="17"/>
  <c r="C62" i="17"/>
  <c r="C61" i="17"/>
  <c r="C60" i="17"/>
  <c r="C59" i="17"/>
  <c r="C58" i="17" s="1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 s="1"/>
  <c r="C35" i="17"/>
  <c r="C34" i="17"/>
  <c r="C33" i="17"/>
  <c r="C32" i="17"/>
  <c r="C31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36" i="17" s="1"/>
  <c r="C10" i="17"/>
  <c r="C9" i="17"/>
  <c r="C8" i="17"/>
  <c r="C7" i="17"/>
  <c r="C63" i="16" l="1"/>
  <c r="C62" i="16"/>
  <c r="C61" i="16"/>
  <c r="C60" i="16"/>
  <c r="C59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5" i="16"/>
  <c r="C34" i="16"/>
  <c r="C33" i="16"/>
  <c r="C32" i="16"/>
  <c r="C31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36" i="16" l="1"/>
  <c r="C37" i="16"/>
  <c r="C58" i="16"/>
  <c r="C63" i="3"/>
  <c r="C62" i="3"/>
  <c r="C61" i="3"/>
  <c r="C60" i="3"/>
  <c r="C59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5" i="3"/>
  <c r="C34" i="3"/>
  <c r="C33" i="3"/>
  <c r="C32" i="3"/>
  <c r="C31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36" i="3" s="1"/>
  <c r="C10" i="3"/>
  <c r="C9" i="3"/>
  <c r="C8" i="3"/>
  <c r="C7" i="3"/>
  <c r="C63" i="5"/>
  <c r="C62" i="5"/>
  <c r="C61" i="5"/>
  <c r="C60" i="5"/>
  <c r="C59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5" i="5"/>
  <c r="C34" i="5"/>
  <c r="C33" i="5"/>
  <c r="C32" i="5"/>
  <c r="C31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3" i="7"/>
  <c r="C62" i="7"/>
  <c r="C61" i="7"/>
  <c r="C60" i="7"/>
  <c r="C59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5" i="7"/>
  <c r="C34" i="7"/>
  <c r="C33" i="7"/>
  <c r="C32" i="7"/>
  <c r="C31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3" i="15"/>
  <c r="C62" i="15"/>
  <c r="C61" i="15"/>
  <c r="C60" i="15"/>
  <c r="C59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5" i="15"/>
  <c r="C34" i="15"/>
  <c r="C33" i="15"/>
  <c r="C32" i="15"/>
  <c r="C31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36" i="15" s="1"/>
  <c r="C10" i="15"/>
  <c r="C9" i="15"/>
  <c r="C8" i="15"/>
  <c r="C7" i="15"/>
  <c r="C63" i="18"/>
  <c r="C62" i="18"/>
  <c r="C61" i="18"/>
  <c r="C60" i="18"/>
  <c r="C59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5" i="18"/>
  <c r="C34" i="18"/>
  <c r="C33" i="18"/>
  <c r="C32" i="18"/>
  <c r="C31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37" i="15" l="1"/>
  <c r="C58" i="15"/>
  <c r="C36" i="5"/>
  <c r="C36" i="18"/>
  <c r="C36" i="7"/>
  <c r="C58" i="18"/>
  <c r="C37" i="3"/>
  <c r="C58" i="3"/>
  <c r="C37" i="5"/>
  <c r="C58" i="5"/>
  <c r="C37" i="18"/>
  <c r="C37" i="7"/>
  <c r="C58" i="7"/>
  <c r="C36" i="12"/>
  <c r="C37" i="12"/>
  <c r="C58" i="12"/>
  <c r="C63" i="14"/>
  <c r="C62" i="14"/>
  <c r="C61" i="14"/>
  <c r="C60" i="14"/>
  <c r="C59" i="14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5" i="14"/>
  <c r="C34" i="14"/>
  <c r="C33" i="14"/>
  <c r="C32" i="14"/>
  <c r="C31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36" i="14" l="1"/>
  <c r="C37" i="14"/>
  <c r="C58" i="14"/>
  <c r="C60" i="6"/>
  <c r="C61" i="6"/>
  <c r="C62" i="6"/>
  <c r="C63" i="6"/>
  <c r="C59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38" i="6"/>
  <c r="C24" i="6"/>
  <c r="C25" i="6"/>
  <c r="C26" i="6"/>
  <c r="C27" i="6"/>
  <c r="C28" i="6"/>
  <c r="C29" i="6"/>
  <c r="C31" i="6"/>
  <c r="C32" i="6"/>
  <c r="C33" i="6"/>
  <c r="C34" i="6"/>
  <c r="C35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7" i="6"/>
  <c r="C63" i="21" l="1"/>
  <c r="C62" i="21"/>
  <c r="C61" i="21"/>
  <c r="C60" i="21"/>
  <c r="C59" i="21"/>
  <c r="C57" i="21"/>
  <c r="C56" i="21"/>
  <c r="C55" i="21"/>
  <c r="C54" i="21"/>
  <c r="C53" i="21"/>
  <c r="C52" i="21"/>
  <c r="C51" i="21"/>
  <c r="C49" i="21"/>
  <c r="C48" i="21"/>
  <c r="C47" i="21"/>
  <c r="C46" i="21"/>
  <c r="C45" i="21"/>
  <c r="C44" i="21"/>
  <c r="C43" i="21"/>
  <c r="C42" i="21"/>
  <c r="C41" i="21"/>
  <c r="C39" i="21"/>
  <c r="C38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A1" i="20"/>
  <c r="A1" i="19"/>
  <c r="A1" i="18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3"/>
  <c r="A1" i="21"/>
  <c r="C90" i="23"/>
  <c r="C85" i="23"/>
  <c r="C15" i="23"/>
  <c r="C12" i="23"/>
  <c r="C9" i="23"/>
  <c r="C6" i="23"/>
  <c r="C25" i="23" s="1"/>
  <c r="C19" i="23" l="1"/>
  <c r="C96" i="23"/>
  <c r="C40" i="21" l="1"/>
  <c r="C58" i="21"/>
  <c r="C6" i="21"/>
  <c r="C36" i="21"/>
  <c r="C50" i="21"/>
  <c r="C38" i="20" l="1"/>
  <c r="C59" i="23" s="1"/>
  <c r="C32" i="20"/>
  <c r="C28" i="20"/>
  <c r="C24" i="20"/>
  <c r="C20" i="20"/>
  <c r="C16" i="20"/>
  <c r="C12" i="20"/>
  <c r="C8" i="20"/>
  <c r="C23" i="20"/>
  <c r="C19" i="20"/>
  <c r="C11" i="20"/>
  <c r="C35" i="20"/>
  <c r="C47" i="20"/>
  <c r="C68" i="23" s="1"/>
  <c r="C43" i="20"/>
  <c r="C64" i="23" s="1"/>
  <c r="C56" i="20"/>
  <c r="C52" i="20"/>
  <c r="C73" i="23" s="1"/>
  <c r="C61" i="20"/>
  <c r="C6" i="9"/>
  <c r="C6" i="5"/>
  <c r="C37" i="21"/>
  <c r="C27" i="20"/>
  <c r="C15" i="20"/>
  <c r="C46" i="20"/>
  <c r="C42" i="20"/>
  <c r="C63" i="23" s="1"/>
  <c r="C55" i="20"/>
  <c r="C76" i="23" s="1"/>
  <c r="C60" i="20"/>
  <c r="C31" i="20"/>
  <c r="C34" i="20"/>
  <c r="C30" i="20"/>
  <c r="C26" i="20"/>
  <c r="C22" i="20"/>
  <c r="C18" i="20"/>
  <c r="C14" i="20"/>
  <c r="C10" i="20"/>
  <c r="C52" i="23"/>
  <c r="C48" i="20"/>
  <c r="C44" i="20"/>
  <c r="C57" i="20"/>
  <c r="C53" i="20"/>
  <c r="C62" i="20"/>
  <c r="C33" i="20"/>
  <c r="C29" i="20"/>
  <c r="C25" i="20"/>
  <c r="C21" i="20"/>
  <c r="C17" i="20"/>
  <c r="C13" i="20"/>
  <c r="C9" i="20"/>
  <c r="C41" i="20"/>
  <c r="C59" i="20"/>
  <c r="C58" i="6"/>
  <c r="C49" i="20"/>
  <c r="C45" i="20"/>
  <c r="C54" i="20"/>
  <c r="C63" i="20"/>
  <c r="C39" i="20"/>
  <c r="C7" i="20"/>
  <c r="C51" i="20"/>
  <c r="C6" i="18"/>
  <c r="C6" i="16"/>
  <c r="C6" i="13"/>
  <c r="C6" i="11"/>
  <c r="C6" i="10"/>
  <c r="C6" i="8"/>
  <c r="C6" i="6"/>
  <c r="C36" i="6"/>
  <c r="C6" i="3"/>
  <c r="C6" i="17"/>
  <c r="C6" i="15"/>
  <c r="C6" i="14"/>
  <c r="C6" i="12"/>
  <c r="C6" i="7"/>
  <c r="C32" i="23" l="1"/>
  <c r="C39" i="23"/>
  <c r="C43" i="23"/>
  <c r="C48" i="23"/>
  <c r="C44" i="23"/>
  <c r="C55" i="23"/>
  <c r="C77" i="23"/>
  <c r="C28" i="23"/>
  <c r="C82" i="23"/>
  <c r="C36" i="20"/>
  <c r="C35" i="23"/>
  <c r="C67" i="23"/>
  <c r="C31" i="23"/>
  <c r="C36" i="23"/>
  <c r="C50" i="20"/>
  <c r="C47" i="23"/>
  <c r="C40" i="23"/>
  <c r="C58" i="20"/>
  <c r="C83" i="23"/>
  <c r="C37" i="6"/>
  <c r="C51" i="23"/>
  <c r="C88" i="23"/>
  <c r="C81" i="23"/>
  <c r="C37" i="23"/>
  <c r="C53" i="23"/>
  <c r="C78" i="23"/>
  <c r="C38" i="23"/>
  <c r="C54" i="23"/>
  <c r="C72" i="23"/>
  <c r="C75" i="23"/>
  <c r="C62" i="23"/>
  <c r="C41" i="23"/>
  <c r="C65" i="23"/>
  <c r="C42" i="23"/>
  <c r="C27" i="23"/>
  <c r="C66" i="23"/>
  <c r="C29" i="23"/>
  <c r="C45" i="23"/>
  <c r="C84" i="23"/>
  <c r="C69" i="23"/>
  <c r="C30" i="23"/>
  <c r="C46" i="23"/>
  <c r="C60" i="23"/>
  <c r="C70" i="23"/>
  <c r="C33" i="23"/>
  <c r="C49" i="23"/>
  <c r="C74" i="23"/>
  <c r="C34" i="23"/>
  <c r="C50" i="23"/>
  <c r="C40" i="20"/>
  <c r="C6" i="20"/>
  <c r="C6" i="19"/>
  <c r="C56" i="23" l="1"/>
  <c r="C61" i="23"/>
  <c r="C71" i="23"/>
  <c r="C37" i="20"/>
  <c r="C80" i="23"/>
  <c r="C26" i="23"/>
  <c r="C58" i="23" l="1"/>
  <c r="C24" i="23"/>
  <c r="C97" i="23" l="1"/>
  <c r="C57" i="23"/>
  <c r="C89" i="23" l="1"/>
  <c r="C93" i="23" l="1"/>
  <c r="C95" i="23" l="1"/>
</calcChain>
</file>

<file path=xl/sharedStrings.xml><?xml version="1.0" encoding="utf-8"?>
<sst xmlns="http://schemas.openxmlformats.org/spreadsheetml/2006/main" count="2344" uniqueCount="213">
  <si>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</si>
  <si>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</si>
  <si>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</si>
  <si>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</si>
  <si>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</si>
  <si>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</si>
  <si>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</si>
  <si>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</si>
  <si>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</si>
  <si>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</si>
  <si>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</si>
  <si>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</si>
  <si>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</si>
  <si>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</si>
  <si>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</si>
  <si>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</si>
  <si>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D.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</si>
  <si>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</si>
  <si>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</si>
  <si>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</si>
  <si>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</si>
  <si>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</si>
  <si>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</si>
  <si>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</si>
  <si>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</si>
  <si>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</si>
  <si>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</si>
  <si>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</si>
  <si>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</si>
  <si>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F.</t>
  </si>
  <si>
    <t>F2</t>
  </si>
  <si>
    <t>F3</t>
  </si>
  <si>
    <t>podatki i opłaty, w tym: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</si>
  <si>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</si>
  <si>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</si>
  <si>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</si>
  <si>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</si>
  <si>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</si>
  <si>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</si>
  <si>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</si>
  <si>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</si>
  <si>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</si>
  <si>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</si>
  <si>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</si>
  <si>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</si>
  <si>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</si>
  <si>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</si>
  <si>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</si>
  <si>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</si>
  <si>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</si>
  <si>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</si>
  <si>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</si>
  <si>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</si>
  <si>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</si>
  <si>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</si>
  <si>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ubezpieczenie społeczne i inne świadczenia, w tym: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</si>
  <si>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</si>
  <si>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</si>
  <si>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</si>
  <si>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</si>
  <si>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</si>
  <si>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</si>
  <si>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</si>
  <si>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 xml:space="preserve">Koszty Dolnośląskiego Oddziału Wojewódzkiego Narodowego Funduszu Zdrowia </t>
  </si>
  <si>
    <t>Koszty Kujawsko-Pomorskiego Oddziału Wojewódzkiego Narodowego Funduszu Zdrowia</t>
  </si>
  <si>
    <t>Koszty Lubelskiego Oddziału Wojewódzkiego Narodowego Funduszu Zdrowia</t>
  </si>
  <si>
    <t>Koszty Lubuskiego Oddziału Wojewódzkiego Narodowego Funduszu Zdrowia</t>
  </si>
  <si>
    <t>Koszty Łódzkiego Oddziału Wojewódzkiego Narodowego Funduszu Zdrowia</t>
  </si>
  <si>
    <t>Koszty Małopolskiego Oddziału Wojewódzkiego Narodowego Funduszu Zdrowia</t>
  </si>
  <si>
    <t>Koszty Mazowieckiego Oddziału Wojewódzkiego Narodowego Funduszu Zdrowia</t>
  </si>
  <si>
    <t>Koszty Opolskiego Oddziału Wojewódzkiego Narodowego Funduszu Zdrowia</t>
  </si>
  <si>
    <t>Koszty Podkarpackiego Oddziału Wojewódzkiego Narodowego Funduszu Zdrowia</t>
  </si>
  <si>
    <t>Koszty Podlaskiego Oddziału Wojewódzkiego Narodowego Funduszu Zdrowia</t>
  </si>
  <si>
    <t>Koszty Pomorskiego Oddziału Wojewódzkiego Narodowego Funduszu Zdrowia</t>
  </si>
  <si>
    <t>Koszty Śląskiego Oddziału Wojewódzkiego Narodowego Funduszu Zdrowia</t>
  </si>
  <si>
    <t>Koszty Świętokrzyskiego Oddziału Wojewódzkiego Narodowego Funduszu Zdrowia</t>
  </si>
  <si>
    <t>Koszty Warmińsko-Mazurskiego Oddziału Wojewódzkiego Narodowego Funduszu Zdrowia</t>
  </si>
  <si>
    <t>Koszty Wielkopolskiego Oddziału Wojewódzkiego Narodowego Funduszu Zdrowia</t>
  </si>
  <si>
    <t>Koszty Zachodniopomorskiego Oddziału Wojewódzkiego Narodowego Funduszu Zdrowia</t>
  </si>
  <si>
    <t>F1</t>
  </si>
  <si>
    <t>F4</t>
  </si>
  <si>
    <t>inne rezerwy</t>
  </si>
  <si>
    <t>inne koszty</t>
  </si>
  <si>
    <t>H.</t>
  </si>
  <si>
    <t>B2.16</t>
  </si>
  <si>
    <t>B2.17</t>
  </si>
  <si>
    <t>B2.18</t>
  </si>
  <si>
    <t>rezerwa na koszty realizacji zadań wynikajacych z przepisów o koordynacji</t>
  </si>
  <si>
    <t>rezerwa na koszty świadczeń opieki zdrowotnej w ramach migracji ubezpieczonych</t>
  </si>
  <si>
    <t>wydanie i utrzymanie kart ubezpieczenia (w tym części stałych i zamiennych książeczek usług medycznych) oraz recept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</si>
  <si>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</si>
  <si>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</si>
  <si>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</si>
  <si>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</si>
  <si>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</si>
  <si>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</si>
  <si>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</si>
  <si>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</si>
  <si>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</si>
  <si>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</si>
  <si>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</si>
  <si>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</si>
  <si>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</si>
  <si>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</si>
  <si>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programy terapeutyczne (lekowe), w tym: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</si>
  <si>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</si>
  <si>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</si>
  <si>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</si>
  <si>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</si>
  <si>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</si>
  <si>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</si>
  <si>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</si>
  <si>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refundacja, w tym: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</si>
  <si>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</si>
  <si>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</si>
  <si>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</si>
  <si>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</si>
  <si>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</si>
  <si>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</si>
  <si>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</si>
  <si>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</si>
  <si>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Całkowity budżet na refundację
(B2.3.1.1+B2.3.2.1+B2.14+B2.16.1)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</si>
  <si>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</si>
  <si>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</si>
  <si>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</si>
  <si>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</si>
  <si>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</si>
  <si>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Koszty administracyjne ( D1+...+D9 ), w tym</t>
  </si>
  <si>
    <t>świadczenia opieki zdrowotnej kontraktowane odrębnie</t>
  </si>
  <si>
    <t>koszty świadczeń opieki zdrowotnej z lat ubiegłych</t>
  </si>
  <si>
    <t>rezerwa, o której mowa w art. 118 ust. 2 pkt 2 lit. c ustawy</t>
  </si>
  <si>
    <t>Koszty świadczeń opieki zdrowotnej  (B2.1+...+B2.19)</t>
  </si>
  <si>
    <t>B2.19</t>
  </si>
  <si>
    <t>rezerwa na koszty świadczeń opieki zdrowotnej udzielone w ramach transgranicznej opieki zdrowotnej</t>
  </si>
  <si>
    <t xml:space="preserve">Koszty Centrali Narodowego Funduszu Zdrowia </t>
  </si>
  <si>
    <t>Koszty Narodowego Funduszu Zdrowia - łącznie</t>
  </si>
  <si>
    <t>D</t>
  </si>
  <si>
    <t>1.1</t>
  </si>
  <si>
    <t>od ZUS</t>
  </si>
  <si>
    <t>1.2</t>
  </si>
  <si>
    <t>od KRUS</t>
  </si>
  <si>
    <t>2.1</t>
  </si>
  <si>
    <t>w stosunku do ZUS</t>
  </si>
  <si>
    <t>2.2</t>
  </si>
  <si>
    <t>w stosunku do KRUS</t>
  </si>
  <si>
    <t>3.1</t>
  </si>
  <si>
    <t>3.2</t>
  </si>
  <si>
    <t>4.1</t>
  </si>
  <si>
    <t>koszty poboru i ewidencjonowania składek przez ZUS</t>
  </si>
  <si>
    <t>4.2</t>
  </si>
  <si>
    <t>koszty poboru i ewidencjonowania składek przez KRUS</t>
  </si>
  <si>
    <t>A</t>
  </si>
  <si>
    <t>A1</t>
  </si>
  <si>
    <t>przychody wynikające z przepisów o koordynacji</t>
  </si>
  <si>
    <t>A2</t>
  </si>
  <si>
    <t>przychody z tytułu realizacji zadań zleconych</t>
  </si>
  <si>
    <t>A3</t>
  </si>
  <si>
    <t>A4</t>
  </si>
  <si>
    <t>dotacja z budżetu państwa na realizację zadań zespołów ratownictwa medycznego</t>
  </si>
  <si>
    <t>B</t>
  </si>
  <si>
    <t>Koszty realizacji zadań (B1 + B2 + B3 + B4)</t>
  </si>
  <si>
    <t>B1</t>
  </si>
  <si>
    <t>Obowiazkowy odpis na rezerwę ogólną</t>
  </si>
  <si>
    <t>Koszty programów polityki zdrowotnej realizowanych na zlecenie</t>
  </si>
  <si>
    <t>C</t>
  </si>
  <si>
    <t>Wynik na działalności (A - B)</t>
  </si>
  <si>
    <t>E</t>
  </si>
  <si>
    <t>Pozostałe przychody</t>
  </si>
  <si>
    <t>F</t>
  </si>
  <si>
    <t>G</t>
  </si>
  <si>
    <t>G1</t>
  </si>
  <si>
    <t xml:space="preserve">odsetki uzyskane z lokat </t>
  </si>
  <si>
    <t>G2</t>
  </si>
  <si>
    <t>inne przychody finansowe</t>
  </si>
  <si>
    <t>H</t>
  </si>
  <si>
    <t>I</t>
  </si>
  <si>
    <t>Wynik brutto na całokształcie działalności
(C - D + E - F + G - H)</t>
  </si>
  <si>
    <t>J</t>
  </si>
  <si>
    <t>Zyski i straty nadzwyczajne (J1 - J2)</t>
  </si>
  <si>
    <t>J1</t>
  </si>
  <si>
    <t>zyski nadzwyczajne - wielkość dodatnia</t>
  </si>
  <si>
    <t>J2</t>
  </si>
  <si>
    <t>straty nadzwyczajne - wielkość ujemna</t>
  </si>
  <si>
    <t>K</t>
  </si>
  <si>
    <t>Wynik fiansowy ogółem brutto (I + J)</t>
  </si>
  <si>
    <t>L</t>
  </si>
  <si>
    <t>Inne obowiązkowe obciążenia wyniku finansowego
(w tym CIT)</t>
  </si>
  <si>
    <t>M</t>
  </si>
  <si>
    <t>Wynik finansowy ogółem netto (K-L)</t>
  </si>
  <si>
    <t>N</t>
  </si>
  <si>
    <t xml:space="preserve"> Przychody - ogółem</t>
  </si>
  <si>
    <t>O</t>
  </si>
  <si>
    <t xml:space="preserve"> Koszty - ogółem</t>
  </si>
  <si>
    <t>Składka należna brutto w roku planowania równa przypisowi składki
(1.1 + 1.2)</t>
  </si>
  <si>
    <t>Planowany odpis aktualizujący składkę należną (2.1 + 2.2)</t>
  </si>
  <si>
    <t>Przychody ze składek z lat ubiegłych (3.1+3.2)</t>
  </si>
  <si>
    <t>Koszt poboru i ewidencjonowania składek (4.1 + 4.2)</t>
  </si>
  <si>
    <t>Odpis na taryfikację świdczeń, o którym mowa w art. 31t ust. 5-8 ustawy</t>
  </si>
  <si>
    <t>Przychody netto z działalności
(1-2+3-4-5) + A1 + A2 + A3 + A4</t>
  </si>
  <si>
    <t>dotacje z budżetu państwa na finansowanie zadań, o których mowa w art. 97 ust. 3 pkt 2a, 2b, 3 i 3b ustawy</t>
  </si>
  <si>
    <t>Koszty świadczeń opieki zdrowotnej  (B2.1 + … + B2.19)</t>
  </si>
  <si>
    <t>refundacja, z tego:</t>
  </si>
  <si>
    <t>Koszty administracyjne (D1 + … + D8)</t>
  </si>
  <si>
    <t>podatki i opłaty, z tego:</t>
  </si>
  <si>
    <t>ubezpieczenie społeczne i inne świadczenia, z tego:</t>
  </si>
  <si>
    <t>Pozostałe koszty (F1+ … +F4)</t>
  </si>
  <si>
    <t>Przychody finansowe (G1 + G2)</t>
  </si>
  <si>
    <t>ROCZNY PLAN FINANSOWY NARODOWEGO FUNDUSZU ZDROWIA NA ROK 2016</t>
  </si>
  <si>
    <t>Plan finansowy Narodowego Funduszu Zdrowia na rok 2016</t>
  </si>
  <si>
    <t>Plan finansowy Centrali Narodowego Funduszu Zdrowia na rok 2016</t>
  </si>
  <si>
    <t>Plan finansowy oddziału wojewódzkiego Narodowego Funduszu Zdrowia na rok 2016</t>
  </si>
  <si>
    <t>Koszty Oddziałów Wojewódzkich Narodowego Funduszu Zdrowia - łącznie</t>
  </si>
  <si>
    <t>Plan finansowy
OW NFZ na rok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</si>
</sst>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0.0%"/>
  </numFmts>
  <fonts count="41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 CE"/>
      <family val="1"/>
      <charset val="238"/>
    </font>
    <font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sz val="8"/>
      <name val="Arial CE"/>
      <charset val="238"/>
    </font>
    <font>
      <sz val="10"/>
      <name val="Times New Roman CE"/>
      <charset val="238"/>
    </font>
    <font>
      <b/>
      <sz val="11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</font>
    <font>
      <sz val="12"/>
      <name val="Times New Roman CE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Verdana"/>
      <family val="2"/>
      <charset val="238"/>
    </font>
    <font>
      <sz val="10"/>
      <name val="Verdana"/>
      <family val="2"/>
      <charset val="238"/>
    </font>
    <font>
      <b/>
      <sz val="20"/>
      <name val="Times New Roman"/>
      <family val="1"/>
      <charset val="238"/>
    </font>
    <font>
      <b/>
      <sz val="18"/>
      <name val="Times New Roman"/>
      <family val="1"/>
      <charset val="238"/>
    </font>
    <font>
      <sz val="16"/>
      <name val="Times New Roman"/>
      <family val="1"/>
    </font>
    <font>
      <sz val="16"/>
      <name val="Times New Roman"/>
      <family val="1"/>
      <charset val="238"/>
    </font>
    <font>
      <sz val="16"/>
      <name val="Times New Roman CE"/>
      <charset val="238"/>
    </font>
    <font>
      <sz val="16"/>
      <name val="Times New Roman CE"/>
      <family val="1"/>
      <charset val="238"/>
    </font>
    <font>
      <sz val="18"/>
      <name val="Times New Roman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color theme="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 CE"/>
      <family val="1"/>
      <charset val="238"/>
    </font>
    <font>
      <b/>
      <sz val="24"/>
      <name val="Times New Roman CE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26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28" fillId="0" borderId="0"/>
    <xf numFmtId="0" fontId="26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6" fillId="0" borderId="0"/>
  </cellStyleXfs>
  <cellXfs count="99">
    <xf numFmtId="0" fontId="0" fillId="0" borderId="0" xfId="0"/>
    <xf numFmtId="0" fontId="17" fillId="2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3" fontId="15" fillId="3" borderId="1" xfId="0" applyNumberFormat="1" applyFont="1" applyFill="1" applyBorder="1" applyAlignment="1">
      <alignment horizontal="right" vertical="center"/>
    </xf>
    <xf numFmtId="49" fontId="9" fillId="3" borderId="1" xfId="15" applyNumberFormat="1" applyFont="1" applyFill="1" applyBorder="1" applyAlignment="1" applyProtection="1">
      <alignment horizontal="center" vertical="center" wrapText="1"/>
      <protection locked="0"/>
    </xf>
    <xf numFmtId="49" fontId="9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17" applyFont="1" applyFill="1" applyBorder="1" applyAlignment="1" applyProtection="1">
      <alignment horizontal="center" vertical="center" wrapText="1"/>
      <protection locked="0"/>
    </xf>
    <xf numFmtId="3" fontId="15" fillId="3" borderId="1" xfId="0" applyNumberFormat="1" applyFont="1" applyFill="1" applyBorder="1" applyAlignment="1" applyProtection="1">
      <alignment vertical="center"/>
      <protection locked="0"/>
    </xf>
    <xf numFmtId="0" fontId="14" fillId="3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</xf>
    <xf numFmtId="0" fontId="21" fillId="0" borderId="1" xfId="17" applyFont="1" applyFill="1" applyBorder="1" applyAlignment="1" applyProtection="1">
      <alignment horizontal="center" vertical="center" wrapText="1"/>
    </xf>
    <xf numFmtId="0" fontId="22" fillId="0" borderId="1" xfId="17" applyFont="1" applyFill="1" applyBorder="1" applyAlignment="1" applyProtection="1">
      <alignment horizontal="center" vertical="center" wrapText="1"/>
    </xf>
    <xf numFmtId="0" fontId="23" fillId="0" borderId="1" xfId="17" applyFont="1" applyFill="1" applyBorder="1" applyAlignment="1" applyProtection="1">
      <alignment horizontal="center" vertical="center" wrapText="1"/>
    </xf>
    <xf numFmtId="0" fontId="13" fillId="0" borderId="1" xfId="17" applyFont="1" applyFill="1" applyBorder="1" applyAlignment="1" applyProtection="1">
      <alignment horizontal="center" vertical="center" wrapText="1"/>
    </xf>
    <xf numFmtId="0" fontId="14" fillId="3" borderId="1" xfId="17" applyFont="1" applyFill="1" applyBorder="1" applyAlignment="1" applyProtection="1">
      <alignment horizontal="center" vertical="center" wrapText="1"/>
    </xf>
    <xf numFmtId="0" fontId="21" fillId="0" borderId="1" xfId="15" applyFont="1" applyFill="1" applyBorder="1" applyAlignment="1" applyProtection="1">
      <alignment horizontal="left" vertical="center" wrapText="1" indent="2"/>
    </xf>
    <xf numFmtId="0" fontId="24" fillId="0" borderId="1" xfId="17" applyFont="1" applyFill="1" applyBorder="1" applyAlignment="1" applyProtection="1">
      <alignment horizontal="left" vertical="center" wrapText="1" indent="2"/>
    </xf>
    <xf numFmtId="0" fontId="13" fillId="0" borderId="1" xfId="17" applyFont="1" applyFill="1" applyBorder="1" applyAlignment="1" applyProtection="1">
      <alignment horizontal="left" vertical="center" wrapText="1" indent="1"/>
    </xf>
    <xf numFmtId="0" fontId="16" fillId="3" borderId="1" xfId="17" applyFont="1" applyFill="1" applyBorder="1" applyAlignment="1" applyProtection="1">
      <alignment horizontal="left" vertical="center" wrapText="1" indent="1"/>
    </xf>
    <xf numFmtId="0" fontId="23" fillId="0" borderId="1" xfId="17" applyFont="1" applyFill="1" applyBorder="1" applyAlignment="1" applyProtection="1">
      <alignment horizontal="left" vertical="center" wrapText="1" indent="2"/>
    </xf>
    <xf numFmtId="0" fontId="23" fillId="0" borderId="1" xfId="16" applyFont="1" applyFill="1" applyBorder="1" applyAlignment="1" applyProtection="1">
      <alignment horizontal="left" vertical="center" wrapText="1" indent="2"/>
    </xf>
    <xf numFmtId="0" fontId="8" fillId="0" borderId="1" xfId="17" applyFont="1" applyFill="1" applyBorder="1" applyAlignment="1" applyProtection="1">
      <alignment horizontal="center" vertical="center" wrapText="1"/>
    </xf>
    <xf numFmtId="0" fontId="12" fillId="0" borderId="1" xfId="16" applyFont="1" applyFill="1" applyBorder="1" applyAlignment="1" applyProtection="1">
      <alignment horizontal="left" vertical="center" wrapText="1" indent="3"/>
    </xf>
    <xf numFmtId="0" fontId="12" fillId="0" borderId="1" xfId="16" applyFont="1" applyFill="1" applyBorder="1" applyAlignment="1" applyProtection="1">
      <alignment horizontal="left" vertical="center" wrapText="1" indent="4"/>
    </xf>
    <xf numFmtId="0" fontId="13" fillId="3" borderId="1" xfId="17" applyFont="1" applyFill="1" applyBorder="1" applyAlignment="1" applyProtection="1">
      <alignment horizontal="left" vertical="center" wrapText="1" indent="1"/>
    </xf>
    <xf numFmtId="0" fontId="25" fillId="0" borderId="0" xfId="0" applyFont="1" applyFill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22" fillId="0" borderId="1" xfId="17" applyFont="1" applyFill="1" applyBorder="1" applyAlignment="1" applyProtection="1">
      <alignment horizontal="left" vertical="center" wrapText="1" indent="2"/>
    </xf>
    <xf numFmtId="0" fontId="29" fillId="0" borderId="1" xfId="17" applyFont="1" applyFill="1" applyBorder="1" applyAlignment="1" applyProtection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5" fillId="3" borderId="1" xfId="0" applyNumberFormat="1" applyFont="1" applyFill="1" applyBorder="1" applyAlignment="1" applyProtection="1">
      <alignment horizontal="right" vertical="center"/>
    </xf>
    <xf numFmtId="3" fontId="19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0" applyNumberFormat="1" applyFont="1" applyFill="1" applyBorder="1" applyAlignment="1" applyProtection="1">
      <alignment vertical="center"/>
    </xf>
    <xf numFmtId="0" fontId="13" fillId="0" borderId="0" xfId="0" applyFont="1" applyFill="1" applyAlignment="1">
      <alignment horizontal="center" vertical="center"/>
    </xf>
    <xf numFmtId="0" fontId="20" fillId="2" borderId="0" xfId="0" applyFont="1" applyFill="1" applyBorder="1" applyAlignment="1" applyProtection="1">
      <alignment vertical="center"/>
      <protection locked="0"/>
    </xf>
    <xf numFmtId="0" fontId="30" fillId="0" borderId="1" xfId="17" applyFont="1" applyFill="1" applyBorder="1" applyAlignment="1" applyProtection="1">
      <alignment horizontal="left" vertical="center" wrapText="1" indent="3"/>
    </xf>
    <xf numFmtId="0" fontId="29" fillId="4" borderId="1" xfId="17" applyFont="1" applyFill="1" applyBorder="1" applyAlignment="1" applyProtection="1">
      <alignment horizontal="center" vertical="center" wrapText="1"/>
    </xf>
    <xf numFmtId="0" fontId="30" fillId="4" borderId="1" xfId="17" applyFont="1" applyFill="1" applyBorder="1" applyAlignment="1" applyProtection="1">
      <alignment horizontal="left" vertical="center" wrapText="1" indent="3"/>
    </xf>
    <xf numFmtId="0" fontId="4" fillId="4" borderId="0" xfId="0" applyFont="1" applyFill="1" applyAlignment="1" applyProtection="1">
      <alignment vertical="center"/>
      <protection locked="0"/>
    </xf>
    <xf numFmtId="168" fontId="31" fillId="2" borderId="0" xfId="18" applyNumberFormat="1" applyFont="1" applyFill="1" applyBorder="1" applyAlignment="1" applyProtection="1">
      <alignment vertical="center"/>
      <protection locked="0"/>
    </xf>
    <xf numFmtId="168" fontId="20" fillId="2" borderId="0" xfId="18" applyNumberFormat="1" applyFont="1" applyFill="1" applyBorder="1" applyAlignment="1" applyProtection="1">
      <alignment vertical="center"/>
      <protection locked="0"/>
    </xf>
    <xf numFmtId="0" fontId="20" fillId="0" borderId="0" xfId="0" applyFont="1" applyFill="1" applyAlignment="1" applyProtection="1">
      <alignment horizontal="right" vertical="top" wrapText="1"/>
      <protection locked="0"/>
    </xf>
    <xf numFmtId="0" fontId="19" fillId="3" borderId="1" xfId="15" applyFont="1" applyFill="1" applyBorder="1" applyAlignment="1" applyProtection="1">
      <alignment horizontal="center" vertical="center" wrapText="1"/>
      <protection locked="0"/>
    </xf>
    <xf numFmtId="0" fontId="11" fillId="3" borderId="1" xfId="15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/>
    <xf numFmtId="0" fontId="20" fillId="0" borderId="0" xfId="0" applyFont="1" applyFill="1"/>
    <xf numFmtId="0" fontId="32" fillId="0" borderId="0" xfId="0" applyFont="1" applyFill="1" applyBorder="1"/>
    <xf numFmtId="0" fontId="33" fillId="0" borderId="0" xfId="0" applyFont="1" applyFill="1" applyBorder="1"/>
    <xf numFmtId="0" fontId="13" fillId="0" borderId="0" xfId="0" applyFont="1" applyFill="1" applyBorder="1" applyAlignment="1">
      <alignment horizontal="center" vertical="center"/>
    </xf>
    <xf numFmtId="0" fontId="32" fillId="0" borderId="0" xfId="0" applyFont="1" applyFill="1"/>
    <xf numFmtId="0" fontId="11" fillId="3" borderId="1" xfId="15" applyFont="1" applyFill="1" applyBorder="1" applyAlignment="1" applyProtection="1">
      <alignment horizontal="center" vertical="center" wrapText="1"/>
    </xf>
    <xf numFmtId="0" fontId="3" fillId="3" borderId="0" xfId="0" applyFont="1" applyFill="1" applyAlignment="1">
      <alignment vertical="center"/>
    </xf>
    <xf numFmtId="49" fontId="9" fillId="3" borderId="1" xfId="15" applyNumberFormat="1" applyFont="1" applyFill="1" applyBorder="1" applyAlignment="1" applyProtection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3" fontId="9" fillId="3" borderId="1" xfId="15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/>
    <xf numFmtId="0" fontId="35" fillId="3" borderId="1" xfId="17" applyFont="1" applyFill="1" applyBorder="1" applyAlignment="1" applyProtection="1">
      <alignment horizontal="center" vertical="center" wrapText="1"/>
    </xf>
    <xf numFmtId="0" fontId="35" fillId="3" borderId="1" xfId="17" applyFont="1" applyFill="1" applyBorder="1" applyAlignment="1" applyProtection="1">
      <alignment horizontal="left" vertical="center" wrapText="1" indent="1"/>
    </xf>
    <xf numFmtId="0" fontId="36" fillId="3" borderId="0" xfId="0" applyFont="1" applyFill="1"/>
    <xf numFmtId="0" fontId="14" fillId="0" borderId="1" xfId="17" applyFont="1" applyFill="1" applyBorder="1" applyAlignment="1" applyProtection="1">
      <alignment horizontal="center" vertical="center" wrapText="1"/>
    </xf>
    <xf numFmtId="0" fontId="14" fillId="0" borderId="1" xfId="17" applyFont="1" applyFill="1" applyBorder="1" applyAlignment="1" applyProtection="1">
      <alignment horizontal="left" vertical="center" wrapText="1" indent="2"/>
    </xf>
    <xf numFmtId="3" fontId="19" fillId="0" borderId="1" xfId="0" applyNumberFormat="1" applyFont="1" applyFill="1" applyBorder="1" applyAlignment="1">
      <alignment horizontal="right" vertical="center"/>
    </xf>
    <xf numFmtId="0" fontId="3" fillId="0" borderId="0" xfId="0" applyFont="1" applyFill="1"/>
    <xf numFmtId="0" fontId="14" fillId="0" borderId="1" xfId="17" quotePrefix="1" applyFont="1" applyFill="1" applyBorder="1" applyAlignment="1" applyProtection="1">
      <alignment horizontal="center" vertical="center" wrapText="1"/>
    </xf>
    <xf numFmtId="0" fontId="35" fillId="3" borderId="1" xfId="17" quotePrefix="1" applyFont="1" applyFill="1" applyBorder="1" applyAlignment="1" applyProtection="1">
      <alignment horizontal="center" vertical="center" wrapText="1"/>
    </xf>
    <xf numFmtId="0" fontId="35" fillId="3" borderId="1" xfId="17" quotePrefix="1" applyFont="1" applyFill="1" applyBorder="1" applyAlignment="1" applyProtection="1">
      <alignment horizontal="left" vertical="center" wrapText="1" indent="1"/>
    </xf>
    <xf numFmtId="0" fontId="14" fillId="0" borderId="1" xfId="16" applyFont="1" applyFill="1" applyBorder="1" applyAlignment="1" applyProtection="1">
      <alignment horizontal="left" vertical="center" wrapText="1" indent="2"/>
    </xf>
    <xf numFmtId="0" fontId="14" fillId="0" borderId="1" xfId="16" quotePrefix="1" applyFont="1" applyFill="1" applyBorder="1" applyAlignment="1" applyProtection="1">
      <alignment horizontal="left" vertical="center" wrapText="1" indent="2"/>
    </xf>
    <xf numFmtId="0" fontId="33" fillId="0" borderId="1" xfId="17" applyFont="1" applyFill="1" applyBorder="1" applyAlignment="1" applyProtection="1">
      <alignment horizontal="center" vertical="center" wrapText="1"/>
    </xf>
    <xf numFmtId="0" fontId="33" fillId="0" borderId="1" xfId="17" applyFont="1" applyFill="1" applyBorder="1" applyAlignment="1" applyProtection="1">
      <alignment horizontal="left" vertical="center" wrapText="1" indent="2"/>
    </xf>
    <xf numFmtId="0" fontId="33" fillId="0" borderId="1" xfId="17" applyFont="1" applyFill="1" applyBorder="1" applyAlignment="1" applyProtection="1">
      <alignment horizontal="left" vertical="center" wrapText="1" indent="3"/>
    </xf>
    <xf numFmtId="0" fontId="14" fillId="3" borderId="1" xfId="17" applyFont="1" applyFill="1" applyBorder="1" applyAlignment="1" applyProtection="1">
      <alignment horizontal="left" vertical="center" wrapText="1" indent="2"/>
    </xf>
    <xf numFmtId="0" fontId="13" fillId="0" borderId="1" xfId="17" applyFont="1" applyFill="1" applyBorder="1" applyAlignment="1" applyProtection="1">
      <alignment horizontal="left" vertical="center" wrapText="1" indent="2"/>
    </xf>
    <xf numFmtId="0" fontId="13" fillId="0" borderId="1" xfId="16" applyFont="1" applyFill="1" applyBorder="1" applyAlignment="1" applyProtection="1">
      <alignment horizontal="left" vertical="center" wrapText="1" indent="2"/>
    </xf>
    <xf numFmtId="0" fontId="37" fillId="0" borderId="1" xfId="17" applyFont="1" applyFill="1" applyBorder="1" applyAlignment="1" applyProtection="1">
      <alignment horizontal="center" vertical="center" wrapText="1"/>
    </xf>
    <xf numFmtId="0" fontId="37" fillId="0" borderId="1" xfId="16" applyFont="1" applyFill="1" applyBorder="1" applyAlignment="1" applyProtection="1">
      <alignment horizontal="left" vertical="center" wrapText="1" indent="3"/>
    </xf>
    <xf numFmtId="0" fontId="38" fillId="0" borderId="0" xfId="0" applyFont="1" applyFill="1"/>
    <xf numFmtId="0" fontId="37" fillId="0" borderId="1" xfId="16" applyFont="1" applyFill="1" applyBorder="1" applyAlignment="1" applyProtection="1">
      <alignment horizontal="left" vertical="center" wrapText="1" indent="4"/>
    </xf>
    <xf numFmtId="0" fontId="39" fillId="0" borderId="0" xfId="0" applyFont="1" applyFill="1"/>
    <xf numFmtId="0" fontId="35" fillId="3" borderId="1" xfId="16" applyFont="1" applyFill="1" applyBorder="1" applyAlignment="1" applyProtection="1">
      <alignment horizontal="center" vertical="center" wrapText="1"/>
    </xf>
    <xf numFmtId="0" fontId="35" fillId="3" borderId="1" xfId="16" applyFont="1" applyFill="1" applyBorder="1" applyAlignment="1" applyProtection="1">
      <alignment horizontal="left" vertical="center" wrapText="1" indent="1"/>
    </xf>
    <xf numFmtId="3" fontId="15" fillId="5" borderId="1" xfId="0" applyNumberFormat="1" applyFont="1" applyFill="1" applyBorder="1" applyAlignment="1">
      <alignment horizontal="right" vertical="center"/>
    </xf>
    <xf numFmtId="0" fontId="35" fillId="3" borderId="3" xfId="16" applyFont="1" applyFill="1" applyBorder="1" applyAlignment="1" applyProtection="1">
      <alignment horizontal="left" vertical="center" wrapText="1" indent="1"/>
    </xf>
    <xf numFmtId="3" fontId="40" fillId="3" borderId="1" xfId="0" applyNumberFormat="1" applyFont="1" applyFill="1" applyBorder="1" applyAlignment="1">
      <alignment horizontal="right" vertical="center"/>
    </xf>
    <xf numFmtId="0" fontId="36" fillId="0" borderId="0" xfId="0" applyFont="1" applyFill="1"/>
    <xf numFmtId="0" fontId="35" fillId="3" borderId="3" xfId="17" applyFont="1" applyFill="1" applyBorder="1" applyAlignment="1" applyProtection="1">
      <alignment horizontal="left" vertical="center" wrapText="1" indent="1"/>
    </xf>
    <xf numFmtId="0" fontId="3" fillId="0" borderId="0" xfId="0" applyFont="1" applyFill="1" applyBorder="1"/>
    <xf numFmtId="0" fontId="10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vertical="center"/>
    </xf>
    <xf numFmtId="3" fontId="34" fillId="3" borderId="2" xfId="0" applyNumberFormat="1" applyFont="1" applyFill="1" applyBorder="1" applyAlignment="1" applyProtection="1">
      <alignment horizontal="center" vertical="center" wrapText="1"/>
      <protection locked="0"/>
    </xf>
    <xf numFmtId="10" fontId="20" fillId="0" borderId="0" xfId="0" applyNumberFormat="1" applyFont="1" applyFill="1" applyBorder="1" applyAlignment="1">
      <alignment horizontal="center" vertical="center" wrapText="1"/>
    </xf>
    <xf numFmtId="3" fontId="3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Alignment="1" applyProtection="1">
      <alignment horizontal="left" vertical="top" wrapText="1"/>
      <protection locked="0"/>
    </xf>
  </cellXfs>
  <cellStyles count="20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Normal_laroux" xfId="13"/>
    <cellStyle name="normální_laroux" xfId="14"/>
    <cellStyle name="Normalny" xfId="0" builtinId="0"/>
    <cellStyle name="Normalny_03PlFin_0403" xfId="15"/>
    <cellStyle name="Normalny_WfMgkr1" xfId="16"/>
    <cellStyle name="Normalny_Wzór z 09.10.2001" xfId="17"/>
    <cellStyle name="Procentowy" xfId="18" builtinId="5"/>
    <cellStyle name="Styl 1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dyta/2016/Projekt%20planu%20finansowego/Z%20OW%20NFZ/Ma&#322;opolski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dyta/2016/Projekt%20planu%20finansowego/Z%20OW%20NFZ/Mazowiecki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dyta/2016/Projekt%20planu%20finansowego/Z%20OW%20NFZ/Opolsk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Edyta/2016/Projekt%20planu%20finansowego/Z%20OW%20NFZ/Podkarpacki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Edyta/2016/Projekt%20planu%20finansowego/Z%20OW%20NFZ/Podlaski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Edyta/2016/Projekt%20planu%20finansowego/Z%20OW%20NFZ/Pomorski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Edyta/2016/Projekt%20planu%20finansowego/Z%20OW%20NFZ/&#346;l&#261;ski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Edyta/2016/Projekt%20planu%20finansowego/Z%20OW%20NFZ/&#346;wi&#281;tokrzyski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Edyta/2016/Projekt%20planu%20finansowego/Z%20OW%20NFZ/Warmi&#324;skoMazurski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Edyta/2016/Projekt%20planu%20finansowego/Z%20OW%20NFZ/Wielkopolsk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tarzyna.sadowska\Ustawienia%20lokalne\Temporary%20Internet%20Files\OLK78\Baza%20Danych%201999\Plany%20Finansowe\Ok\17P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Edyta/2016/Projekt%20planu%20finansowego/Z%20OW%20NFZ/Zachodniopomorsk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arcin/Baza/Prognozy/Progn%20przychod&#243;w%20i%20koszt&#243;w%202016-2018/Prognoza%20koszt&#243;w%202016-2018/Udost&#281;pniona/Prognoza%20koszt&#243;w%202016-2018%20-%2009-06-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dyta/2016/Projekt%20planu%20finansowego/Z%20OW%20NFZ/Dolno&#347;l&#261;sk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dyta/2016/Projekt%20planu%20finansowego/Z%20OW%20NFZ/KujawskoPomorski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dyta/2016/Projekt%20planu%20finansowego/Z%20OW%20NFZ/Lubelski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dyta/2016/Projekt%20planu%20finansowego/Z%20OW%20NFZ/Lubuski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dyta/2016/Projekt%20planu%20finansowego/Z%20OW%20NFZ/&#321;&#243;dzk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2016"/>
    </sheetNames>
    <sheetDataSet>
      <sheetData sheetId="0">
        <row r="8">
          <cell r="C8">
            <v>805502</v>
          </cell>
        </row>
        <row r="9">
          <cell r="C9">
            <v>502695</v>
          </cell>
        </row>
        <row r="10">
          <cell r="C10">
            <v>2563919</v>
          </cell>
        </row>
        <row r="11">
          <cell r="C11">
            <v>266532</v>
          </cell>
        </row>
        <row r="12">
          <cell r="C12">
            <v>239371</v>
          </cell>
        </row>
        <row r="13">
          <cell r="C13">
            <v>108053</v>
          </cell>
        </row>
        <row r="14">
          <cell r="C14">
            <v>54411</v>
          </cell>
        </row>
        <row r="15">
          <cell r="C15">
            <v>167865</v>
          </cell>
        </row>
        <row r="16">
          <cell r="C16">
            <v>187496</v>
          </cell>
        </row>
        <row r="17">
          <cell r="C17">
            <v>125022</v>
          </cell>
        </row>
        <row r="18">
          <cell r="C18">
            <v>39682</v>
          </cell>
        </row>
        <row r="19">
          <cell r="C19">
            <v>188831</v>
          </cell>
        </row>
        <row r="20">
          <cell r="C20">
            <v>51000</v>
          </cell>
        </row>
        <row r="21">
          <cell r="C21">
            <v>1701</v>
          </cell>
        </row>
        <row r="22">
          <cell r="C22">
            <v>13463</v>
          </cell>
        </row>
        <row r="23">
          <cell r="C23">
            <v>156137</v>
          </cell>
        </row>
        <row r="24">
          <cell r="C24">
            <v>76000</v>
          </cell>
        </row>
        <row r="25">
          <cell r="C25">
            <v>645697</v>
          </cell>
        </row>
        <row r="26">
          <cell r="C26">
            <v>641697</v>
          </cell>
        </row>
        <row r="27">
          <cell r="C27">
            <v>3000</v>
          </cell>
        </row>
        <row r="28">
          <cell r="C28">
            <v>1000</v>
          </cell>
        </row>
        <row r="29">
          <cell r="C29">
            <v>0</v>
          </cell>
        </row>
        <row r="30">
          <cell r="C30">
            <v>34022</v>
          </cell>
        </row>
        <row r="32">
          <cell r="C32">
            <v>306819</v>
          </cell>
        </row>
        <row r="33">
          <cell r="C33">
            <v>8153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141204</v>
          </cell>
        </row>
        <row r="39">
          <cell r="C39">
            <v>1728</v>
          </cell>
        </row>
        <row r="40">
          <cell r="C40">
            <v>7173</v>
          </cell>
        </row>
        <row r="41">
          <cell r="C41">
            <v>286</v>
          </cell>
        </row>
        <row r="42">
          <cell r="C42">
            <v>24</v>
          </cell>
        </row>
        <row r="43">
          <cell r="C43">
            <v>24</v>
          </cell>
        </row>
        <row r="44">
          <cell r="C44">
            <v>53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150</v>
          </cell>
        </row>
        <row r="48">
          <cell r="C48">
            <v>59</v>
          </cell>
        </row>
        <row r="49">
          <cell r="C49">
            <v>22461</v>
          </cell>
        </row>
        <row r="50">
          <cell r="C50">
            <v>24</v>
          </cell>
        </row>
        <row r="51">
          <cell r="C51">
            <v>5042</v>
          </cell>
        </row>
        <row r="52">
          <cell r="C52">
            <v>3861</v>
          </cell>
        </row>
        <row r="53">
          <cell r="C53">
            <v>550</v>
          </cell>
        </row>
        <row r="54">
          <cell r="C54">
            <v>0</v>
          </cell>
        </row>
        <row r="55">
          <cell r="C55">
            <v>631</v>
          </cell>
        </row>
        <row r="56">
          <cell r="C56">
            <v>0</v>
          </cell>
        </row>
        <row r="57">
          <cell r="C57">
            <v>5700</v>
          </cell>
        </row>
        <row r="58">
          <cell r="C58">
            <v>305</v>
          </cell>
        </row>
        <row r="60">
          <cell r="C60">
            <v>0</v>
          </cell>
        </row>
        <row r="61">
          <cell r="C61">
            <v>16095</v>
          </cell>
        </row>
        <row r="62">
          <cell r="C62">
            <v>0</v>
          </cell>
        </row>
        <row r="63">
          <cell r="C63">
            <v>3265</v>
          </cell>
        </row>
        <row r="64">
          <cell r="C64">
            <v>300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2016"/>
    </sheetNames>
    <sheetDataSet>
      <sheetData sheetId="0">
        <row r="8">
          <cell r="C8">
            <v>1355573</v>
          </cell>
        </row>
        <row r="9">
          <cell r="C9">
            <v>791226</v>
          </cell>
        </row>
        <row r="10">
          <cell r="C10">
            <v>4639799</v>
          </cell>
        </row>
        <row r="11">
          <cell r="C11">
            <v>436942</v>
          </cell>
        </row>
        <row r="12">
          <cell r="C12">
            <v>408609</v>
          </cell>
        </row>
        <row r="13">
          <cell r="C13">
            <v>217406</v>
          </cell>
        </row>
        <row r="14">
          <cell r="C14">
            <v>81679</v>
          </cell>
        </row>
        <row r="15">
          <cell r="C15">
            <v>334744</v>
          </cell>
        </row>
        <row r="16">
          <cell r="C16">
            <v>394110</v>
          </cell>
        </row>
        <row r="17">
          <cell r="C17">
            <v>149374</v>
          </cell>
        </row>
        <row r="18">
          <cell r="C18">
            <v>43587</v>
          </cell>
        </row>
        <row r="19">
          <cell r="C19">
            <v>208290</v>
          </cell>
        </row>
        <row r="20">
          <cell r="C20">
            <v>102890</v>
          </cell>
        </row>
        <row r="21">
          <cell r="C21">
            <v>7936</v>
          </cell>
        </row>
        <row r="22">
          <cell r="C22">
            <v>23102</v>
          </cell>
        </row>
        <row r="23">
          <cell r="C23">
            <v>255968</v>
          </cell>
        </row>
        <row r="24">
          <cell r="C24">
            <v>120000</v>
          </cell>
        </row>
        <row r="25">
          <cell r="C25">
            <v>1028010</v>
          </cell>
        </row>
        <row r="26">
          <cell r="C26">
            <v>1023657</v>
          </cell>
        </row>
        <row r="27">
          <cell r="C27">
            <v>2884</v>
          </cell>
        </row>
        <row r="28">
          <cell r="C28">
            <v>1469</v>
          </cell>
        </row>
        <row r="29">
          <cell r="C29">
            <v>0</v>
          </cell>
        </row>
        <row r="30">
          <cell r="C30">
            <v>152174</v>
          </cell>
        </row>
        <row r="32">
          <cell r="C32">
            <v>329645</v>
          </cell>
        </row>
        <row r="33">
          <cell r="C33">
            <v>18000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228771</v>
          </cell>
        </row>
        <row r="39">
          <cell r="C39">
            <v>2982</v>
          </cell>
        </row>
        <row r="40">
          <cell r="C40">
            <v>12353</v>
          </cell>
        </row>
        <row r="41">
          <cell r="C41">
            <v>489</v>
          </cell>
        </row>
        <row r="42">
          <cell r="C42">
            <v>29</v>
          </cell>
        </row>
        <row r="43">
          <cell r="C43">
            <v>29</v>
          </cell>
        </row>
        <row r="44">
          <cell r="C44">
            <v>43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388</v>
          </cell>
        </row>
        <row r="48">
          <cell r="C48">
            <v>29</v>
          </cell>
        </row>
        <row r="49">
          <cell r="C49">
            <v>41165</v>
          </cell>
        </row>
        <row r="50">
          <cell r="C50">
            <v>71</v>
          </cell>
        </row>
        <row r="51">
          <cell r="C51">
            <v>9208</v>
          </cell>
        </row>
        <row r="52">
          <cell r="C52">
            <v>7076</v>
          </cell>
        </row>
        <row r="53">
          <cell r="C53">
            <v>1009</v>
          </cell>
        </row>
        <row r="54">
          <cell r="C54">
            <v>0</v>
          </cell>
        </row>
        <row r="55">
          <cell r="C55">
            <v>1123</v>
          </cell>
        </row>
        <row r="56">
          <cell r="C56">
            <v>0</v>
          </cell>
        </row>
        <row r="57">
          <cell r="C57">
            <v>1008</v>
          </cell>
        </row>
        <row r="58">
          <cell r="C58">
            <v>1205</v>
          </cell>
        </row>
        <row r="60">
          <cell r="C60">
            <v>0</v>
          </cell>
        </row>
        <row r="61">
          <cell r="C61">
            <v>21967</v>
          </cell>
        </row>
        <row r="62">
          <cell r="C62">
            <v>0</v>
          </cell>
        </row>
        <row r="63">
          <cell r="C63">
            <v>4123</v>
          </cell>
        </row>
        <row r="64">
          <cell r="C64">
            <v>12260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2016"/>
    </sheetNames>
    <sheetDataSet>
      <sheetData sheetId="0">
        <row r="8">
          <cell r="C8">
            <v>227309</v>
          </cell>
        </row>
        <row r="9">
          <cell r="C9">
            <v>120402</v>
          </cell>
        </row>
        <row r="10">
          <cell r="C10">
            <v>662670</v>
          </cell>
        </row>
        <row r="11">
          <cell r="C11">
            <v>50024</v>
          </cell>
        </row>
        <row r="12">
          <cell r="C12">
            <v>44869</v>
          </cell>
        </row>
        <row r="13">
          <cell r="C13">
            <v>18130</v>
          </cell>
        </row>
        <row r="14">
          <cell r="C14">
            <v>5673</v>
          </cell>
        </row>
        <row r="15">
          <cell r="C15">
            <v>51073</v>
          </cell>
        </row>
        <row r="16">
          <cell r="C16">
            <v>47949</v>
          </cell>
        </row>
        <row r="17">
          <cell r="C17">
            <v>44455</v>
          </cell>
        </row>
        <row r="18">
          <cell r="C18">
            <v>11539</v>
          </cell>
        </row>
        <row r="19">
          <cell r="C19">
            <v>44801</v>
          </cell>
        </row>
        <row r="20">
          <cell r="C20">
            <v>12700</v>
          </cell>
        </row>
        <row r="21">
          <cell r="C21">
            <v>1325</v>
          </cell>
        </row>
        <row r="22">
          <cell r="C22">
            <v>4655</v>
          </cell>
        </row>
        <row r="23">
          <cell r="C23">
            <v>33625</v>
          </cell>
        </row>
        <row r="24">
          <cell r="C24">
            <v>24000</v>
          </cell>
        </row>
        <row r="25">
          <cell r="C25">
            <v>192440</v>
          </cell>
        </row>
        <row r="26">
          <cell r="C26">
            <v>191730</v>
          </cell>
        </row>
        <row r="27">
          <cell r="C27">
            <v>600</v>
          </cell>
        </row>
        <row r="28">
          <cell r="C28">
            <v>110</v>
          </cell>
        </row>
        <row r="29">
          <cell r="C29">
            <v>0</v>
          </cell>
        </row>
        <row r="30">
          <cell r="C30">
            <v>9482</v>
          </cell>
        </row>
        <row r="32">
          <cell r="C32">
            <v>178645</v>
          </cell>
        </row>
        <row r="33">
          <cell r="C33">
            <v>2000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51973</v>
          </cell>
        </row>
        <row r="39">
          <cell r="C39">
            <v>1015</v>
          </cell>
        </row>
        <row r="40">
          <cell r="C40">
            <v>2277</v>
          </cell>
        </row>
        <row r="41">
          <cell r="C41">
            <v>174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8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160</v>
          </cell>
        </row>
        <row r="48">
          <cell r="C48">
            <v>6</v>
          </cell>
        </row>
        <row r="49">
          <cell r="C49">
            <v>8789</v>
          </cell>
        </row>
        <row r="50">
          <cell r="C50">
            <v>20</v>
          </cell>
        </row>
        <row r="51">
          <cell r="C51">
            <v>1972</v>
          </cell>
        </row>
        <row r="52">
          <cell r="C52">
            <v>1511</v>
          </cell>
        </row>
        <row r="53">
          <cell r="C53">
            <v>215</v>
          </cell>
        </row>
        <row r="54">
          <cell r="C54">
            <v>0</v>
          </cell>
        </row>
        <row r="55">
          <cell r="C55">
            <v>246</v>
          </cell>
        </row>
        <row r="56">
          <cell r="C56">
            <v>0</v>
          </cell>
        </row>
        <row r="57">
          <cell r="C57">
            <v>1755</v>
          </cell>
        </row>
        <row r="58">
          <cell r="C58">
            <v>203</v>
          </cell>
        </row>
        <row r="60">
          <cell r="C60">
            <v>0</v>
          </cell>
        </row>
        <row r="61">
          <cell r="C61">
            <v>5700</v>
          </cell>
        </row>
        <row r="62">
          <cell r="C62">
            <v>0</v>
          </cell>
        </row>
        <row r="63">
          <cell r="C63">
            <v>1978</v>
          </cell>
        </row>
        <row r="64">
          <cell r="C64">
            <v>1238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2016"/>
    </sheetNames>
    <sheetDataSet>
      <sheetData sheetId="0">
        <row r="8">
          <cell r="C8">
            <v>493400</v>
          </cell>
        </row>
        <row r="9">
          <cell r="C9">
            <v>277017</v>
          </cell>
        </row>
        <row r="10">
          <cell r="C10">
            <v>1499770</v>
          </cell>
        </row>
        <row r="11">
          <cell r="C11">
            <v>134382</v>
          </cell>
        </row>
        <row r="12">
          <cell r="C12">
            <v>123777</v>
          </cell>
        </row>
        <row r="13">
          <cell r="C13">
            <v>46862</v>
          </cell>
        </row>
        <row r="14">
          <cell r="C14">
            <v>19699</v>
          </cell>
        </row>
        <row r="15">
          <cell r="C15">
            <v>105920</v>
          </cell>
        </row>
        <row r="16">
          <cell r="C16">
            <v>138661</v>
          </cell>
        </row>
        <row r="17">
          <cell r="C17">
            <v>94202</v>
          </cell>
        </row>
        <row r="18">
          <cell r="C18">
            <v>27000</v>
          </cell>
        </row>
        <row r="19">
          <cell r="C19">
            <v>104593</v>
          </cell>
        </row>
        <row r="20">
          <cell r="C20">
            <v>32594</v>
          </cell>
        </row>
        <row r="21">
          <cell r="C21">
            <v>3166</v>
          </cell>
        </row>
        <row r="22">
          <cell r="C22">
            <v>7750</v>
          </cell>
        </row>
        <row r="23">
          <cell r="C23">
            <v>83029</v>
          </cell>
        </row>
        <row r="24">
          <cell r="C24">
            <v>46500</v>
          </cell>
        </row>
        <row r="25">
          <cell r="C25">
            <v>360000</v>
          </cell>
        </row>
        <row r="26">
          <cell r="C26">
            <v>354000</v>
          </cell>
        </row>
        <row r="27">
          <cell r="C27">
            <v>5000</v>
          </cell>
        </row>
        <row r="28">
          <cell r="C28">
            <v>1000</v>
          </cell>
        </row>
        <row r="29">
          <cell r="C29">
            <v>0</v>
          </cell>
        </row>
        <row r="30">
          <cell r="C30">
            <v>31000</v>
          </cell>
        </row>
        <row r="32">
          <cell r="C32">
            <v>281591</v>
          </cell>
        </row>
        <row r="33">
          <cell r="C33">
            <v>45000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106590</v>
          </cell>
        </row>
        <row r="39">
          <cell r="C39">
            <v>1333</v>
          </cell>
        </row>
        <row r="40">
          <cell r="C40">
            <v>3757</v>
          </cell>
        </row>
        <row r="41">
          <cell r="C41">
            <v>141</v>
          </cell>
        </row>
        <row r="42">
          <cell r="C42">
            <v>27</v>
          </cell>
        </row>
        <row r="43">
          <cell r="C43">
            <v>27</v>
          </cell>
        </row>
        <row r="44">
          <cell r="C44">
            <v>13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65</v>
          </cell>
        </row>
        <row r="48">
          <cell r="C48">
            <v>36</v>
          </cell>
        </row>
        <row r="49">
          <cell r="C49">
            <v>13801</v>
          </cell>
        </row>
        <row r="50">
          <cell r="C50">
            <v>10</v>
          </cell>
        </row>
        <row r="51">
          <cell r="C51">
            <v>3097</v>
          </cell>
        </row>
        <row r="52">
          <cell r="C52">
            <v>2372</v>
          </cell>
        </row>
        <row r="53">
          <cell r="C53">
            <v>338</v>
          </cell>
        </row>
        <row r="54">
          <cell r="C54">
            <v>0</v>
          </cell>
        </row>
        <row r="55">
          <cell r="C55">
            <v>387</v>
          </cell>
        </row>
        <row r="56">
          <cell r="C56">
            <v>0</v>
          </cell>
        </row>
        <row r="57">
          <cell r="C57">
            <v>3900</v>
          </cell>
        </row>
        <row r="58">
          <cell r="C58">
            <v>264</v>
          </cell>
        </row>
        <row r="60">
          <cell r="C60">
            <v>0</v>
          </cell>
        </row>
        <row r="61">
          <cell r="C61">
            <v>6394</v>
          </cell>
        </row>
        <row r="62">
          <cell r="C62">
            <v>0</v>
          </cell>
        </row>
        <row r="63">
          <cell r="C63">
            <v>800</v>
          </cell>
        </row>
        <row r="64">
          <cell r="C64">
            <v>810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2016"/>
    </sheetNames>
    <sheetDataSet>
      <sheetData sheetId="0">
        <row r="8">
          <cell r="C8">
            <v>286500</v>
          </cell>
        </row>
        <row r="9">
          <cell r="C9">
            <v>190800</v>
          </cell>
        </row>
        <row r="10">
          <cell r="C10">
            <v>890614</v>
          </cell>
        </row>
        <row r="11">
          <cell r="C11">
            <v>75977</v>
          </cell>
        </row>
        <row r="12">
          <cell r="C12">
            <v>67659</v>
          </cell>
        </row>
        <row r="13">
          <cell r="C13">
            <v>36030</v>
          </cell>
        </row>
        <row r="14">
          <cell r="C14">
            <v>17623</v>
          </cell>
        </row>
        <row r="15">
          <cell r="C15">
            <v>82500</v>
          </cell>
        </row>
        <row r="16">
          <cell r="C16">
            <v>57750</v>
          </cell>
        </row>
        <row r="17">
          <cell r="C17">
            <v>28420</v>
          </cell>
        </row>
        <row r="18">
          <cell r="C18">
            <v>12910</v>
          </cell>
        </row>
        <row r="19">
          <cell r="C19">
            <v>64000</v>
          </cell>
        </row>
        <row r="20">
          <cell r="C20">
            <v>20000</v>
          </cell>
        </row>
        <row r="21">
          <cell r="C21">
            <v>1475</v>
          </cell>
        </row>
        <row r="22">
          <cell r="C22">
            <v>6000</v>
          </cell>
        </row>
        <row r="23">
          <cell r="C23">
            <v>42200</v>
          </cell>
        </row>
        <row r="24">
          <cell r="C24">
            <v>28200</v>
          </cell>
        </row>
        <row r="25">
          <cell r="C25">
            <v>223400</v>
          </cell>
        </row>
        <row r="26">
          <cell r="C26">
            <v>221430</v>
          </cell>
        </row>
        <row r="27">
          <cell r="C27">
            <v>1550</v>
          </cell>
        </row>
        <row r="28">
          <cell r="C28">
            <v>420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146283</v>
          </cell>
        </row>
        <row r="33">
          <cell r="C33">
            <v>5000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69050</v>
          </cell>
        </row>
        <row r="39">
          <cell r="C39">
            <v>710</v>
          </cell>
        </row>
        <row r="40">
          <cell r="C40">
            <v>1088</v>
          </cell>
        </row>
        <row r="41">
          <cell r="C41">
            <v>243</v>
          </cell>
        </row>
        <row r="42">
          <cell r="C42">
            <v>19</v>
          </cell>
        </row>
        <row r="43">
          <cell r="C43">
            <v>19</v>
          </cell>
        </row>
        <row r="44">
          <cell r="C44">
            <v>53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165</v>
          </cell>
        </row>
        <row r="48">
          <cell r="C48">
            <v>6</v>
          </cell>
        </row>
        <row r="49">
          <cell r="C49">
            <v>9778</v>
          </cell>
        </row>
        <row r="50">
          <cell r="C50">
            <v>0</v>
          </cell>
        </row>
        <row r="51">
          <cell r="C51">
            <v>2199</v>
          </cell>
        </row>
        <row r="52">
          <cell r="C52">
            <v>1681</v>
          </cell>
        </row>
        <row r="53">
          <cell r="C53">
            <v>240</v>
          </cell>
        </row>
        <row r="54">
          <cell r="C54">
            <v>0</v>
          </cell>
        </row>
        <row r="55">
          <cell r="C55">
            <v>278</v>
          </cell>
        </row>
        <row r="56">
          <cell r="C56">
            <v>0</v>
          </cell>
        </row>
        <row r="57">
          <cell r="C57">
            <v>1917</v>
          </cell>
        </row>
        <row r="58">
          <cell r="C58">
            <v>272</v>
          </cell>
        </row>
        <row r="60">
          <cell r="C60">
            <v>0</v>
          </cell>
        </row>
        <row r="61">
          <cell r="C61">
            <v>1110</v>
          </cell>
        </row>
        <row r="62">
          <cell r="C62">
            <v>0</v>
          </cell>
        </row>
        <row r="63">
          <cell r="C63">
            <v>906</v>
          </cell>
        </row>
        <row r="64">
          <cell r="C64">
            <v>372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2016"/>
    </sheetNames>
    <sheetDataSet>
      <sheetData sheetId="0">
        <row r="8">
          <cell r="C8">
            <v>551334</v>
          </cell>
        </row>
        <row r="9">
          <cell r="C9">
            <v>331400</v>
          </cell>
        </row>
        <row r="10">
          <cell r="C10">
            <v>1669660</v>
          </cell>
        </row>
        <row r="11">
          <cell r="C11">
            <v>136207</v>
          </cell>
        </row>
        <row r="12">
          <cell r="C12">
            <v>124702</v>
          </cell>
        </row>
        <row r="13">
          <cell r="C13">
            <v>59831</v>
          </cell>
        </row>
        <row r="14">
          <cell r="C14">
            <v>30589</v>
          </cell>
        </row>
        <row r="15">
          <cell r="C15">
            <v>140394</v>
          </cell>
        </row>
        <row r="16">
          <cell r="C16">
            <v>106965</v>
          </cell>
        </row>
        <row r="17">
          <cell r="C17">
            <v>43666</v>
          </cell>
        </row>
        <row r="18">
          <cell r="C18">
            <v>23500</v>
          </cell>
        </row>
        <row r="19">
          <cell r="C19">
            <v>103548</v>
          </cell>
        </row>
        <row r="20">
          <cell r="C20">
            <v>26500</v>
          </cell>
        </row>
        <row r="21">
          <cell r="C21">
            <v>1485</v>
          </cell>
        </row>
        <row r="22">
          <cell r="C22">
            <v>11429</v>
          </cell>
        </row>
        <row r="23">
          <cell r="C23">
            <v>103455</v>
          </cell>
        </row>
        <row r="24">
          <cell r="C24">
            <v>51000</v>
          </cell>
        </row>
        <row r="25">
          <cell r="C25">
            <v>489257</v>
          </cell>
        </row>
        <row r="26">
          <cell r="C26">
            <v>488257</v>
          </cell>
        </row>
        <row r="27">
          <cell r="C27">
            <v>800</v>
          </cell>
        </row>
        <row r="28">
          <cell r="C28">
            <v>200</v>
          </cell>
        </row>
        <row r="29">
          <cell r="C29">
            <v>0</v>
          </cell>
        </row>
        <row r="30">
          <cell r="C30">
            <v>33282</v>
          </cell>
        </row>
        <row r="32">
          <cell r="C32">
            <v>258324</v>
          </cell>
        </row>
        <row r="33">
          <cell r="C33">
            <v>10806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104110</v>
          </cell>
        </row>
        <row r="39">
          <cell r="C39">
            <v>1827</v>
          </cell>
        </row>
        <row r="40">
          <cell r="C40">
            <v>3498</v>
          </cell>
        </row>
        <row r="41">
          <cell r="C41">
            <v>300</v>
          </cell>
        </row>
        <row r="42">
          <cell r="C42">
            <v>51</v>
          </cell>
        </row>
        <row r="43">
          <cell r="C43">
            <v>51</v>
          </cell>
        </row>
        <row r="44">
          <cell r="C44">
            <v>25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204</v>
          </cell>
        </row>
        <row r="48">
          <cell r="C48">
            <v>20</v>
          </cell>
        </row>
        <row r="49">
          <cell r="C49">
            <v>18723</v>
          </cell>
        </row>
        <row r="50">
          <cell r="C50">
            <v>100</v>
          </cell>
        </row>
        <row r="51">
          <cell r="C51">
            <v>4205</v>
          </cell>
        </row>
        <row r="52">
          <cell r="C52">
            <v>3218</v>
          </cell>
        </row>
        <row r="53">
          <cell r="C53">
            <v>459</v>
          </cell>
        </row>
        <row r="54">
          <cell r="C54">
            <v>0</v>
          </cell>
        </row>
        <row r="55">
          <cell r="C55">
            <v>528</v>
          </cell>
        </row>
        <row r="56">
          <cell r="C56">
            <v>0</v>
          </cell>
        </row>
        <row r="57">
          <cell r="C57">
            <v>3980</v>
          </cell>
        </row>
        <row r="58">
          <cell r="C58">
            <v>262</v>
          </cell>
        </row>
        <row r="60">
          <cell r="C60">
            <v>27</v>
          </cell>
        </row>
        <row r="61">
          <cell r="C61">
            <v>6273</v>
          </cell>
        </row>
        <row r="62">
          <cell r="C62">
            <v>0</v>
          </cell>
        </row>
        <row r="63">
          <cell r="C63">
            <v>2513</v>
          </cell>
        </row>
        <row r="64">
          <cell r="C64">
            <v>3970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2016"/>
    </sheetNames>
    <sheetDataSet>
      <sheetData sheetId="0">
        <row r="8">
          <cell r="C8">
            <v>1135000</v>
          </cell>
        </row>
        <row r="9">
          <cell r="C9">
            <v>721938</v>
          </cell>
        </row>
        <row r="10">
          <cell r="C10">
            <v>3707702</v>
          </cell>
        </row>
        <row r="11">
          <cell r="C11">
            <v>339706</v>
          </cell>
        </row>
        <row r="12">
          <cell r="C12">
            <v>309110</v>
          </cell>
        </row>
        <row r="13">
          <cell r="C13">
            <v>158734</v>
          </cell>
        </row>
        <row r="14">
          <cell r="C14">
            <v>64704</v>
          </cell>
        </row>
        <row r="15">
          <cell r="C15">
            <v>287438</v>
          </cell>
        </row>
        <row r="16">
          <cell r="C16">
            <v>240068</v>
          </cell>
        </row>
        <row r="17">
          <cell r="C17">
            <v>189401</v>
          </cell>
        </row>
        <row r="18">
          <cell r="C18">
            <v>49820</v>
          </cell>
        </row>
        <row r="19">
          <cell r="C19">
            <v>201890</v>
          </cell>
        </row>
        <row r="20">
          <cell r="C20">
            <v>70000</v>
          </cell>
        </row>
        <row r="21">
          <cell r="C21">
            <v>4372</v>
          </cell>
        </row>
        <row r="22">
          <cell r="C22">
            <v>28305</v>
          </cell>
        </row>
        <row r="23">
          <cell r="C23">
            <v>216316</v>
          </cell>
        </row>
        <row r="24">
          <cell r="C24">
            <v>129910</v>
          </cell>
        </row>
        <row r="25">
          <cell r="C25">
            <v>945540</v>
          </cell>
        </row>
        <row r="26">
          <cell r="C26">
            <v>944403</v>
          </cell>
        </row>
        <row r="27">
          <cell r="C27">
            <v>966</v>
          </cell>
        </row>
        <row r="28">
          <cell r="C28">
            <v>171</v>
          </cell>
        </row>
        <row r="29">
          <cell r="C29">
            <v>0</v>
          </cell>
        </row>
        <row r="30">
          <cell r="C30">
            <v>56209</v>
          </cell>
        </row>
        <row r="32">
          <cell r="C32">
            <v>331305</v>
          </cell>
        </row>
        <row r="33">
          <cell r="C33">
            <v>60000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198241</v>
          </cell>
        </row>
        <row r="39">
          <cell r="C39">
            <v>2962</v>
          </cell>
        </row>
        <row r="40">
          <cell r="C40">
            <v>8177</v>
          </cell>
        </row>
        <row r="41">
          <cell r="C41">
            <v>742</v>
          </cell>
        </row>
        <row r="42">
          <cell r="C42">
            <v>120</v>
          </cell>
        </row>
        <row r="43">
          <cell r="C43">
            <v>120</v>
          </cell>
        </row>
        <row r="44">
          <cell r="C44">
            <v>10</v>
          </cell>
        </row>
        <row r="45">
          <cell r="C45">
            <v>2</v>
          </cell>
        </row>
        <row r="46">
          <cell r="C46">
            <v>0</v>
          </cell>
        </row>
        <row r="47">
          <cell r="C47">
            <v>587</v>
          </cell>
        </row>
        <row r="48">
          <cell r="C48">
            <v>23</v>
          </cell>
        </row>
        <row r="49">
          <cell r="C49">
            <v>37610</v>
          </cell>
        </row>
        <row r="50">
          <cell r="C50">
            <v>250</v>
          </cell>
        </row>
        <row r="51">
          <cell r="C51">
            <v>8428</v>
          </cell>
        </row>
        <row r="52">
          <cell r="C52">
            <v>6465</v>
          </cell>
        </row>
        <row r="53">
          <cell r="C53">
            <v>921</v>
          </cell>
        </row>
        <row r="54">
          <cell r="C54">
            <v>0</v>
          </cell>
        </row>
        <row r="55">
          <cell r="C55">
            <v>1042</v>
          </cell>
        </row>
        <row r="56">
          <cell r="C56">
            <v>0</v>
          </cell>
        </row>
        <row r="57">
          <cell r="C57">
            <v>5353</v>
          </cell>
        </row>
        <row r="58">
          <cell r="C58">
            <v>295</v>
          </cell>
        </row>
        <row r="60">
          <cell r="C60">
            <v>245</v>
          </cell>
        </row>
        <row r="61">
          <cell r="C61">
            <v>1828</v>
          </cell>
        </row>
        <row r="62">
          <cell r="C62">
            <v>0</v>
          </cell>
        </row>
        <row r="63">
          <cell r="C63">
            <v>678</v>
          </cell>
        </row>
        <row r="64">
          <cell r="C64">
            <v>1355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2016"/>
    </sheetNames>
    <sheetDataSet>
      <sheetData sheetId="0">
        <row r="8">
          <cell r="C8">
            <v>286747</v>
          </cell>
        </row>
        <row r="9">
          <cell r="C9">
            <v>160282</v>
          </cell>
        </row>
        <row r="10">
          <cell r="C10">
            <v>915047</v>
          </cell>
        </row>
        <row r="11">
          <cell r="C11">
            <v>80948</v>
          </cell>
        </row>
        <row r="12">
          <cell r="C12">
            <v>68360</v>
          </cell>
        </row>
        <row r="13">
          <cell r="C13">
            <v>43245</v>
          </cell>
        </row>
        <row r="14">
          <cell r="C14">
            <v>18201</v>
          </cell>
        </row>
        <row r="15">
          <cell r="C15">
            <v>63701</v>
          </cell>
        </row>
        <row r="16">
          <cell r="C16">
            <v>71256</v>
          </cell>
        </row>
        <row r="17">
          <cell r="C17">
            <v>43710</v>
          </cell>
        </row>
        <row r="18">
          <cell r="C18">
            <v>17848</v>
          </cell>
        </row>
        <row r="19">
          <cell r="C19">
            <v>61213</v>
          </cell>
        </row>
        <row r="20">
          <cell r="C20">
            <v>25425</v>
          </cell>
        </row>
        <row r="21">
          <cell r="C21">
            <v>1526</v>
          </cell>
        </row>
        <row r="22">
          <cell r="C22">
            <v>5874</v>
          </cell>
        </row>
        <row r="23">
          <cell r="C23">
            <v>50176</v>
          </cell>
        </row>
        <row r="24">
          <cell r="C24">
            <v>30040</v>
          </cell>
        </row>
        <row r="25">
          <cell r="C25">
            <v>259996</v>
          </cell>
        </row>
        <row r="26">
          <cell r="C26">
            <v>259606</v>
          </cell>
        </row>
        <row r="27">
          <cell r="C27">
            <v>190</v>
          </cell>
        </row>
        <row r="28">
          <cell r="C28">
            <v>200</v>
          </cell>
        </row>
        <row r="29">
          <cell r="C29">
            <v>0</v>
          </cell>
        </row>
        <row r="30">
          <cell r="C30">
            <v>18817</v>
          </cell>
        </row>
        <row r="32">
          <cell r="C32">
            <v>224869</v>
          </cell>
        </row>
        <row r="33">
          <cell r="C33">
            <v>69664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56428</v>
          </cell>
        </row>
        <row r="39">
          <cell r="C39">
            <v>962</v>
          </cell>
        </row>
        <row r="40">
          <cell r="C40">
            <v>2103</v>
          </cell>
        </row>
        <row r="41">
          <cell r="C41">
            <v>61</v>
          </cell>
        </row>
        <row r="42">
          <cell r="C42">
            <v>7</v>
          </cell>
        </row>
        <row r="43">
          <cell r="C43">
            <v>7</v>
          </cell>
        </row>
        <row r="44">
          <cell r="C44">
            <v>17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37</v>
          </cell>
        </row>
        <row r="48">
          <cell r="C48">
            <v>0</v>
          </cell>
        </row>
        <row r="49">
          <cell r="C49">
            <v>10573</v>
          </cell>
        </row>
        <row r="50">
          <cell r="C50">
            <v>35</v>
          </cell>
        </row>
        <row r="51">
          <cell r="C51">
            <v>2391</v>
          </cell>
        </row>
        <row r="52">
          <cell r="C52">
            <v>1817</v>
          </cell>
        </row>
        <row r="53">
          <cell r="C53">
            <v>259</v>
          </cell>
        </row>
        <row r="54">
          <cell r="C54">
            <v>0</v>
          </cell>
        </row>
        <row r="55">
          <cell r="C55">
            <v>315</v>
          </cell>
        </row>
        <row r="56">
          <cell r="C56">
            <v>0</v>
          </cell>
        </row>
        <row r="57">
          <cell r="C57">
            <v>2050</v>
          </cell>
        </row>
        <row r="58">
          <cell r="C58">
            <v>179</v>
          </cell>
        </row>
        <row r="60">
          <cell r="C60">
            <v>0</v>
          </cell>
        </row>
        <row r="61">
          <cell r="C61">
            <v>10239</v>
          </cell>
        </row>
        <row r="62">
          <cell r="C62">
            <v>0</v>
          </cell>
        </row>
        <row r="63">
          <cell r="C63">
            <v>600</v>
          </cell>
        </row>
        <row r="64">
          <cell r="C64">
            <v>3885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2016"/>
    </sheetNames>
    <sheetDataSet>
      <sheetData sheetId="0">
        <row r="8">
          <cell r="C8">
            <v>344149</v>
          </cell>
        </row>
        <row r="9">
          <cell r="C9">
            <v>197672</v>
          </cell>
        </row>
        <row r="10">
          <cell r="C10">
            <v>950661</v>
          </cell>
        </row>
        <row r="11">
          <cell r="C11">
            <v>71255</v>
          </cell>
        </row>
        <row r="12">
          <cell r="C12">
            <v>64711</v>
          </cell>
        </row>
        <row r="13">
          <cell r="C13">
            <v>39718</v>
          </cell>
        </row>
        <row r="14">
          <cell r="C14">
            <v>18283</v>
          </cell>
        </row>
        <row r="15">
          <cell r="C15">
            <v>76043</v>
          </cell>
        </row>
        <row r="16">
          <cell r="C16">
            <v>68115</v>
          </cell>
        </row>
        <row r="17">
          <cell r="C17">
            <v>34599</v>
          </cell>
        </row>
        <row r="18">
          <cell r="C18">
            <v>15227</v>
          </cell>
        </row>
        <row r="19">
          <cell r="C19">
            <v>81797</v>
          </cell>
        </row>
        <row r="20">
          <cell r="C20">
            <v>20876</v>
          </cell>
        </row>
        <row r="21">
          <cell r="C21">
            <v>2900</v>
          </cell>
        </row>
        <row r="22">
          <cell r="C22">
            <v>6858</v>
          </cell>
        </row>
        <row r="23">
          <cell r="C23">
            <v>60142</v>
          </cell>
        </row>
        <row r="24">
          <cell r="C24">
            <v>32000</v>
          </cell>
        </row>
        <row r="25">
          <cell r="C25">
            <v>262013</v>
          </cell>
        </row>
        <row r="26">
          <cell r="C26">
            <v>261343</v>
          </cell>
        </row>
        <row r="27">
          <cell r="C27">
            <v>520</v>
          </cell>
        </row>
        <row r="28">
          <cell r="C28">
            <v>150</v>
          </cell>
        </row>
        <row r="29">
          <cell r="C29">
            <v>0</v>
          </cell>
        </row>
        <row r="30">
          <cell r="C30">
            <v>14096</v>
          </cell>
        </row>
        <row r="32">
          <cell r="C32">
            <v>250339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91814</v>
          </cell>
        </row>
        <row r="39">
          <cell r="C39">
            <v>903</v>
          </cell>
        </row>
        <row r="40">
          <cell r="C40">
            <v>2070</v>
          </cell>
        </row>
        <row r="41">
          <cell r="C41">
            <v>118</v>
          </cell>
        </row>
        <row r="42">
          <cell r="C42">
            <v>38</v>
          </cell>
        </row>
        <row r="43">
          <cell r="C43">
            <v>35</v>
          </cell>
        </row>
        <row r="44">
          <cell r="C44">
            <v>5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72</v>
          </cell>
        </row>
        <row r="48">
          <cell r="C48">
            <v>3</v>
          </cell>
        </row>
        <row r="49">
          <cell r="C49">
            <v>11076</v>
          </cell>
        </row>
        <row r="50">
          <cell r="C50">
            <v>30</v>
          </cell>
        </row>
        <row r="51">
          <cell r="C51">
            <v>2478</v>
          </cell>
        </row>
        <row r="52">
          <cell r="C52">
            <v>1904</v>
          </cell>
        </row>
        <row r="53">
          <cell r="C53">
            <v>271</v>
          </cell>
        </row>
        <row r="54">
          <cell r="C54">
            <v>0</v>
          </cell>
        </row>
        <row r="55">
          <cell r="C55">
            <v>303</v>
          </cell>
        </row>
        <row r="56">
          <cell r="C56">
            <v>0</v>
          </cell>
        </row>
        <row r="57">
          <cell r="C57">
            <v>2333</v>
          </cell>
        </row>
        <row r="58">
          <cell r="C58">
            <v>163</v>
          </cell>
        </row>
        <row r="60">
          <cell r="C60">
            <v>0</v>
          </cell>
        </row>
        <row r="61">
          <cell r="C61">
            <v>209</v>
          </cell>
        </row>
        <row r="62">
          <cell r="C62">
            <v>0</v>
          </cell>
        </row>
        <row r="63">
          <cell r="C63">
            <v>737</v>
          </cell>
        </row>
        <row r="64">
          <cell r="C64">
            <v>45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2016"/>
    </sheetNames>
    <sheetDataSet>
      <sheetData sheetId="0">
        <row r="8">
          <cell r="C8">
            <v>886783</v>
          </cell>
        </row>
        <row r="9">
          <cell r="C9">
            <v>491369</v>
          </cell>
        </row>
        <row r="10">
          <cell r="C10">
            <v>2678529</v>
          </cell>
        </row>
        <row r="11">
          <cell r="C11">
            <v>224722</v>
          </cell>
        </row>
        <row r="12">
          <cell r="C12">
            <v>204799</v>
          </cell>
        </row>
        <row r="13">
          <cell r="C13">
            <v>106206</v>
          </cell>
        </row>
        <row r="14">
          <cell r="C14">
            <v>45224</v>
          </cell>
        </row>
        <row r="15">
          <cell r="C15">
            <v>188777</v>
          </cell>
        </row>
        <row r="16">
          <cell r="C16">
            <v>157950</v>
          </cell>
        </row>
        <row r="17">
          <cell r="C17">
            <v>68021</v>
          </cell>
        </row>
        <row r="18">
          <cell r="C18">
            <v>43681</v>
          </cell>
        </row>
        <row r="19">
          <cell r="C19">
            <v>143903</v>
          </cell>
        </row>
        <row r="20">
          <cell r="C20">
            <v>61500</v>
          </cell>
        </row>
        <row r="21">
          <cell r="C21">
            <v>3400</v>
          </cell>
        </row>
        <row r="22">
          <cell r="C22">
            <v>17631</v>
          </cell>
        </row>
        <row r="23">
          <cell r="C23">
            <v>171189</v>
          </cell>
        </row>
        <row r="24">
          <cell r="C24">
            <v>86000</v>
          </cell>
        </row>
        <row r="25">
          <cell r="C25">
            <v>670002</v>
          </cell>
        </row>
        <row r="26">
          <cell r="C26">
            <v>668002</v>
          </cell>
        </row>
        <row r="27">
          <cell r="C27">
            <v>1500</v>
          </cell>
        </row>
        <row r="28">
          <cell r="C28">
            <v>500</v>
          </cell>
        </row>
        <row r="29">
          <cell r="C29">
            <v>0</v>
          </cell>
        </row>
        <row r="30">
          <cell r="C30">
            <v>97537</v>
          </cell>
        </row>
        <row r="32">
          <cell r="C32">
            <v>342071</v>
          </cell>
        </row>
        <row r="33">
          <cell r="C33">
            <v>40000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145896</v>
          </cell>
        </row>
        <row r="39">
          <cell r="C39">
            <v>2563</v>
          </cell>
        </row>
        <row r="40">
          <cell r="C40">
            <v>8828</v>
          </cell>
        </row>
        <row r="41">
          <cell r="C41">
            <v>547</v>
          </cell>
        </row>
        <row r="42">
          <cell r="C42">
            <v>51</v>
          </cell>
        </row>
        <row r="43">
          <cell r="C43">
            <v>51</v>
          </cell>
        </row>
        <row r="44">
          <cell r="C44">
            <v>237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253</v>
          </cell>
        </row>
        <row r="48">
          <cell r="C48">
            <v>6</v>
          </cell>
        </row>
        <row r="49">
          <cell r="C49">
            <v>23153</v>
          </cell>
        </row>
        <row r="50">
          <cell r="C50">
            <v>123</v>
          </cell>
        </row>
        <row r="51">
          <cell r="C51">
            <v>5186</v>
          </cell>
        </row>
        <row r="52">
          <cell r="C52">
            <v>3980</v>
          </cell>
        </row>
        <row r="53">
          <cell r="C53">
            <v>567</v>
          </cell>
        </row>
        <row r="54">
          <cell r="C54">
            <v>0</v>
          </cell>
        </row>
        <row r="55">
          <cell r="C55">
            <v>639</v>
          </cell>
        </row>
        <row r="56">
          <cell r="C56">
            <v>0</v>
          </cell>
        </row>
        <row r="57">
          <cell r="C57">
            <v>5048</v>
          </cell>
        </row>
        <row r="58">
          <cell r="C58">
            <v>511</v>
          </cell>
        </row>
        <row r="60">
          <cell r="C60">
            <v>50</v>
          </cell>
        </row>
        <row r="61">
          <cell r="C61">
            <v>20000</v>
          </cell>
        </row>
        <row r="62">
          <cell r="C62">
            <v>0</v>
          </cell>
        </row>
        <row r="63">
          <cell r="C63">
            <v>750</v>
          </cell>
        </row>
        <row r="64">
          <cell r="C64">
            <v>3200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2016"/>
    </sheetNames>
    <sheetDataSet>
      <sheetData sheetId="0">
        <row r="8">
          <cell r="C8">
            <v>415236</v>
          </cell>
        </row>
        <row r="9">
          <cell r="C9">
            <v>242729</v>
          </cell>
        </row>
        <row r="10">
          <cell r="C10">
            <v>1347828</v>
          </cell>
        </row>
        <row r="11">
          <cell r="C11">
            <v>128207</v>
          </cell>
        </row>
        <row r="12">
          <cell r="C12">
            <v>118204</v>
          </cell>
        </row>
        <row r="13">
          <cell r="C13">
            <v>50106</v>
          </cell>
        </row>
        <row r="14">
          <cell r="C14">
            <v>20416</v>
          </cell>
        </row>
        <row r="15">
          <cell r="C15">
            <v>77821</v>
          </cell>
        </row>
        <row r="16">
          <cell r="C16">
            <v>71152</v>
          </cell>
        </row>
        <row r="17">
          <cell r="C17">
            <v>37829</v>
          </cell>
        </row>
        <row r="18">
          <cell r="C18">
            <v>12138</v>
          </cell>
        </row>
        <row r="19">
          <cell r="C19">
            <v>85741</v>
          </cell>
        </row>
        <row r="20">
          <cell r="C20">
            <v>23100</v>
          </cell>
        </row>
        <row r="21">
          <cell r="C21">
            <v>2440</v>
          </cell>
        </row>
        <row r="22">
          <cell r="C22">
            <v>9320</v>
          </cell>
        </row>
        <row r="23">
          <cell r="C23">
            <v>70722</v>
          </cell>
        </row>
        <row r="24">
          <cell r="C24">
            <v>38000</v>
          </cell>
        </row>
        <row r="25">
          <cell r="C25">
            <v>334165</v>
          </cell>
        </row>
        <row r="26">
          <cell r="C26">
            <v>333648</v>
          </cell>
        </row>
        <row r="27">
          <cell r="C27">
            <v>355</v>
          </cell>
        </row>
        <row r="28">
          <cell r="C28">
            <v>162</v>
          </cell>
        </row>
        <row r="29">
          <cell r="C29">
            <v>0</v>
          </cell>
        </row>
        <row r="30">
          <cell r="C30">
            <v>19016</v>
          </cell>
        </row>
        <row r="32">
          <cell r="C32">
            <v>195123</v>
          </cell>
        </row>
        <row r="33">
          <cell r="C33">
            <v>2525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99952</v>
          </cell>
        </row>
        <row r="39">
          <cell r="C39">
            <v>1025</v>
          </cell>
        </row>
        <row r="40">
          <cell r="C40">
            <v>2587</v>
          </cell>
        </row>
        <row r="41">
          <cell r="C41">
            <v>255</v>
          </cell>
        </row>
        <row r="42">
          <cell r="C42">
            <v>29</v>
          </cell>
        </row>
        <row r="43">
          <cell r="C43">
            <v>29</v>
          </cell>
        </row>
        <row r="44">
          <cell r="C44">
            <v>6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196</v>
          </cell>
        </row>
        <row r="48">
          <cell r="C48">
            <v>24</v>
          </cell>
        </row>
        <row r="49">
          <cell r="C49">
            <v>13010</v>
          </cell>
        </row>
        <row r="50">
          <cell r="C50">
            <v>50</v>
          </cell>
        </row>
        <row r="51">
          <cell r="C51">
            <v>2922</v>
          </cell>
        </row>
        <row r="52">
          <cell r="C52">
            <v>2236</v>
          </cell>
        </row>
        <row r="53">
          <cell r="C53">
            <v>319</v>
          </cell>
        </row>
        <row r="54">
          <cell r="C54">
            <v>0</v>
          </cell>
        </row>
        <row r="55">
          <cell r="C55">
            <v>367</v>
          </cell>
        </row>
        <row r="56">
          <cell r="C56">
            <v>0</v>
          </cell>
        </row>
        <row r="57">
          <cell r="C57">
            <v>1136</v>
          </cell>
        </row>
        <row r="58">
          <cell r="C58">
            <v>223</v>
          </cell>
        </row>
        <row r="60">
          <cell r="C60">
            <v>0</v>
          </cell>
        </row>
        <row r="61">
          <cell r="C61">
            <v>688</v>
          </cell>
        </row>
        <row r="62">
          <cell r="C62">
            <v>0</v>
          </cell>
        </row>
        <row r="63">
          <cell r="C63">
            <v>411</v>
          </cell>
        </row>
        <row r="64">
          <cell r="C64">
            <v>183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FZ"/>
      <sheetName val="CENTRALA"/>
      <sheetName val="Razem OW"/>
      <sheetName val="Dolnośląski"/>
      <sheetName val="KujawskoPomorski"/>
      <sheetName val="Lubelski"/>
      <sheetName val="Lubuski"/>
      <sheetName val="Łódzki"/>
      <sheetName val="Małopolski"/>
      <sheetName val="Mazowiecki"/>
      <sheetName val="Opolski"/>
      <sheetName val="Podkarpacki"/>
      <sheetName val="Podlaski"/>
      <sheetName val="Pomorski"/>
      <sheetName val="Śląski"/>
      <sheetName val="Świętokrzyski"/>
      <sheetName val="WarmińskoMazurski"/>
      <sheetName val="Wielkopolski"/>
      <sheetName val="Zachodniopomorski"/>
    </sheetNames>
    <sheetDataSet>
      <sheetData sheetId="0"/>
      <sheetData sheetId="1"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535079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385860</v>
          </cell>
        </row>
        <row r="35">
          <cell r="C35">
            <v>0</v>
          </cell>
        </row>
        <row r="36">
          <cell r="C36">
            <v>0</v>
          </cell>
        </row>
        <row r="39">
          <cell r="C39">
            <v>5183</v>
          </cell>
        </row>
        <row r="40">
          <cell r="C40">
            <v>111823</v>
          </cell>
        </row>
        <row r="42">
          <cell r="C42">
            <v>100</v>
          </cell>
        </row>
        <row r="43">
          <cell r="C43">
            <v>100</v>
          </cell>
        </row>
        <row r="44">
          <cell r="C44">
            <v>94</v>
          </cell>
        </row>
        <row r="45">
          <cell r="C45">
            <v>17</v>
          </cell>
        </row>
        <row r="46">
          <cell r="C46">
            <v>0</v>
          </cell>
        </row>
        <row r="47">
          <cell r="C47">
            <v>402</v>
          </cell>
        </row>
        <row r="48">
          <cell r="C48">
            <v>115</v>
          </cell>
        </row>
        <row r="49">
          <cell r="C49">
            <v>33177</v>
          </cell>
        </row>
        <row r="50">
          <cell r="C50">
            <v>256</v>
          </cell>
        </row>
        <row r="52">
          <cell r="C52">
            <v>5705</v>
          </cell>
        </row>
        <row r="53">
          <cell r="C53">
            <v>815</v>
          </cell>
        </row>
        <row r="54">
          <cell r="C54">
            <v>0</v>
          </cell>
        </row>
        <row r="55">
          <cell r="C55">
            <v>1858</v>
          </cell>
        </row>
        <row r="56">
          <cell r="C56">
            <v>50</v>
          </cell>
        </row>
        <row r="57">
          <cell r="C57">
            <v>64368</v>
          </cell>
        </row>
        <row r="58">
          <cell r="C58">
            <v>2127</v>
          </cell>
        </row>
        <row r="60">
          <cell r="C60">
            <v>625</v>
          </cell>
        </row>
        <row r="61">
          <cell r="C61">
            <v>1182</v>
          </cell>
        </row>
        <row r="62">
          <cell r="C62">
            <v>64045</v>
          </cell>
        </row>
        <row r="63">
          <cell r="C63">
            <v>322</v>
          </cell>
        </row>
        <row r="64">
          <cell r="C64">
            <v>30182</v>
          </cell>
        </row>
      </sheetData>
      <sheetData sheetId="2">
        <row r="7">
          <cell r="C7">
            <v>68582927</v>
          </cell>
        </row>
      </sheetData>
      <sheetData sheetId="3">
        <row r="8">
          <cell r="C8">
            <v>677500</v>
          </cell>
        </row>
      </sheetData>
      <sheetData sheetId="4">
        <row r="8">
          <cell r="C8">
            <v>524004</v>
          </cell>
        </row>
      </sheetData>
      <sheetData sheetId="5">
        <row r="8">
          <cell r="C8">
            <v>524500</v>
          </cell>
        </row>
      </sheetData>
      <sheetData sheetId="6">
        <row r="8">
          <cell r="C8">
            <v>246200</v>
          </cell>
        </row>
      </sheetData>
      <sheetData sheetId="7">
        <row r="8">
          <cell r="C8">
            <v>612216</v>
          </cell>
        </row>
      </sheetData>
      <sheetData sheetId="8">
        <row r="8">
          <cell r="C8">
            <v>783370</v>
          </cell>
        </row>
      </sheetData>
      <sheetData sheetId="9">
        <row r="8">
          <cell r="C8">
            <v>1355573</v>
          </cell>
        </row>
      </sheetData>
      <sheetData sheetId="10">
        <row r="8">
          <cell r="C8">
            <v>227309</v>
          </cell>
        </row>
      </sheetData>
      <sheetData sheetId="11">
        <row r="8">
          <cell r="C8">
            <v>493400</v>
          </cell>
        </row>
      </sheetData>
      <sheetData sheetId="12">
        <row r="8">
          <cell r="C8">
            <v>286500</v>
          </cell>
        </row>
      </sheetData>
      <sheetData sheetId="13">
        <row r="8">
          <cell r="C8">
            <v>551334</v>
          </cell>
        </row>
      </sheetData>
      <sheetData sheetId="14">
        <row r="8">
          <cell r="C8">
            <v>1135000</v>
          </cell>
        </row>
      </sheetData>
      <sheetData sheetId="15">
        <row r="8">
          <cell r="C8">
            <v>286747</v>
          </cell>
        </row>
      </sheetData>
      <sheetData sheetId="16">
        <row r="8">
          <cell r="C8">
            <v>344149</v>
          </cell>
        </row>
      </sheetData>
      <sheetData sheetId="17">
        <row r="8">
          <cell r="C8">
            <v>886783</v>
          </cell>
        </row>
      </sheetData>
      <sheetData sheetId="18">
        <row r="8">
          <cell r="C8">
            <v>415236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2016"/>
    </sheetNames>
    <sheetDataSet>
      <sheetData sheetId="0">
        <row r="8">
          <cell r="C8">
            <v>707500</v>
          </cell>
        </row>
        <row r="9">
          <cell r="C9">
            <v>405255</v>
          </cell>
        </row>
        <row r="10">
          <cell r="C10">
            <v>2254177</v>
          </cell>
        </row>
        <row r="11">
          <cell r="C11">
            <v>195682</v>
          </cell>
        </row>
        <row r="12">
          <cell r="C12">
            <v>177411</v>
          </cell>
        </row>
        <row r="13">
          <cell r="C13">
            <v>106925</v>
          </cell>
        </row>
        <row r="14">
          <cell r="C14">
            <v>42014</v>
          </cell>
        </row>
        <row r="15">
          <cell r="C15">
            <v>168680</v>
          </cell>
        </row>
        <row r="16">
          <cell r="C16">
            <v>154996</v>
          </cell>
        </row>
        <row r="17">
          <cell r="C17">
            <v>96453</v>
          </cell>
        </row>
        <row r="18">
          <cell r="C18">
            <v>36200</v>
          </cell>
        </row>
        <row r="19">
          <cell r="C19">
            <v>122650</v>
          </cell>
        </row>
        <row r="20">
          <cell r="C20">
            <v>60632</v>
          </cell>
        </row>
        <row r="21">
          <cell r="C21">
            <v>4476</v>
          </cell>
        </row>
        <row r="22">
          <cell r="C22">
            <v>14727</v>
          </cell>
        </row>
        <row r="23">
          <cell r="C23">
            <v>119607</v>
          </cell>
        </row>
        <row r="24">
          <cell r="C24">
            <v>71300</v>
          </cell>
        </row>
        <row r="25">
          <cell r="C25">
            <v>609239</v>
          </cell>
        </row>
        <row r="26">
          <cell r="C26">
            <v>607239</v>
          </cell>
        </row>
        <row r="27">
          <cell r="C27">
            <v>1000</v>
          </cell>
        </row>
        <row r="28">
          <cell r="C28">
            <v>1000</v>
          </cell>
        </row>
        <row r="29">
          <cell r="C29">
            <v>0</v>
          </cell>
        </row>
        <row r="30">
          <cell r="C30">
            <v>22362</v>
          </cell>
        </row>
        <row r="32">
          <cell r="C32">
            <v>264072</v>
          </cell>
        </row>
        <row r="33">
          <cell r="C33">
            <v>29313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139214</v>
          </cell>
        </row>
        <row r="39">
          <cell r="C39">
            <v>1913</v>
          </cell>
        </row>
        <row r="40">
          <cell r="C40">
            <v>4377</v>
          </cell>
        </row>
        <row r="41">
          <cell r="C41">
            <v>496</v>
          </cell>
        </row>
        <row r="42">
          <cell r="C42">
            <v>97</v>
          </cell>
        </row>
        <row r="43">
          <cell r="C43">
            <v>71</v>
          </cell>
        </row>
        <row r="44">
          <cell r="C44">
            <v>72</v>
          </cell>
        </row>
        <row r="45">
          <cell r="C45">
            <v>1</v>
          </cell>
        </row>
        <row r="46">
          <cell r="C46">
            <v>0</v>
          </cell>
        </row>
        <row r="47">
          <cell r="C47">
            <v>325</v>
          </cell>
        </row>
        <row r="48">
          <cell r="C48">
            <v>1</v>
          </cell>
        </row>
        <row r="49">
          <cell r="C49">
            <v>20748</v>
          </cell>
        </row>
        <row r="50">
          <cell r="C50">
            <v>100</v>
          </cell>
        </row>
        <row r="51">
          <cell r="C51">
            <v>4654</v>
          </cell>
        </row>
        <row r="52">
          <cell r="C52">
            <v>3423</v>
          </cell>
        </row>
        <row r="53">
          <cell r="C53">
            <v>415</v>
          </cell>
        </row>
        <row r="54">
          <cell r="C54">
            <v>0</v>
          </cell>
        </row>
        <row r="55">
          <cell r="C55">
            <v>816</v>
          </cell>
        </row>
        <row r="56">
          <cell r="C56">
            <v>0</v>
          </cell>
        </row>
        <row r="57">
          <cell r="C57">
            <v>4158</v>
          </cell>
        </row>
        <row r="58">
          <cell r="C58">
            <v>353</v>
          </cell>
        </row>
        <row r="60">
          <cell r="C60">
            <v>0</v>
          </cell>
        </row>
        <row r="61">
          <cell r="C61">
            <v>16052</v>
          </cell>
        </row>
        <row r="62">
          <cell r="C62">
            <v>0</v>
          </cell>
        </row>
        <row r="63">
          <cell r="C63">
            <v>1660</v>
          </cell>
        </row>
        <row r="64">
          <cell r="C64">
            <v>1981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2016"/>
    </sheetNames>
    <sheetDataSet>
      <sheetData sheetId="0">
        <row r="8">
          <cell r="C8">
            <v>524004</v>
          </cell>
        </row>
        <row r="9">
          <cell r="C9">
            <v>276468</v>
          </cell>
        </row>
        <row r="10">
          <cell r="C10">
            <v>1646914</v>
          </cell>
        </row>
        <row r="11">
          <cell r="C11">
            <v>142958</v>
          </cell>
        </row>
        <row r="12">
          <cell r="C12">
            <v>127031</v>
          </cell>
        </row>
        <row r="13">
          <cell r="C13">
            <v>73973</v>
          </cell>
        </row>
        <row r="14">
          <cell r="C14">
            <v>40902</v>
          </cell>
        </row>
        <row r="15">
          <cell r="C15">
            <v>113739</v>
          </cell>
        </row>
        <row r="16">
          <cell r="C16">
            <v>89566</v>
          </cell>
        </row>
        <row r="17">
          <cell r="C17">
            <v>50961</v>
          </cell>
        </row>
        <row r="18">
          <cell r="C18">
            <v>30080</v>
          </cell>
        </row>
        <row r="19">
          <cell r="C19">
            <v>93325</v>
          </cell>
        </row>
        <row r="20">
          <cell r="C20">
            <v>34000</v>
          </cell>
        </row>
        <row r="21">
          <cell r="C21">
            <v>3443</v>
          </cell>
        </row>
        <row r="22">
          <cell r="C22">
            <v>12543</v>
          </cell>
        </row>
        <row r="23">
          <cell r="C23">
            <v>101503</v>
          </cell>
        </row>
        <row r="24">
          <cell r="C24">
            <v>46043</v>
          </cell>
        </row>
        <row r="25">
          <cell r="C25">
            <v>446846</v>
          </cell>
        </row>
        <row r="26">
          <cell r="C26">
            <v>446020</v>
          </cell>
        </row>
        <row r="27">
          <cell r="C27">
            <v>559</v>
          </cell>
        </row>
        <row r="28">
          <cell r="C28">
            <v>267</v>
          </cell>
        </row>
        <row r="29">
          <cell r="C29">
            <v>0</v>
          </cell>
        </row>
        <row r="30">
          <cell r="C30">
            <v>15409</v>
          </cell>
        </row>
        <row r="32">
          <cell r="C32">
            <v>188374</v>
          </cell>
        </row>
        <row r="33">
          <cell r="C33">
            <v>15342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109515</v>
          </cell>
        </row>
        <row r="39">
          <cell r="C39">
            <v>1151</v>
          </cell>
        </row>
        <row r="40">
          <cell r="C40">
            <v>3995</v>
          </cell>
        </row>
        <row r="41">
          <cell r="C41">
            <v>224</v>
          </cell>
        </row>
        <row r="42">
          <cell r="C42">
            <v>38</v>
          </cell>
        </row>
        <row r="43">
          <cell r="C43">
            <v>38</v>
          </cell>
        </row>
        <row r="44">
          <cell r="C44">
            <v>16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160</v>
          </cell>
        </row>
        <row r="48">
          <cell r="C48">
            <v>10</v>
          </cell>
        </row>
        <row r="49">
          <cell r="C49">
            <v>14562</v>
          </cell>
        </row>
        <row r="50">
          <cell r="C50">
            <v>20</v>
          </cell>
        </row>
        <row r="51">
          <cell r="C51">
            <v>3266</v>
          </cell>
        </row>
        <row r="52">
          <cell r="C52">
            <v>2432</v>
          </cell>
        </row>
        <row r="53">
          <cell r="C53">
            <v>275</v>
          </cell>
        </row>
        <row r="54">
          <cell r="C54">
            <v>0</v>
          </cell>
        </row>
        <row r="55">
          <cell r="C55">
            <v>559</v>
          </cell>
        </row>
        <row r="56">
          <cell r="C56">
            <v>0</v>
          </cell>
        </row>
        <row r="57">
          <cell r="C57">
            <v>4500</v>
          </cell>
        </row>
        <row r="58">
          <cell r="C58">
            <v>384</v>
          </cell>
        </row>
        <row r="60">
          <cell r="C60">
            <v>0</v>
          </cell>
        </row>
        <row r="61">
          <cell r="C61">
            <v>38601</v>
          </cell>
        </row>
        <row r="62">
          <cell r="C62">
            <v>0</v>
          </cell>
        </row>
        <row r="63">
          <cell r="C63">
            <v>1500</v>
          </cell>
        </row>
        <row r="64">
          <cell r="C64">
            <v>19735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2016"/>
    </sheetNames>
    <sheetDataSet>
      <sheetData sheetId="0">
        <row r="8">
          <cell r="C8">
            <v>524500</v>
          </cell>
        </row>
        <row r="9">
          <cell r="C9">
            <v>281600</v>
          </cell>
        </row>
        <row r="10">
          <cell r="C10">
            <v>1696549</v>
          </cell>
        </row>
        <row r="11">
          <cell r="C11">
            <v>133966</v>
          </cell>
        </row>
        <row r="12">
          <cell r="C12">
            <v>120200</v>
          </cell>
        </row>
        <row r="13">
          <cell r="C13">
            <v>74116</v>
          </cell>
        </row>
        <row r="14">
          <cell r="C14">
            <v>27939</v>
          </cell>
        </row>
        <row r="15">
          <cell r="C15">
            <v>128735</v>
          </cell>
        </row>
        <row r="16">
          <cell r="C16">
            <v>109400</v>
          </cell>
        </row>
        <row r="17">
          <cell r="C17">
            <v>57300</v>
          </cell>
        </row>
        <row r="18">
          <cell r="C18">
            <v>17300</v>
          </cell>
        </row>
        <row r="19">
          <cell r="C19">
            <v>122700</v>
          </cell>
        </row>
        <row r="20">
          <cell r="C20">
            <v>40600</v>
          </cell>
        </row>
        <row r="21">
          <cell r="C21">
            <v>3300</v>
          </cell>
        </row>
        <row r="22">
          <cell r="C22">
            <v>9700</v>
          </cell>
        </row>
        <row r="23">
          <cell r="C23">
            <v>84000</v>
          </cell>
        </row>
        <row r="24">
          <cell r="C24">
            <v>47000</v>
          </cell>
        </row>
        <row r="25">
          <cell r="C25">
            <v>431338</v>
          </cell>
        </row>
        <row r="26">
          <cell r="C26">
            <v>428838</v>
          </cell>
        </row>
        <row r="27">
          <cell r="C27">
            <v>2200</v>
          </cell>
        </row>
        <row r="28">
          <cell r="C28">
            <v>300</v>
          </cell>
        </row>
        <row r="29">
          <cell r="C29">
            <v>0</v>
          </cell>
        </row>
        <row r="30">
          <cell r="C30">
            <v>31135</v>
          </cell>
        </row>
        <row r="32">
          <cell r="C32">
            <v>272898</v>
          </cell>
        </row>
        <row r="33">
          <cell r="C33">
            <v>17000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112856</v>
          </cell>
        </row>
        <row r="39">
          <cell r="C39">
            <v>862</v>
          </cell>
        </row>
        <row r="40">
          <cell r="C40">
            <v>3323</v>
          </cell>
        </row>
        <row r="41">
          <cell r="C41">
            <v>256</v>
          </cell>
        </row>
        <row r="42">
          <cell r="C42">
            <v>31</v>
          </cell>
        </row>
        <row r="43">
          <cell r="C43">
            <v>31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217</v>
          </cell>
        </row>
        <row r="48">
          <cell r="C48">
            <v>8</v>
          </cell>
        </row>
        <row r="49">
          <cell r="C49">
            <v>15211</v>
          </cell>
        </row>
        <row r="50">
          <cell r="C50">
            <v>144</v>
          </cell>
        </row>
        <row r="51">
          <cell r="C51">
            <v>3410</v>
          </cell>
        </row>
        <row r="52">
          <cell r="C52">
            <v>2615</v>
          </cell>
        </row>
        <row r="53">
          <cell r="C53">
            <v>373</v>
          </cell>
        </row>
        <row r="54">
          <cell r="C54">
            <v>0</v>
          </cell>
        </row>
        <row r="55">
          <cell r="C55">
            <v>422</v>
          </cell>
        </row>
        <row r="56">
          <cell r="C56">
            <v>0</v>
          </cell>
        </row>
        <row r="57">
          <cell r="C57">
            <v>1670</v>
          </cell>
        </row>
        <row r="58">
          <cell r="C58">
            <v>370</v>
          </cell>
        </row>
        <row r="60">
          <cell r="C60">
            <v>5</v>
          </cell>
        </row>
        <row r="61">
          <cell r="C61">
            <v>40500</v>
          </cell>
        </row>
        <row r="62">
          <cell r="C62">
            <v>0</v>
          </cell>
        </row>
        <row r="63">
          <cell r="C63">
            <v>1200</v>
          </cell>
        </row>
        <row r="64">
          <cell r="C64">
            <v>5000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2016"/>
    </sheetNames>
    <sheetDataSet>
      <sheetData sheetId="0">
        <row r="8">
          <cell r="C8">
            <v>246200</v>
          </cell>
        </row>
        <row r="9">
          <cell r="C9">
            <v>149000</v>
          </cell>
        </row>
        <row r="10">
          <cell r="C10">
            <v>657633</v>
          </cell>
        </row>
        <row r="11">
          <cell r="C11">
            <v>56700</v>
          </cell>
        </row>
        <row r="12">
          <cell r="C12">
            <v>51600</v>
          </cell>
        </row>
        <row r="13">
          <cell r="C13">
            <v>27800</v>
          </cell>
        </row>
        <row r="14">
          <cell r="C14">
            <v>9000</v>
          </cell>
        </row>
        <row r="15">
          <cell r="C15">
            <v>84000</v>
          </cell>
        </row>
        <row r="16">
          <cell r="C16">
            <v>47940</v>
          </cell>
        </row>
        <row r="17">
          <cell r="C17">
            <v>21500</v>
          </cell>
        </row>
        <row r="18">
          <cell r="C18">
            <v>10800</v>
          </cell>
        </row>
        <row r="19">
          <cell r="C19">
            <v>43350</v>
          </cell>
        </row>
        <row r="20">
          <cell r="C20">
            <v>14200</v>
          </cell>
        </row>
        <row r="21">
          <cell r="C21">
            <v>1634</v>
          </cell>
        </row>
        <row r="22">
          <cell r="C22">
            <v>5500</v>
          </cell>
        </row>
        <row r="23">
          <cell r="C23">
            <v>41840</v>
          </cell>
        </row>
        <row r="24">
          <cell r="C24">
            <v>26000</v>
          </cell>
        </row>
        <row r="25">
          <cell r="C25">
            <v>172075</v>
          </cell>
        </row>
        <row r="26">
          <cell r="C26">
            <v>171575</v>
          </cell>
        </row>
        <row r="27">
          <cell r="C27">
            <v>300</v>
          </cell>
        </row>
        <row r="28">
          <cell r="C28">
            <v>200</v>
          </cell>
        </row>
        <row r="29">
          <cell r="C29">
            <v>0</v>
          </cell>
        </row>
        <row r="30">
          <cell r="C30">
            <v>43174</v>
          </cell>
        </row>
        <row r="32">
          <cell r="C32">
            <v>215354</v>
          </cell>
        </row>
        <row r="33">
          <cell r="C33">
            <v>2000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65338</v>
          </cell>
        </row>
        <row r="39">
          <cell r="C39">
            <v>750</v>
          </cell>
        </row>
        <row r="40">
          <cell r="C40">
            <v>2850</v>
          </cell>
        </row>
        <row r="41">
          <cell r="C41">
            <v>83</v>
          </cell>
        </row>
        <row r="42">
          <cell r="C42">
            <v>14</v>
          </cell>
        </row>
        <row r="43">
          <cell r="C43">
            <v>14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46</v>
          </cell>
        </row>
        <row r="48">
          <cell r="C48">
            <v>23</v>
          </cell>
        </row>
        <row r="49">
          <cell r="C49">
            <v>8622</v>
          </cell>
        </row>
        <row r="50">
          <cell r="C50">
            <v>43</v>
          </cell>
        </row>
        <row r="51">
          <cell r="C51">
            <v>1935</v>
          </cell>
        </row>
        <row r="52">
          <cell r="C52">
            <v>1482</v>
          </cell>
        </row>
        <row r="53">
          <cell r="C53">
            <v>211</v>
          </cell>
        </row>
        <row r="54">
          <cell r="C54">
            <v>0</v>
          </cell>
        </row>
        <row r="55">
          <cell r="C55">
            <v>242</v>
          </cell>
        </row>
        <row r="56">
          <cell r="C56">
            <v>0</v>
          </cell>
        </row>
        <row r="57">
          <cell r="C57">
            <v>3600</v>
          </cell>
        </row>
        <row r="58">
          <cell r="C58">
            <v>303</v>
          </cell>
        </row>
        <row r="60">
          <cell r="C60">
            <v>0</v>
          </cell>
        </row>
        <row r="61">
          <cell r="C61">
            <v>3730</v>
          </cell>
        </row>
        <row r="62">
          <cell r="C62">
            <v>0</v>
          </cell>
        </row>
        <row r="63">
          <cell r="C63">
            <v>550</v>
          </cell>
        </row>
        <row r="64">
          <cell r="C64">
            <v>750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2016"/>
    </sheetNames>
    <sheetDataSet>
      <sheetData sheetId="0">
        <row r="8">
          <cell r="C8">
            <v>612216</v>
          </cell>
        </row>
        <row r="9">
          <cell r="C9">
            <v>321578</v>
          </cell>
        </row>
        <row r="10">
          <cell r="C10">
            <v>2081906</v>
          </cell>
        </row>
        <row r="11">
          <cell r="C11">
            <v>184672</v>
          </cell>
        </row>
        <row r="12">
          <cell r="C12">
            <v>165973</v>
          </cell>
        </row>
        <row r="13">
          <cell r="C13">
            <v>73119</v>
          </cell>
        </row>
        <row r="14">
          <cell r="C14">
            <v>26909</v>
          </cell>
        </row>
        <row r="15">
          <cell r="C15">
            <v>142669</v>
          </cell>
        </row>
        <row r="16">
          <cell r="C16">
            <v>113911</v>
          </cell>
        </row>
        <row r="17">
          <cell r="C17">
            <v>51456</v>
          </cell>
        </row>
        <row r="18">
          <cell r="C18">
            <v>23348</v>
          </cell>
        </row>
        <row r="19">
          <cell r="C19">
            <v>114925</v>
          </cell>
        </row>
        <row r="20">
          <cell r="C20">
            <v>43000</v>
          </cell>
        </row>
        <row r="21">
          <cell r="C21">
            <v>2420</v>
          </cell>
        </row>
        <row r="22">
          <cell r="C22">
            <v>10773</v>
          </cell>
        </row>
        <row r="23">
          <cell r="C23">
            <v>106339</v>
          </cell>
        </row>
        <row r="24">
          <cell r="C24">
            <v>61391</v>
          </cell>
        </row>
        <row r="25">
          <cell r="C25">
            <v>570816</v>
          </cell>
        </row>
        <row r="26">
          <cell r="C26">
            <v>569433</v>
          </cell>
        </row>
        <row r="27">
          <cell r="C27">
            <v>945</v>
          </cell>
        </row>
        <row r="28">
          <cell r="C28">
            <v>438</v>
          </cell>
        </row>
        <row r="29">
          <cell r="C29">
            <v>0</v>
          </cell>
        </row>
        <row r="30">
          <cell r="C30">
            <v>25345</v>
          </cell>
        </row>
        <row r="32">
          <cell r="C32">
            <v>347315</v>
          </cell>
        </row>
        <row r="33">
          <cell r="C33">
            <v>63193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121112</v>
          </cell>
        </row>
        <row r="39">
          <cell r="C39">
            <v>1216</v>
          </cell>
        </row>
        <row r="40">
          <cell r="C40">
            <v>5423</v>
          </cell>
        </row>
        <row r="41">
          <cell r="C41">
            <v>314</v>
          </cell>
        </row>
        <row r="42">
          <cell r="C42">
            <v>14</v>
          </cell>
        </row>
        <row r="43">
          <cell r="C43">
            <v>14</v>
          </cell>
        </row>
        <row r="44">
          <cell r="C44">
            <v>18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278</v>
          </cell>
        </row>
        <row r="48">
          <cell r="C48">
            <v>4</v>
          </cell>
        </row>
        <row r="49">
          <cell r="C49">
            <v>17725</v>
          </cell>
        </row>
        <row r="50">
          <cell r="C50">
            <v>90</v>
          </cell>
        </row>
        <row r="51">
          <cell r="C51">
            <v>3974</v>
          </cell>
        </row>
        <row r="52">
          <cell r="C52">
            <v>3047</v>
          </cell>
        </row>
        <row r="53">
          <cell r="C53">
            <v>434</v>
          </cell>
        </row>
        <row r="54">
          <cell r="C54">
            <v>0</v>
          </cell>
        </row>
        <row r="55">
          <cell r="C55">
            <v>493</v>
          </cell>
        </row>
        <row r="56">
          <cell r="C56">
            <v>0</v>
          </cell>
        </row>
        <row r="57">
          <cell r="C57">
            <v>1385</v>
          </cell>
        </row>
        <row r="58">
          <cell r="C58">
            <v>286</v>
          </cell>
        </row>
        <row r="60">
          <cell r="C60">
            <v>0</v>
          </cell>
        </row>
        <row r="61">
          <cell r="C61">
            <v>15000</v>
          </cell>
        </row>
        <row r="62">
          <cell r="C62">
            <v>0</v>
          </cell>
        </row>
        <row r="63">
          <cell r="C63">
            <v>800</v>
          </cell>
        </row>
        <row r="64">
          <cell r="C64">
            <v>5000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5"/>
  <sheetViews>
    <sheetView showGridLines="0" zoomScale="55" zoomScaleNormal="55" zoomScaleSheetLayoutView="55" workbookViewId="0">
      <pane xSplit="2" ySplit="5" topLeftCell="C90" activePane="bottomRight" state="frozen"/>
      <selection activeCell="D1" sqref="D1:S1048576"/>
      <selection pane="topRight" activeCell="D1" sqref="D1:S1048576"/>
      <selection pane="bottomLeft" activeCell="D1" sqref="D1:S1048576"/>
      <selection pane="bottomRight" activeCell="A100" sqref="A100:XFD103"/>
    </sheetView>
  </sheetViews>
  <sheetFormatPr defaultRowHeight="12.75" x14ac:dyDescent="0.2"/>
  <cols>
    <col min="1" max="1" width="9.28515625" style="91" customWidth="1"/>
    <col min="2" max="2" width="166" style="91" customWidth="1"/>
    <col min="3" max="3" width="25.7109375" style="67" customWidth="1"/>
    <col min="4" max="16384" width="9.140625" style="67"/>
  </cols>
  <sheetData>
    <row r="1" spans="1:3" s="49" customFormat="1" ht="54.95" customHeight="1" x14ac:dyDescent="0.35">
      <c r="A1" s="97" t="s">
        <v>207</v>
      </c>
      <c r="B1" s="97"/>
      <c r="C1" s="97"/>
    </row>
    <row r="2" spans="1:3" s="50" customFormat="1" ht="35.25" customHeight="1" x14ac:dyDescent="0.3">
      <c r="A2" s="97" t="s">
        <v>135</v>
      </c>
      <c r="B2" s="97"/>
      <c r="C2" s="95"/>
    </row>
    <row r="3" spans="1:3" s="54" customFormat="1" ht="36" customHeight="1" x14ac:dyDescent="0.25">
      <c r="A3" s="51"/>
      <c r="B3" s="52"/>
      <c r="C3" s="53"/>
    </row>
    <row r="4" spans="1:3" s="56" customFormat="1" ht="78" customHeight="1" x14ac:dyDescent="0.2">
      <c r="A4" s="55" t="s">
        <v>92</v>
      </c>
      <c r="B4" s="55" t="s">
        <v>56</v>
      </c>
      <c r="C4" s="96" t="s">
        <v>208</v>
      </c>
    </row>
    <row r="5" spans="1:3" s="60" customFormat="1" ht="19.5" customHeight="1" x14ac:dyDescent="0.2">
      <c r="A5" s="57">
        <v>1</v>
      </c>
      <c r="B5" s="58">
        <v>2</v>
      </c>
      <c r="C5" s="59">
        <v>3</v>
      </c>
    </row>
    <row r="6" spans="1:3" s="63" customFormat="1" ht="63.75" customHeight="1" x14ac:dyDescent="0.4">
      <c r="A6" s="61">
        <v>1</v>
      </c>
      <c r="B6" s="62" t="s">
        <v>193</v>
      </c>
      <c r="C6" s="7">
        <f>C7+C8</f>
        <v>69273291</v>
      </c>
    </row>
    <row r="7" spans="1:3" ht="30" customHeight="1" x14ac:dyDescent="0.2">
      <c r="A7" s="64" t="s">
        <v>137</v>
      </c>
      <c r="B7" s="65" t="s">
        <v>138</v>
      </c>
      <c r="C7" s="66">
        <v>65844312</v>
      </c>
    </row>
    <row r="8" spans="1:3" ht="30" customHeight="1" x14ac:dyDescent="0.2">
      <c r="A8" s="64" t="s">
        <v>139</v>
      </c>
      <c r="B8" s="65" t="s">
        <v>140</v>
      </c>
      <c r="C8" s="66">
        <v>3428979</v>
      </c>
    </row>
    <row r="9" spans="1:3" s="63" customFormat="1" ht="63.75" customHeight="1" x14ac:dyDescent="0.4">
      <c r="A9" s="61">
        <v>2</v>
      </c>
      <c r="B9" s="62" t="s">
        <v>194</v>
      </c>
      <c r="C9" s="7">
        <f>C10+C11</f>
        <v>0</v>
      </c>
    </row>
    <row r="10" spans="1:3" ht="30" customHeight="1" x14ac:dyDescent="0.2">
      <c r="A10" s="64" t="s">
        <v>141</v>
      </c>
      <c r="B10" s="65" t="s">
        <v>142</v>
      </c>
      <c r="C10" s="66">
        <v>0</v>
      </c>
    </row>
    <row r="11" spans="1:3" ht="30" customHeight="1" x14ac:dyDescent="0.2">
      <c r="A11" s="64" t="s">
        <v>143</v>
      </c>
      <c r="B11" s="65" t="s">
        <v>144</v>
      </c>
      <c r="C11" s="66">
        <v>0</v>
      </c>
    </row>
    <row r="12" spans="1:3" s="63" customFormat="1" ht="39.75" customHeight="1" x14ac:dyDescent="0.4">
      <c r="A12" s="61">
        <v>3</v>
      </c>
      <c r="B12" s="62" t="s">
        <v>195</v>
      </c>
      <c r="C12" s="7">
        <f>C13+C14</f>
        <v>185000</v>
      </c>
    </row>
    <row r="13" spans="1:3" ht="30" customHeight="1" x14ac:dyDescent="0.2">
      <c r="A13" s="64" t="s">
        <v>145</v>
      </c>
      <c r="B13" s="65" t="s">
        <v>138</v>
      </c>
      <c r="C13" s="66">
        <v>200000</v>
      </c>
    </row>
    <row r="14" spans="1:3" ht="30" customHeight="1" x14ac:dyDescent="0.2">
      <c r="A14" s="64" t="s">
        <v>146</v>
      </c>
      <c r="B14" s="65" t="s">
        <v>140</v>
      </c>
      <c r="C14" s="66">
        <v>-15000</v>
      </c>
    </row>
    <row r="15" spans="1:3" s="63" customFormat="1" ht="39" customHeight="1" x14ac:dyDescent="0.4">
      <c r="A15" s="61">
        <v>4</v>
      </c>
      <c r="B15" s="62" t="s">
        <v>196</v>
      </c>
      <c r="C15" s="7">
        <f>C16+C17</f>
        <v>134823</v>
      </c>
    </row>
    <row r="16" spans="1:3" ht="30" customHeight="1" x14ac:dyDescent="0.2">
      <c r="A16" s="68" t="s">
        <v>147</v>
      </c>
      <c r="B16" s="65" t="s">
        <v>148</v>
      </c>
      <c r="C16" s="66">
        <v>131689</v>
      </c>
    </row>
    <row r="17" spans="1:3" ht="30" customHeight="1" x14ac:dyDescent="0.2">
      <c r="A17" s="68" t="s">
        <v>149</v>
      </c>
      <c r="B17" s="65" t="s">
        <v>150</v>
      </c>
      <c r="C17" s="66">
        <v>3134</v>
      </c>
    </row>
    <row r="18" spans="1:3" ht="30" x14ac:dyDescent="0.2">
      <c r="A18" s="61">
        <v>5</v>
      </c>
      <c r="B18" s="62" t="s">
        <v>197</v>
      </c>
      <c r="C18" s="7">
        <v>48492</v>
      </c>
    </row>
    <row r="19" spans="1:3" s="63" customFormat="1" ht="63.75" customHeight="1" x14ac:dyDescent="0.4">
      <c r="A19" s="69" t="s">
        <v>151</v>
      </c>
      <c r="B19" s="70" t="s">
        <v>198</v>
      </c>
      <c r="C19" s="7">
        <f>(C6-C9+C12-C15-C18)+C20+C21+C22+C23</f>
        <v>71963357</v>
      </c>
    </row>
    <row r="20" spans="1:3" ht="31.5" customHeight="1" x14ac:dyDescent="0.2">
      <c r="A20" s="64" t="s">
        <v>152</v>
      </c>
      <c r="B20" s="71" t="s">
        <v>153</v>
      </c>
      <c r="C20" s="66">
        <v>157873</v>
      </c>
    </row>
    <row r="21" spans="1:3" ht="31.5" customHeight="1" x14ac:dyDescent="0.2">
      <c r="A21" s="64" t="s">
        <v>154</v>
      </c>
      <c r="B21" s="71" t="s">
        <v>155</v>
      </c>
      <c r="C21" s="66">
        <v>0</v>
      </c>
    </row>
    <row r="22" spans="1:3" ht="50.25" customHeight="1" x14ac:dyDescent="0.2">
      <c r="A22" s="64" t="s">
        <v>156</v>
      </c>
      <c r="B22" s="71" t="s">
        <v>199</v>
      </c>
      <c r="C22" s="66">
        <v>688444</v>
      </c>
    </row>
    <row r="23" spans="1:3" ht="31.5" customHeight="1" x14ac:dyDescent="0.2">
      <c r="A23" s="64" t="s">
        <v>157</v>
      </c>
      <c r="B23" s="72" t="s">
        <v>158</v>
      </c>
      <c r="C23" s="66">
        <v>1842064</v>
      </c>
    </row>
    <row r="24" spans="1:3" s="63" customFormat="1" ht="36" customHeight="1" x14ac:dyDescent="0.4">
      <c r="A24" s="69" t="s">
        <v>159</v>
      </c>
      <c r="B24" s="70" t="s">
        <v>160</v>
      </c>
      <c r="C24" s="7">
        <f>C25+C26+C54+C55</f>
        <v>72038663</v>
      </c>
    </row>
    <row r="25" spans="1:3" s="63" customFormat="1" ht="36" customHeight="1" x14ac:dyDescent="0.4">
      <c r="A25" s="69" t="s">
        <v>161</v>
      </c>
      <c r="B25" s="70" t="s">
        <v>162</v>
      </c>
      <c r="C25" s="7">
        <f>ROUND(C6/100,0)</f>
        <v>692733</v>
      </c>
    </row>
    <row r="26" spans="1:3" s="63" customFormat="1" ht="36" customHeight="1" x14ac:dyDescent="0.4">
      <c r="A26" s="69" t="s">
        <v>0</v>
      </c>
      <c r="B26" s="70" t="s">
        <v>200</v>
      </c>
      <c r="C26" s="11">
        <f>C27+C28+C29+C34+C35+C36+C37+C38+C39+C40+C41+C42+C43+C44+C48+C49+C51+C52+C53</f>
        <v>69503866</v>
      </c>
    </row>
    <row r="27" spans="1:3" ht="30" customHeight="1" x14ac:dyDescent="0.2">
      <c r="A27" s="73" t="s">
        <v>1</v>
      </c>
      <c r="B27" s="74" t="s">
        <v>93</v>
      </c>
      <c r="C27" s="66">
        <f>Centrala!C7+'Razem OW NFZ'!C7</f>
        <v>9401953</v>
      </c>
    </row>
    <row r="28" spans="1:3" ht="30" customHeight="1" x14ac:dyDescent="0.2">
      <c r="A28" s="73" t="s">
        <v>2</v>
      </c>
      <c r="B28" s="74" t="s">
        <v>94</v>
      </c>
      <c r="C28" s="66">
        <f>Centrala!C8+'Razem OW NFZ'!C8</f>
        <v>5461431</v>
      </c>
    </row>
    <row r="29" spans="1:3" ht="30" customHeight="1" x14ac:dyDescent="0.2">
      <c r="A29" s="73" t="s">
        <v>3</v>
      </c>
      <c r="B29" s="74" t="s">
        <v>91</v>
      </c>
      <c r="C29" s="66">
        <f>Centrala!C9+'Razem OW NFZ'!C9</f>
        <v>29863378</v>
      </c>
    </row>
    <row r="30" spans="1:3" ht="30" customHeight="1" x14ac:dyDescent="0.2">
      <c r="A30" s="73" t="s">
        <v>58</v>
      </c>
      <c r="B30" s="75" t="s">
        <v>104</v>
      </c>
      <c r="C30" s="66">
        <f>Centrala!C10+'Razem OW NFZ'!C10</f>
        <v>2658880</v>
      </c>
    </row>
    <row r="31" spans="1:3" ht="30" customHeight="1" x14ac:dyDescent="0.2">
      <c r="A31" s="73" t="s">
        <v>105</v>
      </c>
      <c r="B31" s="75" t="s">
        <v>108</v>
      </c>
      <c r="C31" s="66">
        <f>Centrala!C11+'Razem OW NFZ'!C11</f>
        <v>2416386</v>
      </c>
    </row>
    <row r="32" spans="1:3" ht="30" customHeight="1" x14ac:dyDescent="0.2">
      <c r="A32" s="73" t="s">
        <v>106</v>
      </c>
      <c r="B32" s="75" t="s">
        <v>109</v>
      </c>
      <c r="C32" s="66">
        <f>Centrala!C12+'Razem OW NFZ'!C12</f>
        <v>1240254</v>
      </c>
    </row>
    <row r="33" spans="1:3" ht="30" customHeight="1" x14ac:dyDescent="0.2">
      <c r="A33" s="73" t="s">
        <v>107</v>
      </c>
      <c r="B33" s="75" t="s">
        <v>110</v>
      </c>
      <c r="C33" s="66">
        <f>Centrala!C13+'Razem OW NFZ'!C13</f>
        <v>523266</v>
      </c>
    </row>
    <row r="34" spans="1:3" ht="30" customHeight="1" x14ac:dyDescent="0.2">
      <c r="A34" s="73" t="s">
        <v>4</v>
      </c>
      <c r="B34" s="74" t="s">
        <v>99</v>
      </c>
      <c r="C34" s="66">
        <f>Centrala!C14+'Razem OW NFZ'!C14</f>
        <v>2214099</v>
      </c>
    </row>
    <row r="35" spans="1:3" ht="30" customHeight="1" x14ac:dyDescent="0.2">
      <c r="A35" s="73" t="s">
        <v>5</v>
      </c>
      <c r="B35" s="74" t="s">
        <v>95</v>
      </c>
      <c r="C35" s="66">
        <f>Centrala!C15+'Razem OW NFZ'!C15</f>
        <v>2057285</v>
      </c>
    </row>
    <row r="36" spans="1:3" ht="30" customHeight="1" x14ac:dyDescent="0.2">
      <c r="A36" s="73" t="s">
        <v>6</v>
      </c>
      <c r="B36" s="74" t="s">
        <v>101</v>
      </c>
      <c r="C36" s="66">
        <f>Centrala!C16+'Razem OW NFZ'!C16</f>
        <v>1136369</v>
      </c>
    </row>
    <row r="37" spans="1:3" ht="30" customHeight="1" x14ac:dyDescent="0.2">
      <c r="A37" s="73" t="s">
        <v>7</v>
      </c>
      <c r="B37" s="74" t="s">
        <v>100</v>
      </c>
      <c r="C37" s="66">
        <f>Centrala!C17+'Razem OW NFZ'!C17</f>
        <v>414660</v>
      </c>
    </row>
    <row r="38" spans="1:3" ht="30" customHeight="1" x14ac:dyDescent="0.2">
      <c r="A38" s="73" t="s">
        <v>8</v>
      </c>
      <c r="B38" s="74" t="s">
        <v>96</v>
      </c>
      <c r="C38" s="66">
        <f>Centrala!C18+'Razem OW NFZ'!C18</f>
        <v>1785557</v>
      </c>
    </row>
    <row r="39" spans="1:3" ht="30" customHeight="1" x14ac:dyDescent="0.2">
      <c r="A39" s="73" t="s">
        <v>9</v>
      </c>
      <c r="B39" s="74" t="s">
        <v>97</v>
      </c>
      <c r="C39" s="66">
        <f>Centrala!C19+'Razem OW NFZ'!C19</f>
        <v>639017</v>
      </c>
    </row>
    <row r="40" spans="1:3" ht="30" customHeight="1" x14ac:dyDescent="0.2">
      <c r="A40" s="73" t="s">
        <v>10</v>
      </c>
      <c r="B40" s="74" t="s">
        <v>102</v>
      </c>
      <c r="C40" s="66">
        <f>Centrala!C20+'Razem OW NFZ'!C20</f>
        <v>46999</v>
      </c>
    </row>
    <row r="41" spans="1:3" ht="30" customHeight="1" x14ac:dyDescent="0.2">
      <c r="A41" s="73" t="s">
        <v>11</v>
      </c>
      <c r="B41" s="74" t="s">
        <v>98</v>
      </c>
      <c r="C41" s="66">
        <f>Centrala!C21+'Razem OW NFZ'!C21</f>
        <v>187630</v>
      </c>
    </row>
    <row r="42" spans="1:3" ht="30" customHeight="1" x14ac:dyDescent="0.2">
      <c r="A42" s="73" t="s">
        <v>12</v>
      </c>
      <c r="B42" s="74" t="s">
        <v>128</v>
      </c>
      <c r="C42" s="66">
        <f>Centrala!C22+'Razem OW NFZ'!C22</f>
        <v>1696248</v>
      </c>
    </row>
    <row r="43" spans="1:3" ht="30" customHeight="1" x14ac:dyDescent="0.2">
      <c r="A43" s="73" t="s">
        <v>13</v>
      </c>
      <c r="B43" s="74" t="s">
        <v>111</v>
      </c>
      <c r="C43" s="66">
        <f>Centrala!C23+'Razem OW NFZ'!C23</f>
        <v>913384</v>
      </c>
    </row>
    <row r="44" spans="1:3" ht="30" customHeight="1" x14ac:dyDescent="0.2">
      <c r="A44" s="73" t="s">
        <v>14</v>
      </c>
      <c r="B44" s="74" t="s">
        <v>201</v>
      </c>
      <c r="C44" s="66">
        <f>Centrala!C24+'Razem OW NFZ'!C24</f>
        <v>7640834</v>
      </c>
    </row>
    <row r="45" spans="1:3" ht="41.25" customHeight="1" x14ac:dyDescent="0.2">
      <c r="A45" s="73" t="s">
        <v>103</v>
      </c>
      <c r="B45" s="75" t="s">
        <v>114</v>
      </c>
      <c r="C45" s="66">
        <f>Centrala!C25+'Razem OW NFZ'!C25</f>
        <v>7610878</v>
      </c>
    </row>
    <row r="46" spans="1:3" ht="30" customHeight="1" x14ac:dyDescent="0.2">
      <c r="A46" s="73" t="s">
        <v>113</v>
      </c>
      <c r="B46" s="75" t="s">
        <v>116</v>
      </c>
      <c r="C46" s="66">
        <f>Centrala!C26+'Razem OW NFZ'!C26</f>
        <v>22369</v>
      </c>
    </row>
    <row r="47" spans="1:3" ht="41.25" customHeight="1" x14ac:dyDescent="0.2">
      <c r="A47" s="73" t="s">
        <v>117</v>
      </c>
      <c r="B47" s="75" t="s">
        <v>115</v>
      </c>
      <c r="C47" s="66">
        <f>Centrala!C27+'Razem OW NFZ'!C27</f>
        <v>7587</v>
      </c>
    </row>
    <row r="48" spans="1:3" ht="36" customHeight="1" x14ac:dyDescent="0.2">
      <c r="A48" s="73" t="s">
        <v>15</v>
      </c>
      <c r="B48" s="74" t="s">
        <v>87</v>
      </c>
      <c r="C48" s="66">
        <f>Centrala!C28+'Razem OW NFZ'!C28</f>
        <v>535079</v>
      </c>
    </row>
    <row r="49" spans="1:3" ht="30" customHeight="1" x14ac:dyDescent="0.2">
      <c r="A49" s="73" t="s">
        <v>84</v>
      </c>
      <c r="B49" s="74" t="s">
        <v>118</v>
      </c>
      <c r="C49" s="66">
        <f>Centrala!C29+'Razem OW NFZ'!C29</f>
        <v>603060</v>
      </c>
    </row>
    <row r="50" spans="1:3" ht="30" customHeight="1" x14ac:dyDescent="0.2">
      <c r="A50" s="73" t="s">
        <v>119</v>
      </c>
      <c r="B50" s="74" t="s">
        <v>130</v>
      </c>
      <c r="C50" s="66">
        <f>Centrala!C30+'Razem OW NFZ'!C30</f>
        <v>265000</v>
      </c>
    </row>
    <row r="51" spans="1:3" ht="30" customHeight="1" x14ac:dyDescent="0.2">
      <c r="A51" s="73" t="s">
        <v>85</v>
      </c>
      <c r="B51" s="74" t="s">
        <v>88</v>
      </c>
      <c r="C51" s="66">
        <f>Centrala!C31+'Razem OW NFZ'!C31</f>
        <v>4133027</v>
      </c>
    </row>
    <row r="52" spans="1:3" ht="30" customHeight="1" x14ac:dyDescent="0.2">
      <c r="A52" s="73" t="s">
        <v>86</v>
      </c>
      <c r="B52" s="74" t="s">
        <v>129</v>
      </c>
      <c r="C52" s="66">
        <f>Centrala!C32+'Razem OW NFZ'!C32</f>
        <v>387996</v>
      </c>
    </row>
    <row r="53" spans="1:3" ht="30" customHeight="1" x14ac:dyDescent="0.2">
      <c r="A53" s="73" t="s">
        <v>132</v>
      </c>
      <c r="B53" s="74" t="s">
        <v>133</v>
      </c>
      <c r="C53" s="66">
        <f>Centrala!C33+'Razem OW NFZ'!C33</f>
        <v>385860</v>
      </c>
    </row>
    <row r="54" spans="1:3" s="63" customFormat="1" ht="30.75" customHeight="1" x14ac:dyDescent="0.4">
      <c r="A54" s="18" t="s">
        <v>60</v>
      </c>
      <c r="B54" s="76" t="s">
        <v>163</v>
      </c>
      <c r="C54" s="86">
        <f>Centrala!C34+'Razem OW NFZ'!C34</f>
        <v>0</v>
      </c>
    </row>
    <row r="55" spans="1:3" s="63" customFormat="1" ht="30.75" customHeight="1" x14ac:dyDescent="0.4">
      <c r="A55" s="18" t="s">
        <v>59</v>
      </c>
      <c r="B55" s="76" t="s">
        <v>62</v>
      </c>
      <c r="C55" s="86">
        <f>Centrala!C35+'Razem OW NFZ'!C35</f>
        <v>1842064</v>
      </c>
    </row>
    <row r="56" spans="1:3" s="63" customFormat="1" ht="45.75" customHeight="1" x14ac:dyDescent="0.4">
      <c r="A56" s="18" t="s">
        <v>120</v>
      </c>
      <c r="B56" s="76" t="s">
        <v>121</v>
      </c>
      <c r="C56" s="86">
        <f>Centrala!C36+'Razem OW NFZ'!C36</f>
        <v>10845486</v>
      </c>
    </row>
    <row r="57" spans="1:3" s="63" customFormat="1" ht="33" customHeight="1" x14ac:dyDescent="0.4">
      <c r="A57" s="61" t="s">
        <v>164</v>
      </c>
      <c r="B57" s="62" t="s">
        <v>165</v>
      </c>
      <c r="C57" s="86">
        <f>C19-C24</f>
        <v>-75306</v>
      </c>
    </row>
    <row r="58" spans="1:3" s="63" customFormat="1" ht="33" customHeight="1" x14ac:dyDescent="0.4">
      <c r="A58" s="61" t="s">
        <v>136</v>
      </c>
      <c r="B58" s="62" t="s">
        <v>202</v>
      </c>
      <c r="C58" s="7">
        <f>C59+C60+C61+C69+C71+C76+C77+C78</f>
        <v>734789</v>
      </c>
    </row>
    <row r="59" spans="1:3" ht="30" customHeight="1" x14ac:dyDescent="0.2">
      <c r="A59" s="64" t="s">
        <v>17</v>
      </c>
      <c r="B59" s="77" t="s">
        <v>18</v>
      </c>
      <c r="C59" s="66">
        <f>Centrala!C38+'Razem OW NFZ'!C38</f>
        <v>29085</v>
      </c>
    </row>
    <row r="60" spans="1:3" ht="30" customHeight="1" x14ac:dyDescent="0.2">
      <c r="A60" s="64" t="s">
        <v>19</v>
      </c>
      <c r="B60" s="77" t="s">
        <v>20</v>
      </c>
      <c r="C60" s="66">
        <f>Centrala!C39+'Razem OW NFZ'!C39</f>
        <v>185702</v>
      </c>
    </row>
    <row r="61" spans="1:3" ht="30" customHeight="1" x14ac:dyDescent="0.2">
      <c r="A61" s="64" t="s">
        <v>21</v>
      </c>
      <c r="B61" s="78" t="s">
        <v>203</v>
      </c>
      <c r="C61" s="66">
        <f>C62+C64+C65+C66+C67+C68</f>
        <v>5457</v>
      </c>
    </row>
    <row r="62" spans="1:3" s="81" customFormat="1" ht="30" customHeight="1" x14ac:dyDescent="0.2">
      <c r="A62" s="79" t="s">
        <v>40</v>
      </c>
      <c r="B62" s="80" t="s">
        <v>33</v>
      </c>
      <c r="C62" s="66">
        <f>Centrala!C41+'Razem OW NFZ'!C41</f>
        <v>689</v>
      </c>
    </row>
    <row r="63" spans="1:3" s="81" customFormat="1" ht="30" customHeight="1" x14ac:dyDescent="0.2">
      <c r="A63" s="79" t="s">
        <v>41</v>
      </c>
      <c r="B63" s="82" t="s">
        <v>34</v>
      </c>
      <c r="C63" s="66">
        <f>Centrala!C42+'Razem OW NFZ'!C42</f>
        <v>660</v>
      </c>
    </row>
    <row r="64" spans="1:3" s="81" customFormat="1" ht="30" customHeight="1" x14ac:dyDescent="0.2">
      <c r="A64" s="79" t="s">
        <v>42</v>
      </c>
      <c r="B64" s="80" t="s">
        <v>35</v>
      </c>
      <c r="C64" s="66">
        <f>Centrala!C43+'Razem OW NFZ'!C43</f>
        <v>670</v>
      </c>
    </row>
    <row r="65" spans="1:3" s="81" customFormat="1" ht="30" customHeight="1" x14ac:dyDescent="0.2">
      <c r="A65" s="79" t="s">
        <v>43</v>
      </c>
      <c r="B65" s="80" t="s">
        <v>36</v>
      </c>
      <c r="C65" s="66">
        <f>Centrala!C44+'Razem OW NFZ'!C44</f>
        <v>20</v>
      </c>
    </row>
    <row r="66" spans="1:3" s="81" customFormat="1" ht="30" customHeight="1" x14ac:dyDescent="0.2">
      <c r="A66" s="79" t="s">
        <v>44</v>
      </c>
      <c r="B66" s="80" t="s">
        <v>37</v>
      </c>
      <c r="C66" s="66">
        <f>Centrala!C45+'Razem OW NFZ'!C45</f>
        <v>0</v>
      </c>
    </row>
    <row r="67" spans="1:3" s="81" customFormat="1" ht="30" customHeight="1" x14ac:dyDescent="0.2">
      <c r="A67" s="79" t="s">
        <v>45</v>
      </c>
      <c r="B67" s="80" t="s">
        <v>38</v>
      </c>
      <c r="C67" s="66">
        <f>Centrala!C46+'Razem OW NFZ'!C46</f>
        <v>3705</v>
      </c>
    </row>
    <row r="68" spans="1:3" s="83" customFormat="1" ht="30" customHeight="1" x14ac:dyDescent="0.25">
      <c r="A68" s="79" t="s">
        <v>46</v>
      </c>
      <c r="B68" s="80" t="s">
        <v>39</v>
      </c>
      <c r="C68" s="66">
        <f>Centrala!C47+'Razem OW NFZ'!C47</f>
        <v>373</v>
      </c>
    </row>
    <row r="69" spans="1:3" ht="30" customHeight="1" x14ac:dyDescent="0.2">
      <c r="A69" s="17" t="s">
        <v>22</v>
      </c>
      <c r="B69" s="77" t="s">
        <v>122</v>
      </c>
      <c r="C69" s="66">
        <f>Centrala!C48+'Razem OW NFZ'!C48</f>
        <v>320184</v>
      </c>
    </row>
    <row r="70" spans="1:3" ht="30" customHeight="1" x14ac:dyDescent="0.2">
      <c r="A70" s="79" t="s">
        <v>123</v>
      </c>
      <c r="B70" s="80" t="s">
        <v>124</v>
      </c>
      <c r="C70" s="66">
        <f>Centrala!C49+'Razem OW NFZ'!C49</f>
        <v>1366</v>
      </c>
    </row>
    <row r="71" spans="1:3" ht="30" customHeight="1" x14ac:dyDescent="0.2">
      <c r="A71" s="64" t="s">
        <v>23</v>
      </c>
      <c r="B71" s="71" t="s">
        <v>204</v>
      </c>
      <c r="C71" s="66">
        <f>SUM(C72:C75)</f>
        <v>72745</v>
      </c>
    </row>
    <row r="72" spans="1:3" s="81" customFormat="1" ht="30" customHeight="1" x14ac:dyDescent="0.2">
      <c r="A72" s="79" t="s">
        <v>51</v>
      </c>
      <c r="B72" s="80" t="s">
        <v>47</v>
      </c>
      <c r="C72" s="66">
        <f>Centrala!C51+'Razem OW NFZ'!C51</f>
        <v>54825</v>
      </c>
    </row>
    <row r="73" spans="1:3" s="81" customFormat="1" ht="30" customHeight="1" x14ac:dyDescent="0.2">
      <c r="A73" s="79" t="s">
        <v>52</v>
      </c>
      <c r="B73" s="80" t="s">
        <v>48</v>
      </c>
      <c r="C73" s="66">
        <f>Centrala!C52+'Razem OW NFZ'!C52</f>
        <v>7671</v>
      </c>
    </row>
    <row r="74" spans="1:3" s="81" customFormat="1" ht="30" customHeight="1" x14ac:dyDescent="0.2">
      <c r="A74" s="79" t="s">
        <v>53</v>
      </c>
      <c r="B74" s="80" t="s">
        <v>49</v>
      </c>
      <c r="C74" s="66">
        <f>Centrala!C53+'Razem OW NFZ'!C53</f>
        <v>0</v>
      </c>
    </row>
    <row r="75" spans="1:3" s="81" customFormat="1" ht="30" customHeight="1" x14ac:dyDescent="0.2">
      <c r="A75" s="79" t="s">
        <v>54</v>
      </c>
      <c r="B75" s="80" t="s">
        <v>50</v>
      </c>
      <c r="C75" s="66">
        <f>Centrala!C54+'Razem OW NFZ'!C54</f>
        <v>10249</v>
      </c>
    </row>
    <row r="76" spans="1:3" ht="30" customHeight="1" x14ac:dyDescent="0.2">
      <c r="A76" s="64" t="s">
        <v>24</v>
      </c>
      <c r="B76" s="65" t="s">
        <v>25</v>
      </c>
      <c r="C76" s="66">
        <f>Centrala!C55+'Razem OW NFZ'!C55</f>
        <v>50</v>
      </c>
    </row>
    <row r="77" spans="1:3" ht="42" customHeight="1" x14ac:dyDescent="0.2">
      <c r="A77" s="64" t="s">
        <v>26</v>
      </c>
      <c r="B77" s="65" t="s">
        <v>125</v>
      </c>
      <c r="C77" s="66">
        <f>Centrala!C56+'Razem OW NFZ'!C56</f>
        <v>113861</v>
      </c>
    </row>
    <row r="78" spans="1:3" ht="30" customHeight="1" x14ac:dyDescent="0.2">
      <c r="A78" s="64" t="s">
        <v>27</v>
      </c>
      <c r="B78" s="65" t="s">
        <v>28</v>
      </c>
      <c r="C78" s="66">
        <f>Centrala!C57+'Razem OW NFZ'!C57</f>
        <v>7705</v>
      </c>
    </row>
    <row r="79" spans="1:3" s="63" customFormat="1" ht="33" customHeight="1" x14ac:dyDescent="0.4">
      <c r="A79" s="84" t="s">
        <v>166</v>
      </c>
      <c r="B79" s="85" t="s">
        <v>167</v>
      </c>
      <c r="C79" s="7">
        <v>211413</v>
      </c>
    </row>
    <row r="80" spans="1:3" s="63" customFormat="1" ht="33" customHeight="1" x14ac:dyDescent="0.4">
      <c r="A80" s="84" t="s">
        <v>168</v>
      </c>
      <c r="B80" s="85" t="s">
        <v>205</v>
      </c>
      <c r="C80" s="7">
        <f>C81+C82+C83+C84</f>
        <v>293358</v>
      </c>
    </row>
    <row r="81" spans="1:3" ht="47.25" customHeight="1" x14ac:dyDescent="0.2">
      <c r="A81" s="64" t="s">
        <v>79</v>
      </c>
      <c r="B81" s="65" t="s">
        <v>89</v>
      </c>
      <c r="C81" s="66">
        <f>Centrala!C59+'Razem OW NFZ'!C59</f>
        <v>952</v>
      </c>
    </row>
    <row r="82" spans="1:3" ht="33.75" customHeight="1" x14ac:dyDescent="0.2">
      <c r="A82" s="64" t="s">
        <v>30</v>
      </c>
      <c r="B82" s="65" t="s">
        <v>57</v>
      </c>
      <c r="C82" s="66">
        <f>Centrala!C60+'Razem OW NFZ'!C60</f>
        <v>205568</v>
      </c>
    </row>
    <row r="83" spans="1:3" ht="30" customHeight="1" x14ac:dyDescent="0.2">
      <c r="A83" s="64" t="s">
        <v>31</v>
      </c>
      <c r="B83" s="65" t="s">
        <v>81</v>
      </c>
      <c r="C83" s="66">
        <f>Centrala!C61+'Razem OW NFZ'!C61</f>
        <v>64045</v>
      </c>
    </row>
    <row r="84" spans="1:3" ht="30" customHeight="1" x14ac:dyDescent="0.2">
      <c r="A84" s="64" t="s">
        <v>80</v>
      </c>
      <c r="B84" s="71" t="s">
        <v>82</v>
      </c>
      <c r="C84" s="66">
        <f>Centrala!C62+'Razem OW NFZ'!C62</f>
        <v>22793</v>
      </c>
    </row>
    <row r="85" spans="1:3" s="63" customFormat="1" ht="33" customHeight="1" x14ac:dyDescent="0.4">
      <c r="A85" s="84" t="s">
        <v>169</v>
      </c>
      <c r="B85" s="85" t="s">
        <v>206</v>
      </c>
      <c r="C85" s="7">
        <f>C86+C87</f>
        <v>56090</v>
      </c>
    </row>
    <row r="86" spans="1:3" ht="30" customHeight="1" x14ac:dyDescent="0.2">
      <c r="A86" s="64" t="s">
        <v>170</v>
      </c>
      <c r="B86" s="65" t="s">
        <v>171</v>
      </c>
      <c r="C86" s="66">
        <v>56090</v>
      </c>
    </row>
    <row r="87" spans="1:3" ht="30" customHeight="1" x14ac:dyDescent="0.2">
      <c r="A87" s="64" t="s">
        <v>172</v>
      </c>
      <c r="B87" s="71" t="s">
        <v>173</v>
      </c>
      <c r="C87" s="66">
        <v>0</v>
      </c>
    </row>
    <row r="88" spans="1:3" s="63" customFormat="1" ht="39.75" customHeight="1" x14ac:dyDescent="0.4">
      <c r="A88" s="84" t="s">
        <v>174</v>
      </c>
      <c r="B88" s="85" t="s">
        <v>90</v>
      </c>
      <c r="C88" s="7">
        <f>Centrala!C63+'Razem OW NFZ'!C63</f>
        <v>90266</v>
      </c>
    </row>
    <row r="89" spans="1:3" s="63" customFormat="1" ht="64.5" customHeight="1" x14ac:dyDescent="0.4">
      <c r="A89" s="84" t="s">
        <v>175</v>
      </c>
      <c r="B89" s="85" t="s">
        <v>176</v>
      </c>
      <c r="C89" s="7">
        <f>C57-C58+C79-C80+C85-C88</f>
        <v>-926216</v>
      </c>
    </row>
    <row r="90" spans="1:3" s="63" customFormat="1" ht="33" customHeight="1" x14ac:dyDescent="0.4">
      <c r="A90" s="84" t="s">
        <v>177</v>
      </c>
      <c r="B90" s="85" t="s">
        <v>178</v>
      </c>
      <c r="C90" s="7">
        <f>C91-C92</f>
        <v>0</v>
      </c>
    </row>
    <row r="91" spans="1:3" ht="30" customHeight="1" x14ac:dyDescent="0.2">
      <c r="A91" s="64" t="s">
        <v>179</v>
      </c>
      <c r="B91" s="65" t="s">
        <v>180</v>
      </c>
      <c r="C91" s="66">
        <v>0</v>
      </c>
    </row>
    <row r="92" spans="1:3" ht="30" customHeight="1" x14ac:dyDescent="0.2">
      <c r="A92" s="64" t="s">
        <v>181</v>
      </c>
      <c r="B92" s="65" t="s">
        <v>182</v>
      </c>
      <c r="C92" s="66">
        <v>0</v>
      </c>
    </row>
    <row r="93" spans="1:3" s="89" customFormat="1" ht="33" customHeight="1" x14ac:dyDescent="0.4">
      <c r="A93" s="84" t="s">
        <v>183</v>
      </c>
      <c r="B93" s="87" t="s">
        <v>184</v>
      </c>
      <c r="C93" s="88">
        <f>C89+C90</f>
        <v>-926216</v>
      </c>
    </row>
    <row r="94" spans="1:3" s="89" customFormat="1" ht="69" customHeight="1" x14ac:dyDescent="0.4">
      <c r="A94" s="84" t="s">
        <v>185</v>
      </c>
      <c r="B94" s="87" t="s">
        <v>186</v>
      </c>
      <c r="C94" s="88">
        <v>0</v>
      </c>
    </row>
    <row r="95" spans="1:3" s="89" customFormat="1" ht="33" customHeight="1" x14ac:dyDescent="0.4">
      <c r="A95" s="84" t="s">
        <v>187</v>
      </c>
      <c r="B95" s="87" t="s">
        <v>188</v>
      </c>
      <c r="C95" s="88">
        <f>C93-C94</f>
        <v>-926216</v>
      </c>
    </row>
    <row r="96" spans="1:3" s="89" customFormat="1" ht="33" customHeight="1" x14ac:dyDescent="0.4">
      <c r="A96" s="61" t="s">
        <v>189</v>
      </c>
      <c r="B96" s="90" t="s">
        <v>190</v>
      </c>
      <c r="C96" s="88">
        <f>C6+C12+C20+C21+C22+C23+C79+C85-C18</f>
        <v>72365683</v>
      </c>
    </row>
    <row r="97" spans="1:3" s="89" customFormat="1" ht="33" customHeight="1" x14ac:dyDescent="0.4">
      <c r="A97" s="84" t="s">
        <v>191</v>
      </c>
      <c r="B97" s="87" t="s">
        <v>192</v>
      </c>
      <c r="C97" s="88">
        <f>C9+C15+C25+C26+C54+C55+C58+C80+C88</f>
        <v>73291899</v>
      </c>
    </row>
    <row r="98" spans="1:3" ht="26.25" x14ac:dyDescent="0.2">
      <c r="C98" s="92"/>
    </row>
    <row r="99" spans="1:3" ht="26.25" x14ac:dyDescent="0.2">
      <c r="C99" s="92"/>
    </row>
    <row r="100" spans="1:3" ht="26.25" x14ac:dyDescent="0.2">
      <c r="C100" s="93"/>
    </row>
    <row r="101" spans="1:3" ht="26.25" x14ac:dyDescent="0.2">
      <c r="C101" s="92"/>
    </row>
    <row r="102" spans="1:3" ht="26.25" x14ac:dyDescent="0.2">
      <c r="C102" s="92"/>
    </row>
    <row r="103" spans="1:3" ht="26.45" customHeight="1" x14ac:dyDescent="0.2"/>
    <row r="104" spans="1:3" ht="26.45" customHeight="1" x14ac:dyDescent="0.2"/>
    <row r="105" spans="1:3" ht="26.45" customHeight="1" x14ac:dyDescent="0.2"/>
    <row r="106" spans="1:3" ht="26.45" customHeight="1" x14ac:dyDescent="0.2"/>
    <row r="107" spans="1:3" ht="26.45" customHeight="1" x14ac:dyDescent="0.2"/>
    <row r="108" spans="1:3" ht="26.45" customHeight="1" x14ac:dyDescent="0.2"/>
    <row r="109" spans="1:3" ht="26.45" customHeight="1" x14ac:dyDescent="0.2"/>
    <row r="110" spans="1:3" ht="26.45" customHeight="1" x14ac:dyDescent="0.2"/>
    <row r="111" spans="1:3" s="91" customFormat="1" ht="26.45" customHeight="1" x14ac:dyDescent="0.2">
      <c r="C111" s="67"/>
    </row>
    <row r="112" spans="1:3" s="91" customFormat="1" ht="26.45" customHeight="1" x14ac:dyDescent="0.2">
      <c r="C112" s="67"/>
    </row>
    <row r="113" spans="3:3" s="91" customFormat="1" ht="26.45" customHeight="1" x14ac:dyDescent="0.2">
      <c r="C113" s="67"/>
    </row>
    <row r="114" spans="3:3" s="91" customFormat="1" ht="26.45" customHeight="1" x14ac:dyDescent="0.2">
      <c r="C114" s="67"/>
    </row>
    <row r="115" spans="3:3" s="91" customFormat="1" ht="26.45" customHeight="1" x14ac:dyDescent="0.2">
      <c r="C115" s="67"/>
    </row>
  </sheetData>
  <mergeCells count="2">
    <mergeCell ref="A1:C1"/>
    <mergeCell ref="A2:B2"/>
  </mergeCells>
  <printOptions horizontalCentered="1"/>
  <pageMargins left="0" right="0" top="0.39370078740157483" bottom="0.59055118110236227" header="0.51181102362204722" footer="0.39370078740157483"/>
  <pageSetup paperSize="9" scale="39" fitToHeight="2" orientation="portrait" r:id="rId1"/>
  <headerFooter alignWithMargins="0">
    <oddFooter>&amp;R&amp;20&amp;P</oddFooter>
  </headerFooter>
  <rowBreaks count="1" manualBreakCount="1">
    <brk id="5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C63"/>
  <sheetViews>
    <sheetView showGridLines="0" tabSelected="1" view="pageBreakPreview" zoomScale="55" zoomScaleNormal="50" zoomScaleSheetLayoutView="55" workbookViewId="0">
      <pane xSplit="2" ySplit="6" topLeftCell="C13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defaultRowHeight="12.75" x14ac:dyDescent="0.2"/>
  <cols>
    <col min="1" max="1" width="9.140625" style="2"/>
    <col min="2" max="2" width="165.85546875" style="2" bestFit="1" customWidth="1"/>
    <col min="3" max="3" width="25.7109375" style="2" customWidth="1"/>
    <col min="4" max="16384" width="9.140625" style="2"/>
  </cols>
  <sheetData>
    <row r="1" spans="1:3" s="29" customFormat="1" ht="54.95" customHeight="1" x14ac:dyDescent="0.2">
      <c r="A1" s="98" t="str">
        <f>NFZ!A1:C1</f>
        <v>ROCZNY PLAN FINANSOWY NARODOWEGO FUNDUSZU ZDROWIA NA ROK 2016</v>
      </c>
      <c r="B1" s="98"/>
      <c r="C1" s="46"/>
    </row>
    <row r="2" spans="1:3" s="30" customFormat="1" ht="33" customHeight="1" x14ac:dyDescent="0.2">
      <c r="A2" s="39" t="s">
        <v>69</v>
      </c>
      <c r="B2" s="39"/>
      <c r="C2" s="44"/>
    </row>
    <row r="3" spans="1:3" ht="33" customHeight="1" x14ac:dyDescent="0.2">
      <c r="A3" s="1"/>
      <c r="B3" s="31"/>
      <c r="C3" s="38"/>
    </row>
    <row r="4" spans="1:3" s="6" customFormat="1" ht="90" customHeight="1" x14ac:dyDescent="0.2">
      <c r="A4" s="47" t="s">
        <v>92</v>
      </c>
      <c r="B4" s="48" t="s">
        <v>56</v>
      </c>
      <c r="C4" s="94" t="s">
        <v>210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10" t="s">
        <v>0</v>
      </c>
      <c r="B6" s="22" t="s">
        <v>131</v>
      </c>
      <c r="C6" s="7">
        <f>C7+C8+C9+C14+C15+C16+C17+C18+C19+C20+C21+C22+C23+C24+C28+C29+C31+C32+C33</f>
        <v>9954428</v>
      </c>
    </row>
    <row r="7" spans="1:3" ht="33" customHeight="1" x14ac:dyDescent="0.2">
      <c r="A7" s="14" t="s">
        <v>1</v>
      </c>
      <c r="B7" s="32" t="s">
        <v>93</v>
      </c>
      <c r="C7" s="34">
        <f>'[11]Plan 2016'!$C8</f>
        <v>1355573</v>
      </c>
    </row>
    <row r="8" spans="1:3" ht="33" customHeight="1" x14ac:dyDescent="0.2">
      <c r="A8" s="14" t="s">
        <v>2</v>
      </c>
      <c r="B8" s="32" t="s">
        <v>94</v>
      </c>
      <c r="C8" s="34">
        <f>'[11]Plan 2016'!$C9</f>
        <v>791226</v>
      </c>
    </row>
    <row r="9" spans="1:3" ht="33" customHeight="1" x14ac:dyDescent="0.2">
      <c r="A9" s="14" t="s">
        <v>3</v>
      </c>
      <c r="B9" s="32" t="s">
        <v>91</v>
      </c>
      <c r="C9" s="34">
        <f>'[11]Plan 2016'!$C10</f>
        <v>4639799</v>
      </c>
    </row>
    <row r="10" spans="1:3" ht="31.5" customHeight="1" x14ac:dyDescent="0.2">
      <c r="A10" s="33" t="s">
        <v>58</v>
      </c>
      <c r="B10" s="40" t="s">
        <v>104</v>
      </c>
      <c r="C10" s="34">
        <f>'[11]Plan 2016'!$C11</f>
        <v>436942</v>
      </c>
    </row>
    <row r="11" spans="1:3" ht="31.5" customHeight="1" x14ac:dyDescent="0.2">
      <c r="A11" s="33" t="s">
        <v>105</v>
      </c>
      <c r="B11" s="40" t="s">
        <v>108</v>
      </c>
      <c r="C11" s="34">
        <f>'[11]Plan 2016'!$C12</f>
        <v>408609</v>
      </c>
    </row>
    <row r="12" spans="1:3" ht="31.5" customHeight="1" x14ac:dyDescent="0.2">
      <c r="A12" s="33" t="s">
        <v>106</v>
      </c>
      <c r="B12" s="40" t="s">
        <v>109</v>
      </c>
      <c r="C12" s="34">
        <f>'[11]Plan 2016'!$C13</f>
        <v>217406</v>
      </c>
    </row>
    <row r="13" spans="1:3" ht="31.5" customHeight="1" x14ac:dyDescent="0.2">
      <c r="A13" s="33" t="s">
        <v>107</v>
      </c>
      <c r="B13" s="40" t="s">
        <v>110</v>
      </c>
      <c r="C13" s="34">
        <f>'[11]Plan 2016'!$C14</f>
        <v>81679</v>
      </c>
    </row>
    <row r="14" spans="1:3" ht="33" customHeight="1" x14ac:dyDescent="0.2">
      <c r="A14" s="14" t="s">
        <v>4</v>
      </c>
      <c r="B14" s="32" t="s">
        <v>99</v>
      </c>
      <c r="C14" s="34">
        <f>'[11]Plan 2016'!$C15</f>
        <v>334744</v>
      </c>
    </row>
    <row r="15" spans="1:3" ht="33" customHeight="1" x14ac:dyDescent="0.2">
      <c r="A15" s="14" t="s">
        <v>5</v>
      </c>
      <c r="B15" s="32" t="s">
        <v>95</v>
      </c>
      <c r="C15" s="34">
        <f>'[11]Plan 2016'!$C16</f>
        <v>394110</v>
      </c>
    </row>
    <row r="16" spans="1:3" ht="33" customHeight="1" x14ac:dyDescent="0.2">
      <c r="A16" s="14" t="s">
        <v>6</v>
      </c>
      <c r="B16" s="32" t="s">
        <v>101</v>
      </c>
      <c r="C16" s="34">
        <f>'[11]Plan 2016'!$C17</f>
        <v>149374</v>
      </c>
    </row>
    <row r="17" spans="1:3" ht="33" customHeight="1" x14ac:dyDescent="0.2">
      <c r="A17" s="14" t="s">
        <v>7</v>
      </c>
      <c r="B17" s="32" t="s">
        <v>100</v>
      </c>
      <c r="C17" s="34">
        <f>'[11]Plan 2016'!$C18</f>
        <v>43587</v>
      </c>
    </row>
    <row r="18" spans="1:3" ht="33" customHeight="1" x14ac:dyDescent="0.2">
      <c r="A18" s="14" t="s">
        <v>8</v>
      </c>
      <c r="B18" s="32" t="s">
        <v>96</v>
      </c>
      <c r="C18" s="34">
        <f>'[11]Plan 2016'!$C19</f>
        <v>208290</v>
      </c>
    </row>
    <row r="19" spans="1:3" ht="33" customHeight="1" x14ac:dyDescent="0.2">
      <c r="A19" s="14" t="s">
        <v>9</v>
      </c>
      <c r="B19" s="32" t="s">
        <v>97</v>
      </c>
      <c r="C19" s="34">
        <f>'[11]Plan 2016'!$C20</f>
        <v>102890</v>
      </c>
    </row>
    <row r="20" spans="1:3" ht="33" customHeight="1" x14ac:dyDescent="0.2">
      <c r="A20" s="14" t="s">
        <v>10</v>
      </c>
      <c r="B20" s="32" t="s">
        <v>102</v>
      </c>
      <c r="C20" s="34">
        <f>'[11]Plan 2016'!$C21</f>
        <v>7936</v>
      </c>
    </row>
    <row r="21" spans="1:3" ht="46.5" customHeight="1" x14ac:dyDescent="0.2">
      <c r="A21" s="14" t="s">
        <v>11</v>
      </c>
      <c r="B21" s="32" t="s">
        <v>98</v>
      </c>
      <c r="C21" s="34">
        <f>'[11]Plan 2016'!$C22</f>
        <v>23102</v>
      </c>
    </row>
    <row r="22" spans="1:3" ht="33" customHeight="1" x14ac:dyDescent="0.2">
      <c r="A22" s="14" t="s">
        <v>12</v>
      </c>
      <c r="B22" s="32" t="s">
        <v>128</v>
      </c>
      <c r="C22" s="34">
        <f>'[11]Plan 2016'!$C23</f>
        <v>255968</v>
      </c>
    </row>
    <row r="23" spans="1:3" ht="33" customHeight="1" x14ac:dyDescent="0.2">
      <c r="A23" s="14" t="s">
        <v>13</v>
      </c>
      <c r="B23" s="32" t="s">
        <v>111</v>
      </c>
      <c r="C23" s="34">
        <f>'[11]Plan 2016'!$C24</f>
        <v>120000</v>
      </c>
    </row>
    <row r="24" spans="1:3" ht="33" customHeight="1" x14ac:dyDescent="0.2">
      <c r="A24" s="15" t="s">
        <v>14</v>
      </c>
      <c r="B24" s="32" t="s">
        <v>112</v>
      </c>
      <c r="C24" s="34">
        <f>'[11]Plan 2016'!$C25</f>
        <v>1028010</v>
      </c>
    </row>
    <row r="25" spans="1:3" ht="26.25" x14ac:dyDescent="0.2">
      <c r="A25" s="13" t="s">
        <v>103</v>
      </c>
      <c r="B25" s="40" t="s">
        <v>114</v>
      </c>
      <c r="C25" s="34">
        <f>'[11]Plan 2016'!$C26</f>
        <v>1023657</v>
      </c>
    </row>
    <row r="26" spans="1:3" ht="31.5" customHeight="1" x14ac:dyDescent="0.2">
      <c r="A26" s="33" t="s">
        <v>113</v>
      </c>
      <c r="B26" s="40" t="s">
        <v>116</v>
      </c>
      <c r="C26" s="34">
        <f>'[11]Plan 2016'!$C27</f>
        <v>2884</v>
      </c>
    </row>
    <row r="27" spans="1:3" ht="31.5" customHeight="1" x14ac:dyDescent="0.2">
      <c r="A27" s="33" t="s">
        <v>117</v>
      </c>
      <c r="B27" s="40" t="s">
        <v>115</v>
      </c>
      <c r="C27" s="34">
        <f>'[11]Plan 2016'!$C28</f>
        <v>1469</v>
      </c>
    </row>
    <row r="28" spans="1:3" ht="33" customHeight="1" x14ac:dyDescent="0.2">
      <c r="A28" s="16" t="s">
        <v>15</v>
      </c>
      <c r="B28" s="19" t="s">
        <v>87</v>
      </c>
      <c r="C28" s="34">
        <f>'[11]Plan 2016'!$C29</f>
        <v>0</v>
      </c>
    </row>
    <row r="29" spans="1:3" ht="33" customHeight="1" x14ac:dyDescent="0.2">
      <c r="A29" s="16" t="s">
        <v>84</v>
      </c>
      <c r="B29" s="23" t="s">
        <v>118</v>
      </c>
      <c r="C29" s="34">
        <f>'[11]Plan 2016'!$C30</f>
        <v>152174</v>
      </c>
    </row>
    <row r="30" spans="1:3" ht="31.5" customHeight="1" x14ac:dyDescent="0.2">
      <c r="A30" s="33" t="s">
        <v>119</v>
      </c>
      <c r="B30" s="40" t="s">
        <v>130</v>
      </c>
      <c r="C30" s="34">
        <v>54095</v>
      </c>
    </row>
    <row r="31" spans="1:3" ht="33" customHeight="1" x14ac:dyDescent="0.2">
      <c r="A31" s="16" t="s">
        <v>85</v>
      </c>
      <c r="B31" s="20" t="s">
        <v>88</v>
      </c>
      <c r="C31" s="34">
        <f>'[11]Plan 2016'!$C32</f>
        <v>329645</v>
      </c>
    </row>
    <row r="32" spans="1:3" ht="33" customHeight="1" x14ac:dyDescent="0.2">
      <c r="A32" s="16" t="s">
        <v>86</v>
      </c>
      <c r="B32" s="23" t="s">
        <v>129</v>
      </c>
      <c r="C32" s="34">
        <f>'[11]Plan 2016'!$C33</f>
        <v>18000</v>
      </c>
    </row>
    <row r="33" spans="1:3" ht="33" customHeight="1" x14ac:dyDescent="0.2">
      <c r="A33" s="16" t="s">
        <v>132</v>
      </c>
      <c r="B33" s="20" t="s">
        <v>133</v>
      </c>
      <c r="C33" s="34">
        <f>'[11]Plan 2016'!$C34</f>
        <v>0</v>
      </c>
    </row>
    <row r="34" spans="1:3" s="5" customFormat="1" ht="31.5" customHeight="1" x14ac:dyDescent="0.2">
      <c r="A34" s="17" t="s">
        <v>60</v>
      </c>
      <c r="B34" s="21" t="s">
        <v>61</v>
      </c>
      <c r="C34" s="34">
        <f>'[11]Plan 2016'!$C35</f>
        <v>0</v>
      </c>
    </row>
    <row r="35" spans="1:3" s="5" customFormat="1" ht="31.5" customHeight="1" x14ac:dyDescent="0.2">
      <c r="A35" s="17" t="s">
        <v>59</v>
      </c>
      <c r="B35" s="21" t="s">
        <v>62</v>
      </c>
      <c r="C35" s="36">
        <f>'[11]Plan 2016'!$C36</f>
        <v>228771</v>
      </c>
    </row>
    <row r="36" spans="1:3" s="5" customFormat="1" ht="42.75" customHeight="1" x14ac:dyDescent="0.2">
      <c r="A36" s="17" t="s">
        <v>120</v>
      </c>
      <c r="B36" s="21" t="s">
        <v>121</v>
      </c>
      <c r="C36" s="36">
        <f>C11+C13+C24+C30</f>
        <v>1572393</v>
      </c>
    </row>
    <row r="37" spans="1:3" s="3" customFormat="1" ht="30" customHeight="1" x14ac:dyDescent="0.2">
      <c r="A37" s="12" t="s">
        <v>16</v>
      </c>
      <c r="B37" s="28" t="s">
        <v>127</v>
      </c>
      <c r="C37" s="11">
        <f>C38+C39+C40+C48+C50+C56+C57+C55</f>
        <v>68410</v>
      </c>
    </row>
    <row r="38" spans="1:3" ht="28.5" customHeight="1" x14ac:dyDescent="0.2">
      <c r="A38" s="16" t="s">
        <v>17</v>
      </c>
      <c r="B38" s="23" t="s">
        <v>18</v>
      </c>
      <c r="C38" s="34">
        <f>'[11]Plan 2016'!$C39</f>
        <v>2982</v>
      </c>
    </row>
    <row r="39" spans="1:3" ht="28.5" customHeight="1" x14ac:dyDescent="0.2">
      <c r="A39" s="16" t="s">
        <v>19</v>
      </c>
      <c r="B39" s="23" t="s">
        <v>20</v>
      </c>
      <c r="C39" s="34">
        <f>'[11]Plan 2016'!$C40</f>
        <v>12353</v>
      </c>
    </row>
    <row r="40" spans="1:3" ht="28.5" customHeight="1" x14ac:dyDescent="0.2">
      <c r="A40" s="16" t="s">
        <v>21</v>
      </c>
      <c r="B40" s="24" t="s">
        <v>32</v>
      </c>
      <c r="C40" s="34">
        <f>'[11]Plan 2016'!$C41</f>
        <v>489</v>
      </c>
    </row>
    <row r="41" spans="1:3" ht="28.5" customHeight="1" x14ac:dyDescent="0.2">
      <c r="A41" s="25" t="s">
        <v>40</v>
      </c>
      <c r="B41" s="26" t="s">
        <v>33</v>
      </c>
      <c r="C41" s="34">
        <f>'[11]Plan 2016'!$C42</f>
        <v>29</v>
      </c>
    </row>
    <row r="42" spans="1:3" ht="28.5" customHeight="1" x14ac:dyDescent="0.2">
      <c r="A42" s="25" t="s">
        <v>41</v>
      </c>
      <c r="B42" s="27" t="s">
        <v>34</v>
      </c>
      <c r="C42" s="34">
        <f>'[11]Plan 2016'!$C43</f>
        <v>29</v>
      </c>
    </row>
    <row r="43" spans="1:3" ht="28.5" customHeight="1" x14ac:dyDescent="0.2">
      <c r="A43" s="25" t="s">
        <v>42</v>
      </c>
      <c r="B43" s="26" t="s">
        <v>35</v>
      </c>
      <c r="C43" s="34">
        <f>'[11]Plan 2016'!$C44</f>
        <v>43</v>
      </c>
    </row>
    <row r="44" spans="1:3" ht="28.5" customHeight="1" x14ac:dyDescent="0.2">
      <c r="A44" s="25" t="s">
        <v>43</v>
      </c>
      <c r="B44" s="26" t="s">
        <v>36</v>
      </c>
      <c r="C44" s="34">
        <f>'[11]Plan 2016'!$C45</f>
        <v>0</v>
      </c>
    </row>
    <row r="45" spans="1:3" ht="28.5" customHeight="1" x14ac:dyDescent="0.2">
      <c r="A45" s="25" t="s">
        <v>44</v>
      </c>
      <c r="B45" s="26" t="s">
        <v>37</v>
      </c>
      <c r="C45" s="34">
        <f>'[11]Plan 2016'!$C46</f>
        <v>0</v>
      </c>
    </row>
    <row r="46" spans="1:3" ht="28.5" customHeight="1" x14ac:dyDescent="0.2">
      <c r="A46" s="25" t="s">
        <v>45</v>
      </c>
      <c r="B46" s="26" t="s">
        <v>38</v>
      </c>
      <c r="C46" s="34">
        <f>'[11]Plan 2016'!$C47</f>
        <v>388</v>
      </c>
    </row>
    <row r="47" spans="1:3" ht="28.5" customHeight="1" x14ac:dyDescent="0.2">
      <c r="A47" s="25" t="s">
        <v>46</v>
      </c>
      <c r="B47" s="26" t="s">
        <v>39</v>
      </c>
      <c r="C47" s="34">
        <f>'[11]Plan 2016'!$C48</f>
        <v>29</v>
      </c>
    </row>
    <row r="48" spans="1:3" ht="28.5" customHeight="1" x14ac:dyDescent="0.2">
      <c r="A48" s="16" t="s">
        <v>22</v>
      </c>
      <c r="B48" s="23" t="s">
        <v>122</v>
      </c>
      <c r="C48" s="34">
        <f>'[11]Plan 2016'!$C49</f>
        <v>41165</v>
      </c>
    </row>
    <row r="49" spans="1:3" ht="28.5" customHeight="1" x14ac:dyDescent="0.2">
      <c r="A49" s="25" t="s">
        <v>123</v>
      </c>
      <c r="B49" s="26" t="s">
        <v>124</v>
      </c>
      <c r="C49" s="34">
        <f>'[11]Plan 2016'!$C50</f>
        <v>71</v>
      </c>
    </row>
    <row r="50" spans="1:3" ht="28.5" customHeight="1" x14ac:dyDescent="0.2">
      <c r="A50" s="16" t="s">
        <v>23</v>
      </c>
      <c r="B50" s="24" t="s">
        <v>55</v>
      </c>
      <c r="C50" s="34">
        <f>'[11]Plan 2016'!$C51</f>
        <v>9208</v>
      </c>
    </row>
    <row r="51" spans="1:3" ht="28.5" customHeight="1" x14ac:dyDescent="0.2">
      <c r="A51" s="25" t="s">
        <v>51</v>
      </c>
      <c r="B51" s="26" t="s">
        <v>47</v>
      </c>
      <c r="C51" s="34">
        <f>'[11]Plan 2016'!$C52</f>
        <v>7076</v>
      </c>
    </row>
    <row r="52" spans="1:3" ht="28.5" customHeight="1" x14ac:dyDescent="0.2">
      <c r="A52" s="25" t="s">
        <v>52</v>
      </c>
      <c r="B52" s="26" t="s">
        <v>48</v>
      </c>
      <c r="C52" s="34">
        <f>'[11]Plan 2016'!$C53</f>
        <v>1009</v>
      </c>
    </row>
    <row r="53" spans="1:3" ht="28.5" customHeight="1" x14ac:dyDescent="0.2">
      <c r="A53" s="25" t="s">
        <v>53</v>
      </c>
      <c r="B53" s="26" t="s">
        <v>49</v>
      </c>
      <c r="C53" s="34">
        <f>'[11]Plan 2016'!$C54</f>
        <v>0</v>
      </c>
    </row>
    <row r="54" spans="1:3" ht="28.5" customHeight="1" x14ac:dyDescent="0.2">
      <c r="A54" s="25" t="s">
        <v>54</v>
      </c>
      <c r="B54" s="26" t="s">
        <v>50</v>
      </c>
      <c r="C54" s="34">
        <f>'[11]Plan 2016'!$C55</f>
        <v>1123</v>
      </c>
    </row>
    <row r="55" spans="1:3" ht="28.5" customHeight="1" x14ac:dyDescent="0.2">
      <c r="A55" s="16" t="s">
        <v>24</v>
      </c>
      <c r="B55" s="23" t="s">
        <v>25</v>
      </c>
      <c r="C55" s="34">
        <f>'[11]Plan 2016'!$C56</f>
        <v>0</v>
      </c>
    </row>
    <row r="56" spans="1:3" ht="28.5" customHeight="1" x14ac:dyDescent="0.2">
      <c r="A56" s="16" t="s">
        <v>26</v>
      </c>
      <c r="B56" s="23" t="s">
        <v>125</v>
      </c>
      <c r="C56" s="34">
        <f>'[11]Plan 2016'!$C57</f>
        <v>1008</v>
      </c>
    </row>
    <row r="57" spans="1:3" ht="28.5" customHeight="1" x14ac:dyDescent="0.2">
      <c r="A57" s="16" t="s">
        <v>27</v>
      </c>
      <c r="B57" s="23" t="s">
        <v>28</v>
      </c>
      <c r="C57" s="34">
        <f>'[11]Plan 2016'!$C58</f>
        <v>1205</v>
      </c>
    </row>
    <row r="58" spans="1:3" s="3" customFormat="1" ht="30" customHeight="1" x14ac:dyDescent="0.2">
      <c r="A58" s="18" t="s">
        <v>29</v>
      </c>
      <c r="B58" s="28" t="s">
        <v>126</v>
      </c>
      <c r="C58" s="35">
        <f>C59+C60+C61+C62</f>
        <v>26090</v>
      </c>
    </row>
    <row r="59" spans="1:3" ht="42" customHeight="1" x14ac:dyDescent="0.2">
      <c r="A59" s="16" t="s">
        <v>79</v>
      </c>
      <c r="B59" s="23" t="s">
        <v>89</v>
      </c>
      <c r="C59" s="34">
        <f>'[11]Plan 2016'!$C60</f>
        <v>0</v>
      </c>
    </row>
    <row r="60" spans="1:3" ht="31.5" customHeight="1" x14ac:dyDescent="0.2">
      <c r="A60" s="16" t="s">
        <v>30</v>
      </c>
      <c r="B60" s="23" t="s">
        <v>57</v>
      </c>
      <c r="C60" s="34">
        <f>'[11]Plan 2016'!$C61</f>
        <v>21967</v>
      </c>
    </row>
    <row r="61" spans="1:3" ht="31.5" customHeight="1" x14ac:dyDescent="0.2">
      <c r="A61" s="16" t="s">
        <v>31</v>
      </c>
      <c r="B61" s="23" t="s">
        <v>81</v>
      </c>
      <c r="C61" s="34">
        <f>'[11]Plan 2016'!$C62</f>
        <v>0</v>
      </c>
    </row>
    <row r="62" spans="1:3" ht="31.5" customHeight="1" x14ac:dyDescent="0.2">
      <c r="A62" s="16" t="s">
        <v>80</v>
      </c>
      <c r="B62" s="23" t="s">
        <v>82</v>
      </c>
      <c r="C62" s="34">
        <f>'[11]Plan 2016'!$C63</f>
        <v>4123</v>
      </c>
    </row>
    <row r="63" spans="1:3" ht="32.25" customHeight="1" x14ac:dyDescent="0.2">
      <c r="A63" s="18" t="s">
        <v>83</v>
      </c>
      <c r="B63" s="28" t="s">
        <v>90</v>
      </c>
      <c r="C63" s="35">
        <f>'[11]Plan 2016'!$C64</f>
        <v>12260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C63"/>
  <sheetViews>
    <sheetView showGridLines="0" tabSelected="1" view="pageBreakPreview" zoomScale="55" zoomScaleNormal="60" zoomScaleSheetLayoutView="55" workbookViewId="0">
      <pane xSplit="2" ySplit="6" topLeftCell="C16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defaultRowHeight="12.75" x14ac:dyDescent="0.2"/>
  <cols>
    <col min="1" max="1" width="9.140625" style="2"/>
    <col min="2" max="2" width="165.85546875" style="2" bestFit="1" customWidth="1"/>
    <col min="3" max="3" width="25.7109375" style="2" customWidth="1"/>
    <col min="4" max="16384" width="9.140625" style="2"/>
  </cols>
  <sheetData>
    <row r="1" spans="1:3" s="29" customFormat="1" ht="54.95" customHeight="1" x14ac:dyDescent="0.2">
      <c r="A1" s="98" t="str">
        <f>NFZ!A1:C1</f>
        <v>ROCZNY PLAN FINANSOWY NARODOWEGO FUNDUSZU ZDROWIA NA ROK 2016</v>
      </c>
      <c r="B1" s="98"/>
      <c r="C1" s="46"/>
    </row>
    <row r="2" spans="1:3" s="30" customFormat="1" ht="33" customHeight="1" x14ac:dyDescent="0.2">
      <c r="A2" s="39" t="s">
        <v>70</v>
      </c>
      <c r="B2" s="39"/>
      <c r="C2" s="44"/>
    </row>
    <row r="3" spans="1:3" ht="33" customHeight="1" x14ac:dyDescent="0.2">
      <c r="A3" s="1"/>
      <c r="B3" s="31"/>
      <c r="C3" s="38"/>
    </row>
    <row r="4" spans="1:3" s="6" customFormat="1" ht="90" customHeight="1" x14ac:dyDescent="0.2">
      <c r="A4" s="47" t="s">
        <v>92</v>
      </c>
      <c r="B4" s="48" t="s">
        <v>56</v>
      </c>
      <c r="C4" s="94" t="s">
        <v>210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10" t="s">
        <v>0</v>
      </c>
      <c r="B6" s="22" t="s">
        <v>131</v>
      </c>
      <c r="C6" s="7">
        <f>C7+C8+C9+C14+C15+C16+C17+C18+C19+C20+C21+C22+C23+C24+C28+C29+C31+C32+C33</f>
        <v>1669070</v>
      </c>
    </row>
    <row r="7" spans="1:3" ht="33" customHeight="1" x14ac:dyDescent="0.2">
      <c r="A7" s="14" t="s">
        <v>1</v>
      </c>
      <c r="B7" s="32" t="s">
        <v>93</v>
      </c>
      <c r="C7" s="34">
        <f>'[12]Plan 2016'!$C8</f>
        <v>227309</v>
      </c>
    </row>
    <row r="8" spans="1:3" ht="33" customHeight="1" x14ac:dyDescent="0.2">
      <c r="A8" s="14" t="s">
        <v>2</v>
      </c>
      <c r="B8" s="32" t="s">
        <v>94</v>
      </c>
      <c r="C8" s="34">
        <f>'[12]Plan 2016'!$C9</f>
        <v>120402</v>
      </c>
    </row>
    <row r="9" spans="1:3" ht="33" customHeight="1" x14ac:dyDescent="0.2">
      <c r="A9" s="14" t="s">
        <v>3</v>
      </c>
      <c r="B9" s="32" t="s">
        <v>91</v>
      </c>
      <c r="C9" s="34">
        <f>'[12]Plan 2016'!$C10</f>
        <v>662670</v>
      </c>
    </row>
    <row r="10" spans="1:3" ht="31.5" customHeight="1" x14ac:dyDescent="0.2">
      <c r="A10" s="33" t="s">
        <v>58</v>
      </c>
      <c r="B10" s="40" t="s">
        <v>104</v>
      </c>
      <c r="C10" s="34">
        <f>'[12]Plan 2016'!$C11</f>
        <v>50024</v>
      </c>
    </row>
    <row r="11" spans="1:3" ht="31.5" customHeight="1" x14ac:dyDescent="0.2">
      <c r="A11" s="33" t="s">
        <v>105</v>
      </c>
      <c r="B11" s="40" t="s">
        <v>108</v>
      </c>
      <c r="C11" s="34">
        <f>'[12]Plan 2016'!$C12</f>
        <v>44869</v>
      </c>
    </row>
    <row r="12" spans="1:3" ht="31.5" customHeight="1" x14ac:dyDescent="0.2">
      <c r="A12" s="33" t="s">
        <v>106</v>
      </c>
      <c r="B12" s="40" t="s">
        <v>109</v>
      </c>
      <c r="C12" s="34">
        <f>'[12]Plan 2016'!$C13</f>
        <v>18130</v>
      </c>
    </row>
    <row r="13" spans="1:3" ht="31.5" customHeight="1" x14ac:dyDescent="0.2">
      <c r="A13" s="33" t="s">
        <v>107</v>
      </c>
      <c r="B13" s="40" t="s">
        <v>110</v>
      </c>
      <c r="C13" s="34">
        <f>'[12]Plan 2016'!$C14</f>
        <v>5673</v>
      </c>
    </row>
    <row r="14" spans="1:3" ht="33" customHeight="1" x14ac:dyDescent="0.2">
      <c r="A14" s="14" t="s">
        <v>4</v>
      </c>
      <c r="B14" s="32" t="s">
        <v>99</v>
      </c>
      <c r="C14" s="34">
        <f>'[12]Plan 2016'!$C15</f>
        <v>51073</v>
      </c>
    </row>
    <row r="15" spans="1:3" ht="33" customHeight="1" x14ac:dyDescent="0.2">
      <c r="A15" s="14" t="s">
        <v>5</v>
      </c>
      <c r="B15" s="32" t="s">
        <v>95</v>
      </c>
      <c r="C15" s="34">
        <f>'[12]Plan 2016'!$C16</f>
        <v>47949</v>
      </c>
    </row>
    <row r="16" spans="1:3" ht="33" customHeight="1" x14ac:dyDescent="0.2">
      <c r="A16" s="14" t="s">
        <v>6</v>
      </c>
      <c r="B16" s="32" t="s">
        <v>101</v>
      </c>
      <c r="C16" s="34">
        <f>'[12]Plan 2016'!$C17</f>
        <v>44455</v>
      </c>
    </row>
    <row r="17" spans="1:3" ht="33" customHeight="1" x14ac:dyDescent="0.2">
      <c r="A17" s="14" t="s">
        <v>7</v>
      </c>
      <c r="B17" s="32" t="s">
        <v>100</v>
      </c>
      <c r="C17" s="34">
        <f>'[12]Plan 2016'!$C18</f>
        <v>11539</v>
      </c>
    </row>
    <row r="18" spans="1:3" ht="33" customHeight="1" x14ac:dyDescent="0.2">
      <c r="A18" s="14" t="s">
        <v>8</v>
      </c>
      <c r="B18" s="32" t="s">
        <v>96</v>
      </c>
      <c r="C18" s="34">
        <f>'[12]Plan 2016'!$C19</f>
        <v>44801</v>
      </c>
    </row>
    <row r="19" spans="1:3" ht="33" customHeight="1" x14ac:dyDescent="0.2">
      <c r="A19" s="14" t="s">
        <v>9</v>
      </c>
      <c r="B19" s="32" t="s">
        <v>97</v>
      </c>
      <c r="C19" s="34">
        <f>'[12]Plan 2016'!$C20</f>
        <v>12700</v>
      </c>
    </row>
    <row r="20" spans="1:3" ht="33" customHeight="1" x14ac:dyDescent="0.2">
      <c r="A20" s="14" t="s">
        <v>10</v>
      </c>
      <c r="B20" s="32" t="s">
        <v>102</v>
      </c>
      <c r="C20" s="34">
        <f>'[12]Plan 2016'!$C21</f>
        <v>1325</v>
      </c>
    </row>
    <row r="21" spans="1:3" ht="46.5" customHeight="1" x14ac:dyDescent="0.2">
      <c r="A21" s="14" t="s">
        <v>11</v>
      </c>
      <c r="B21" s="32" t="s">
        <v>98</v>
      </c>
      <c r="C21" s="34">
        <f>'[12]Plan 2016'!$C22</f>
        <v>4655</v>
      </c>
    </row>
    <row r="22" spans="1:3" ht="33" customHeight="1" x14ac:dyDescent="0.2">
      <c r="A22" s="14" t="s">
        <v>12</v>
      </c>
      <c r="B22" s="32" t="s">
        <v>128</v>
      </c>
      <c r="C22" s="34">
        <f>'[12]Plan 2016'!$C23</f>
        <v>33625</v>
      </c>
    </row>
    <row r="23" spans="1:3" ht="33" customHeight="1" x14ac:dyDescent="0.2">
      <c r="A23" s="14" t="s">
        <v>13</v>
      </c>
      <c r="B23" s="32" t="s">
        <v>111</v>
      </c>
      <c r="C23" s="34">
        <f>'[12]Plan 2016'!$C24</f>
        <v>24000</v>
      </c>
    </row>
    <row r="24" spans="1:3" ht="33" customHeight="1" x14ac:dyDescent="0.2">
      <c r="A24" s="15" t="s">
        <v>14</v>
      </c>
      <c r="B24" s="32" t="s">
        <v>112</v>
      </c>
      <c r="C24" s="34">
        <f>'[12]Plan 2016'!$C25</f>
        <v>192440</v>
      </c>
    </row>
    <row r="25" spans="1:3" ht="26.25" x14ac:dyDescent="0.2">
      <c r="A25" s="13" t="s">
        <v>103</v>
      </c>
      <c r="B25" s="40" t="s">
        <v>114</v>
      </c>
      <c r="C25" s="34">
        <f>'[12]Plan 2016'!$C26</f>
        <v>191730</v>
      </c>
    </row>
    <row r="26" spans="1:3" ht="31.5" customHeight="1" x14ac:dyDescent="0.2">
      <c r="A26" s="33" t="s">
        <v>113</v>
      </c>
      <c r="B26" s="40" t="s">
        <v>116</v>
      </c>
      <c r="C26" s="34">
        <f>'[12]Plan 2016'!$C27</f>
        <v>600</v>
      </c>
    </row>
    <row r="27" spans="1:3" ht="31.5" customHeight="1" x14ac:dyDescent="0.2">
      <c r="A27" s="33" t="s">
        <v>117</v>
      </c>
      <c r="B27" s="40" t="s">
        <v>115</v>
      </c>
      <c r="C27" s="34">
        <f>'[12]Plan 2016'!$C28</f>
        <v>110</v>
      </c>
    </row>
    <row r="28" spans="1:3" ht="33" customHeight="1" x14ac:dyDescent="0.2">
      <c r="A28" s="16" t="s">
        <v>15</v>
      </c>
      <c r="B28" s="19" t="s">
        <v>87</v>
      </c>
      <c r="C28" s="34">
        <f>'[12]Plan 2016'!$C29</f>
        <v>0</v>
      </c>
    </row>
    <row r="29" spans="1:3" ht="33" customHeight="1" x14ac:dyDescent="0.2">
      <c r="A29" s="16" t="s">
        <v>84</v>
      </c>
      <c r="B29" s="23" t="s">
        <v>118</v>
      </c>
      <c r="C29" s="34">
        <f>'[12]Plan 2016'!$C30</f>
        <v>9482</v>
      </c>
    </row>
    <row r="30" spans="1:3" ht="31.5" customHeight="1" x14ac:dyDescent="0.2">
      <c r="A30" s="33" t="s">
        <v>119</v>
      </c>
      <c r="B30" s="40" t="s">
        <v>130</v>
      </c>
      <c r="C30" s="34">
        <v>3371</v>
      </c>
    </row>
    <row r="31" spans="1:3" ht="33" customHeight="1" x14ac:dyDescent="0.2">
      <c r="A31" s="16" t="s">
        <v>85</v>
      </c>
      <c r="B31" s="20" t="s">
        <v>88</v>
      </c>
      <c r="C31" s="34">
        <f>'[12]Plan 2016'!$C32</f>
        <v>178645</v>
      </c>
    </row>
    <row r="32" spans="1:3" ht="33" customHeight="1" x14ac:dyDescent="0.2">
      <c r="A32" s="16" t="s">
        <v>86</v>
      </c>
      <c r="B32" s="23" t="s">
        <v>129</v>
      </c>
      <c r="C32" s="34">
        <f>'[12]Plan 2016'!$C33</f>
        <v>2000</v>
      </c>
    </row>
    <row r="33" spans="1:3" ht="33" customHeight="1" x14ac:dyDescent="0.2">
      <c r="A33" s="16" t="s">
        <v>132</v>
      </c>
      <c r="B33" s="20" t="s">
        <v>133</v>
      </c>
      <c r="C33" s="34">
        <f>'[12]Plan 2016'!$C34</f>
        <v>0</v>
      </c>
    </row>
    <row r="34" spans="1:3" s="5" customFormat="1" ht="31.5" customHeight="1" x14ac:dyDescent="0.2">
      <c r="A34" s="17" t="s">
        <v>60</v>
      </c>
      <c r="B34" s="21" t="s">
        <v>61</v>
      </c>
      <c r="C34" s="34">
        <f>'[12]Plan 2016'!$C35</f>
        <v>0</v>
      </c>
    </row>
    <row r="35" spans="1:3" s="5" customFormat="1" ht="31.5" customHeight="1" x14ac:dyDescent="0.2">
      <c r="A35" s="17" t="s">
        <v>59</v>
      </c>
      <c r="B35" s="21" t="s">
        <v>62</v>
      </c>
      <c r="C35" s="36">
        <f>'[12]Plan 2016'!$C36</f>
        <v>51973</v>
      </c>
    </row>
    <row r="36" spans="1:3" s="5" customFormat="1" ht="42.75" customHeight="1" x14ac:dyDescent="0.2">
      <c r="A36" s="17" t="s">
        <v>120</v>
      </c>
      <c r="B36" s="21" t="s">
        <v>121</v>
      </c>
      <c r="C36" s="36">
        <f>C11+C13+C24+C30</f>
        <v>246353</v>
      </c>
    </row>
    <row r="37" spans="1:3" s="3" customFormat="1" ht="30" customHeight="1" x14ac:dyDescent="0.2">
      <c r="A37" s="12" t="s">
        <v>16</v>
      </c>
      <c r="B37" s="28" t="s">
        <v>127</v>
      </c>
      <c r="C37" s="11">
        <f>C38+C39+C40+C48+C50+C56+C57+C55</f>
        <v>16185</v>
      </c>
    </row>
    <row r="38" spans="1:3" ht="28.5" customHeight="1" x14ac:dyDescent="0.2">
      <c r="A38" s="16" t="s">
        <v>17</v>
      </c>
      <c r="B38" s="23" t="s">
        <v>18</v>
      </c>
      <c r="C38" s="34">
        <f>'[12]Plan 2016'!$C39</f>
        <v>1015</v>
      </c>
    </row>
    <row r="39" spans="1:3" ht="28.5" customHeight="1" x14ac:dyDescent="0.2">
      <c r="A39" s="16" t="s">
        <v>19</v>
      </c>
      <c r="B39" s="23" t="s">
        <v>20</v>
      </c>
      <c r="C39" s="34">
        <f>'[12]Plan 2016'!$C40</f>
        <v>2277</v>
      </c>
    </row>
    <row r="40" spans="1:3" ht="28.5" customHeight="1" x14ac:dyDescent="0.2">
      <c r="A40" s="16" t="s">
        <v>21</v>
      </c>
      <c r="B40" s="24" t="s">
        <v>32</v>
      </c>
      <c r="C40" s="34">
        <f>'[12]Plan 2016'!$C41</f>
        <v>174</v>
      </c>
    </row>
    <row r="41" spans="1:3" ht="28.5" customHeight="1" x14ac:dyDescent="0.2">
      <c r="A41" s="25" t="s">
        <v>40</v>
      </c>
      <c r="B41" s="26" t="s">
        <v>33</v>
      </c>
      <c r="C41" s="34">
        <f>'[12]Plan 2016'!$C42</f>
        <v>0</v>
      </c>
    </row>
    <row r="42" spans="1:3" ht="28.5" customHeight="1" x14ac:dyDescent="0.2">
      <c r="A42" s="25" t="s">
        <v>41</v>
      </c>
      <c r="B42" s="27" t="s">
        <v>34</v>
      </c>
      <c r="C42" s="34">
        <f>'[12]Plan 2016'!$C43</f>
        <v>0</v>
      </c>
    </row>
    <row r="43" spans="1:3" ht="28.5" customHeight="1" x14ac:dyDescent="0.2">
      <c r="A43" s="25" t="s">
        <v>42</v>
      </c>
      <c r="B43" s="26" t="s">
        <v>35</v>
      </c>
      <c r="C43" s="34">
        <f>'[12]Plan 2016'!$C44</f>
        <v>8</v>
      </c>
    </row>
    <row r="44" spans="1:3" ht="28.5" customHeight="1" x14ac:dyDescent="0.2">
      <c r="A44" s="25" t="s">
        <v>43</v>
      </c>
      <c r="B44" s="26" t="s">
        <v>36</v>
      </c>
      <c r="C44" s="34">
        <f>'[12]Plan 2016'!$C45</f>
        <v>0</v>
      </c>
    </row>
    <row r="45" spans="1:3" ht="28.5" customHeight="1" x14ac:dyDescent="0.2">
      <c r="A45" s="25" t="s">
        <v>44</v>
      </c>
      <c r="B45" s="26" t="s">
        <v>37</v>
      </c>
      <c r="C45" s="34">
        <f>'[12]Plan 2016'!$C46</f>
        <v>0</v>
      </c>
    </row>
    <row r="46" spans="1:3" ht="28.5" customHeight="1" x14ac:dyDescent="0.2">
      <c r="A46" s="25" t="s">
        <v>45</v>
      </c>
      <c r="B46" s="26" t="s">
        <v>38</v>
      </c>
      <c r="C46" s="34">
        <f>'[12]Plan 2016'!$C47</f>
        <v>160</v>
      </c>
    </row>
    <row r="47" spans="1:3" ht="28.5" customHeight="1" x14ac:dyDescent="0.2">
      <c r="A47" s="25" t="s">
        <v>46</v>
      </c>
      <c r="B47" s="26" t="s">
        <v>39</v>
      </c>
      <c r="C47" s="34">
        <f>'[12]Plan 2016'!$C48</f>
        <v>6</v>
      </c>
    </row>
    <row r="48" spans="1:3" ht="28.5" customHeight="1" x14ac:dyDescent="0.2">
      <c r="A48" s="16" t="s">
        <v>22</v>
      </c>
      <c r="B48" s="23" t="s">
        <v>122</v>
      </c>
      <c r="C48" s="34">
        <f>'[12]Plan 2016'!$C49</f>
        <v>8789</v>
      </c>
    </row>
    <row r="49" spans="1:3" ht="28.5" customHeight="1" x14ac:dyDescent="0.2">
      <c r="A49" s="25" t="s">
        <v>123</v>
      </c>
      <c r="B49" s="26" t="s">
        <v>124</v>
      </c>
      <c r="C49" s="34">
        <f>'[12]Plan 2016'!$C50</f>
        <v>20</v>
      </c>
    </row>
    <row r="50" spans="1:3" ht="28.5" customHeight="1" x14ac:dyDescent="0.2">
      <c r="A50" s="16" t="s">
        <v>23</v>
      </c>
      <c r="B50" s="24" t="s">
        <v>55</v>
      </c>
      <c r="C50" s="34">
        <f>'[12]Plan 2016'!$C51</f>
        <v>1972</v>
      </c>
    </row>
    <row r="51" spans="1:3" ht="28.5" customHeight="1" x14ac:dyDescent="0.2">
      <c r="A51" s="25" t="s">
        <v>51</v>
      </c>
      <c r="B51" s="26" t="s">
        <v>47</v>
      </c>
      <c r="C51" s="34">
        <f>'[12]Plan 2016'!$C52</f>
        <v>1511</v>
      </c>
    </row>
    <row r="52" spans="1:3" ht="28.5" customHeight="1" x14ac:dyDescent="0.2">
      <c r="A52" s="25" t="s">
        <v>52</v>
      </c>
      <c r="B52" s="26" t="s">
        <v>48</v>
      </c>
      <c r="C52" s="34">
        <f>'[12]Plan 2016'!$C53</f>
        <v>215</v>
      </c>
    </row>
    <row r="53" spans="1:3" ht="28.5" customHeight="1" x14ac:dyDescent="0.2">
      <c r="A53" s="25" t="s">
        <v>53</v>
      </c>
      <c r="B53" s="26" t="s">
        <v>49</v>
      </c>
      <c r="C53" s="34">
        <f>'[12]Plan 2016'!$C54</f>
        <v>0</v>
      </c>
    </row>
    <row r="54" spans="1:3" ht="28.5" customHeight="1" x14ac:dyDescent="0.2">
      <c r="A54" s="25" t="s">
        <v>54</v>
      </c>
      <c r="B54" s="26" t="s">
        <v>50</v>
      </c>
      <c r="C54" s="34">
        <f>'[12]Plan 2016'!$C55</f>
        <v>246</v>
      </c>
    </row>
    <row r="55" spans="1:3" ht="28.5" customHeight="1" x14ac:dyDescent="0.2">
      <c r="A55" s="16" t="s">
        <v>24</v>
      </c>
      <c r="B55" s="23" t="s">
        <v>25</v>
      </c>
      <c r="C55" s="34">
        <f>'[12]Plan 2016'!$C56</f>
        <v>0</v>
      </c>
    </row>
    <row r="56" spans="1:3" ht="28.5" customHeight="1" x14ac:dyDescent="0.2">
      <c r="A56" s="16" t="s">
        <v>26</v>
      </c>
      <c r="B56" s="23" t="s">
        <v>125</v>
      </c>
      <c r="C56" s="34">
        <f>'[12]Plan 2016'!$C57</f>
        <v>1755</v>
      </c>
    </row>
    <row r="57" spans="1:3" ht="28.5" customHeight="1" x14ac:dyDescent="0.2">
      <c r="A57" s="16" t="s">
        <v>27</v>
      </c>
      <c r="B57" s="23" t="s">
        <v>28</v>
      </c>
      <c r="C57" s="34">
        <f>'[12]Plan 2016'!$C58</f>
        <v>203</v>
      </c>
    </row>
    <row r="58" spans="1:3" s="3" customFormat="1" ht="30" customHeight="1" x14ac:dyDescent="0.2">
      <c r="A58" s="18" t="s">
        <v>29</v>
      </c>
      <c r="B58" s="28" t="s">
        <v>126</v>
      </c>
      <c r="C58" s="35">
        <f>C59+C60+C61+C62</f>
        <v>7678</v>
      </c>
    </row>
    <row r="59" spans="1:3" ht="42" customHeight="1" x14ac:dyDescent="0.2">
      <c r="A59" s="16" t="s">
        <v>79</v>
      </c>
      <c r="B59" s="23" t="s">
        <v>89</v>
      </c>
      <c r="C59" s="34">
        <f>'[12]Plan 2016'!$C60</f>
        <v>0</v>
      </c>
    </row>
    <row r="60" spans="1:3" ht="31.5" customHeight="1" x14ac:dyDescent="0.2">
      <c r="A60" s="16" t="s">
        <v>30</v>
      </c>
      <c r="B60" s="23" t="s">
        <v>57</v>
      </c>
      <c r="C60" s="34">
        <f>'[12]Plan 2016'!$C61</f>
        <v>5700</v>
      </c>
    </row>
    <row r="61" spans="1:3" ht="31.5" customHeight="1" x14ac:dyDescent="0.2">
      <c r="A61" s="16" t="s">
        <v>31</v>
      </c>
      <c r="B61" s="23" t="s">
        <v>81</v>
      </c>
      <c r="C61" s="34">
        <f>'[12]Plan 2016'!$C62</f>
        <v>0</v>
      </c>
    </row>
    <row r="62" spans="1:3" ht="31.5" customHeight="1" x14ac:dyDescent="0.2">
      <c r="A62" s="16" t="s">
        <v>80</v>
      </c>
      <c r="B62" s="23" t="s">
        <v>82</v>
      </c>
      <c r="C62" s="34">
        <f>'[12]Plan 2016'!$C63</f>
        <v>1978</v>
      </c>
    </row>
    <row r="63" spans="1:3" ht="32.25" customHeight="1" x14ac:dyDescent="0.2">
      <c r="A63" s="18" t="s">
        <v>83</v>
      </c>
      <c r="B63" s="28" t="s">
        <v>90</v>
      </c>
      <c r="C63" s="35">
        <f>'[12]Plan 2016'!$C64</f>
        <v>1238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C63"/>
  <sheetViews>
    <sheetView showGridLines="0" tabSelected="1" view="pageBreakPreview" zoomScale="55" zoomScaleNormal="70" zoomScaleSheetLayoutView="55" workbookViewId="0">
      <pane xSplit="2" ySplit="6" topLeftCell="C16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defaultRowHeight="12.75" x14ac:dyDescent="0.2"/>
  <cols>
    <col min="1" max="1" width="9.140625" style="2"/>
    <col min="2" max="2" width="165.85546875" style="2" bestFit="1" customWidth="1"/>
    <col min="3" max="3" width="25.7109375" style="2" customWidth="1"/>
    <col min="4" max="16384" width="9.140625" style="2"/>
  </cols>
  <sheetData>
    <row r="1" spans="1:3" s="29" customFormat="1" ht="54.95" customHeight="1" x14ac:dyDescent="0.2">
      <c r="A1" s="98" t="str">
        <f>NFZ!A1:C1</f>
        <v>ROCZNY PLAN FINANSOWY NARODOWEGO FUNDUSZU ZDROWIA NA ROK 2016</v>
      </c>
      <c r="B1" s="98"/>
      <c r="C1" s="46"/>
    </row>
    <row r="2" spans="1:3" s="30" customFormat="1" ht="33" customHeight="1" x14ac:dyDescent="0.2">
      <c r="A2" s="39" t="s">
        <v>71</v>
      </c>
      <c r="B2" s="39"/>
      <c r="C2" s="44"/>
    </row>
    <row r="3" spans="1:3" ht="33" customHeight="1" x14ac:dyDescent="0.2">
      <c r="A3" s="1"/>
      <c r="B3" s="31"/>
      <c r="C3" s="38"/>
    </row>
    <row r="4" spans="1:3" s="6" customFormat="1" ht="90" customHeight="1" x14ac:dyDescent="0.2">
      <c r="A4" s="47" t="s">
        <v>92</v>
      </c>
      <c r="B4" s="48" t="s">
        <v>56</v>
      </c>
      <c r="C4" s="94" t="s">
        <v>210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10" t="s">
        <v>0</v>
      </c>
      <c r="B6" s="22" t="s">
        <v>131</v>
      </c>
      <c r="C6" s="7">
        <f>C7+C8+C9+C14+C15+C16+C17+C18+C19+C20+C21+C22+C23+C24+C28+C29+C31+C32+C33</f>
        <v>3631193</v>
      </c>
    </row>
    <row r="7" spans="1:3" ht="33" customHeight="1" x14ac:dyDescent="0.2">
      <c r="A7" s="14" t="s">
        <v>1</v>
      </c>
      <c r="B7" s="32" t="s">
        <v>93</v>
      </c>
      <c r="C7" s="34">
        <f>'[13]Plan 2016'!$C8</f>
        <v>493400</v>
      </c>
    </row>
    <row r="8" spans="1:3" ht="33" customHeight="1" x14ac:dyDescent="0.2">
      <c r="A8" s="14" t="s">
        <v>2</v>
      </c>
      <c r="B8" s="32" t="s">
        <v>94</v>
      </c>
      <c r="C8" s="34">
        <f>'[13]Plan 2016'!$C9</f>
        <v>277017</v>
      </c>
    </row>
    <row r="9" spans="1:3" ht="33" customHeight="1" x14ac:dyDescent="0.2">
      <c r="A9" s="14" t="s">
        <v>3</v>
      </c>
      <c r="B9" s="32" t="s">
        <v>91</v>
      </c>
      <c r="C9" s="34">
        <f>'[13]Plan 2016'!$C10</f>
        <v>1499770</v>
      </c>
    </row>
    <row r="10" spans="1:3" ht="31.5" customHeight="1" x14ac:dyDescent="0.2">
      <c r="A10" s="33" t="s">
        <v>58</v>
      </c>
      <c r="B10" s="40" t="s">
        <v>104</v>
      </c>
      <c r="C10" s="34">
        <f>'[13]Plan 2016'!$C11</f>
        <v>134382</v>
      </c>
    </row>
    <row r="11" spans="1:3" ht="31.5" customHeight="1" x14ac:dyDescent="0.2">
      <c r="A11" s="33" t="s">
        <v>105</v>
      </c>
      <c r="B11" s="40" t="s">
        <v>108</v>
      </c>
      <c r="C11" s="34">
        <f>'[13]Plan 2016'!$C12</f>
        <v>123777</v>
      </c>
    </row>
    <row r="12" spans="1:3" ht="31.5" customHeight="1" x14ac:dyDescent="0.2">
      <c r="A12" s="33" t="s">
        <v>106</v>
      </c>
      <c r="B12" s="40" t="s">
        <v>109</v>
      </c>
      <c r="C12" s="34">
        <f>'[13]Plan 2016'!$C13</f>
        <v>46862</v>
      </c>
    </row>
    <row r="13" spans="1:3" ht="31.5" customHeight="1" x14ac:dyDescent="0.2">
      <c r="A13" s="33" t="s">
        <v>107</v>
      </c>
      <c r="B13" s="40" t="s">
        <v>110</v>
      </c>
      <c r="C13" s="34">
        <f>'[13]Plan 2016'!$C14</f>
        <v>19699</v>
      </c>
    </row>
    <row r="14" spans="1:3" ht="33" customHeight="1" x14ac:dyDescent="0.2">
      <c r="A14" s="14" t="s">
        <v>4</v>
      </c>
      <c r="B14" s="32" t="s">
        <v>99</v>
      </c>
      <c r="C14" s="34">
        <f>'[13]Plan 2016'!$C15</f>
        <v>105920</v>
      </c>
    </row>
    <row r="15" spans="1:3" ht="33" customHeight="1" x14ac:dyDescent="0.2">
      <c r="A15" s="14" t="s">
        <v>5</v>
      </c>
      <c r="B15" s="32" t="s">
        <v>95</v>
      </c>
      <c r="C15" s="34">
        <f>'[13]Plan 2016'!$C16</f>
        <v>138661</v>
      </c>
    </row>
    <row r="16" spans="1:3" ht="33" customHeight="1" x14ac:dyDescent="0.2">
      <c r="A16" s="14" t="s">
        <v>6</v>
      </c>
      <c r="B16" s="32" t="s">
        <v>101</v>
      </c>
      <c r="C16" s="34">
        <f>'[13]Plan 2016'!$C17</f>
        <v>94202</v>
      </c>
    </row>
    <row r="17" spans="1:3" ht="33" customHeight="1" x14ac:dyDescent="0.2">
      <c r="A17" s="14" t="s">
        <v>7</v>
      </c>
      <c r="B17" s="32" t="s">
        <v>100</v>
      </c>
      <c r="C17" s="34">
        <f>'[13]Plan 2016'!$C18</f>
        <v>27000</v>
      </c>
    </row>
    <row r="18" spans="1:3" ht="33" customHeight="1" x14ac:dyDescent="0.2">
      <c r="A18" s="14" t="s">
        <v>8</v>
      </c>
      <c r="B18" s="32" t="s">
        <v>96</v>
      </c>
      <c r="C18" s="34">
        <f>'[13]Plan 2016'!$C19</f>
        <v>104593</v>
      </c>
    </row>
    <row r="19" spans="1:3" ht="33" customHeight="1" x14ac:dyDescent="0.2">
      <c r="A19" s="14" t="s">
        <v>9</v>
      </c>
      <c r="B19" s="32" t="s">
        <v>97</v>
      </c>
      <c r="C19" s="34">
        <f>'[13]Plan 2016'!$C20</f>
        <v>32594</v>
      </c>
    </row>
    <row r="20" spans="1:3" ht="33" customHeight="1" x14ac:dyDescent="0.2">
      <c r="A20" s="14" t="s">
        <v>10</v>
      </c>
      <c r="B20" s="32" t="s">
        <v>102</v>
      </c>
      <c r="C20" s="34">
        <f>'[13]Plan 2016'!$C21</f>
        <v>3166</v>
      </c>
    </row>
    <row r="21" spans="1:3" ht="46.5" customHeight="1" x14ac:dyDescent="0.2">
      <c r="A21" s="14" t="s">
        <v>11</v>
      </c>
      <c r="B21" s="32" t="s">
        <v>98</v>
      </c>
      <c r="C21" s="34">
        <f>'[13]Plan 2016'!$C22</f>
        <v>7750</v>
      </c>
    </row>
    <row r="22" spans="1:3" ht="33" customHeight="1" x14ac:dyDescent="0.2">
      <c r="A22" s="14" t="s">
        <v>12</v>
      </c>
      <c r="B22" s="32" t="s">
        <v>128</v>
      </c>
      <c r="C22" s="34">
        <f>'[13]Plan 2016'!$C23</f>
        <v>83029</v>
      </c>
    </row>
    <row r="23" spans="1:3" ht="33" customHeight="1" x14ac:dyDescent="0.2">
      <c r="A23" s="14" t="s">
        <v>13</v>
      </c>
      <c r="B23" s="32" t="s">
        <v>111</v>
      </c>
      <c r="C23" s="34">
        <f>'[13]Plan 2016'!$C24</f>
        <v>46500</v>
      </c>
    </row>
    <row r="24" spans="1:3" ht="33" customHeight="1" x14ac:dyDescent="0.2">
      <c r="A24" s="15" t="s">
        <v>14</v>
      </c>
      <c r="B24" s="32" t="s">
        <v>112</v>
      </c>
      <c r="C24" s="34">
        <f>'[13]Plan 2016'!$C25</f>
        <v>360000</v>
      </c>
    </row>
    <row r="25" spans="1:3" ht="26.25" x14ac:dyDescent="0.2">
      <c r="A25" s="13" t="s">
        <v>103</v>
      </c>
      <c r="B25" s="40" t="s">
        <v>114</v>
      </c>
      <c r="C25" s="34">
        <f>'[13]Plan 2016'!$C26</f>
        <v>354000</v>
      </c>
    </row>
    <row r="26" spans="1:3" ht="31.5" customHeight="1" x14ac:dyDescent="0.2">
      <c r="A26" s="33" t="s">
        <v>113</v>
      </c>
      <c r="B26" s="40" t="s">
        <v>116</v>
      </c>
      <c r="C26" s="34">
        <f>'[13]Plan 2016'!$C27</f>
        <v>5000</v>
      </c>
    </row>
    <row r="27" spans="1:3" ht="31.5" customHeight="1" x14ac:dyDescent="0.2">
      <c r="A27" s="33" t="s">
        <v>117</v>
      </c>
      <c r="B27" s="40" t="s">
        <v>115</v>
      </c>
      <c r="C27" s="34">
        <f>'[13]Plan 2016'!$C28</f>
        <v>1000</v>
      </c>
    </row>
    <row r="28" spans="1:3" ht="33" customHeight="1" x14ac:dyDescent="0.2">
      <c r="A28" s="16" t="s">
        <v>15</v>
      </c>
      <c r="B28" s="19" t="s">
        <v>87</v>
      </c>
      <c r="C28" s="34">
        <f>'[13]Plan 2016'!$C29</f>
        <v>0</v>
      </c>
    </row>
    <row r="29" spans="1:3" ht="33" customHeight="1" x14ac:dyDescent="0.2">
      <c r="A29" s="16" t="s">
        <v>84</v>
      </c>
      <c r="B29" s="23" t="s">
        <v>118</v>
      </c>
      <c r="C29" s="34">
        <f>'[13]Plan 2016'!$C30</f>
        <v>31000</v>
      </c>
    </row>
    <row r="30" spans="1:3" ht="31.5" customHeight="1" x14ac:dyDescent="0.2">
      <c r="A30" s="33" t="s">
        <v>119</v>
      </c>
      <c r="B30" s="40" t="s">
        <v>130</v>
      </c>
      <c r="C30" s="34">
        <v>18213</v>
      </c>
    </row>
    <row r="31" spans="1:3" ht="33" customHeight="1" x14ac:dyDescent="0.2">
      <c r="A31" s="16" t="s">
        <v>85</v>
      </c>
      <c r="B31" s="20" t="s">
        <v>88</v>
      </c>
      <c r="C31" s="34">
        <f>'[13]Plan 2016'!$C32</f>
        <v>281591</v>
      </c>
    </row>
    <row r="32" spans="1:3" ht="33" customHeight="1" x14ac:dyDescent="0.2">
      <c r="A32" s="16" t="s">
        <v>86</v>
      </c>
      <c r="B32" s="23" t="s">
        <v>129</v>
      </c>
      <c r="C32" s="34">
        <f>'[13]Plan 2016'!$C33</f>
        <v>45000</v>
      </c>
    </row>
    <row r="33" spans="1:3" ht="33" customHeight="1" x14ac:dyDescent="0.2">
      <c r="A33" s="16" t="s">
        <v>132</v>
      </c>
      <c r="B33" s="20" t="s">
        <v>133</v>
      </c>
      <c r="C33" s="34">
        <f>'[13]Plan 2016'!$C34</f>
        <v>0</v>
      </c>
    </row>
    <row r="34" spans="1:3" s="5" customFormat="1" ht="31.5" customHeight="1" x14ac:dyDescent="0.2">
      <c r="A34" s="17" t="s">
        <v>60</v>
      </c>
      <c r="B34" s="21" t="s">
        <v>61</v>
      </c>
      <c r="C34" s="34">
        <f>'[13]Plan 2016'!$C35</f>
        <v>0</v>
      </c>
    </row>
    <row r="35" spans="1:3" s="5" customFormat="1" ht="31.5" customHeight="1" x14ac:dyDescent="0.2">
      <c r="A35" s="17" t="s">
        <v>59</v>
      </c>
      <c r="B35" s="21" t="s">
        <v>62</v>
      </c>
      <c r="C35" s="36">
        <f>'[13]Plan 2016'!$C36</f>
        <v>106590</v>
      </c>
    </row>
    <row r="36" spans="1:3" s="5" customFormat="1" ht="42.75" customHeight="1" x14ac:dyDescent="0.2">
      <c r="A36" s="17" t="s">
        <v>120</v>
      </c>
      <c r="B36" s="21" t="s">
        <v>121</v>
      </c>
      <c r="C36" s="36">
        <f>C11+C13+C24+C30</f>
        <v>521689</v>
      </c>
    </row>
    <row r="37" spans="1:3" s="3" customFormat="1" ht="30" customHeight="1" x14ac:dyDescent="0.2">
      <c r="A37" s="12" t="s">
        <v>16</v>
      </c>
      <c r="B37" s="28" t="s">
        <v>127</v>
      </c>
      <c r="C37" s="11">
        <f>C38+C39+C40+C48+C50+C56+C57+C55</f>
        <v>26293</v>
      </c>
    </row>
    <row r="38" spans="1:3" ht="28.5" customHeight="1" x14ac:dyDescent="0.2">
      <c r="A38" s="16" t="s">
        <v>17</v>
      </c>
      <c r="B38" s="23" t="s">
        <v>18</v>
      </c>
      <c r="C38" s="34">
        <f>'[13]Plan 2016'!$C39</f>
        <v>1333</v>
      </c>
    </row>
    <row r="39" spans="1:3" ht="28.5" customHeight="1" x14ac:dyDescent="0.2">
      <c r="A39" s="16" t="s">
        <v>19</v>
      </c>
      <c r="B39" s="23" t="s">
        <v>20</v>
      </c>
      <c r="C39" s="34">
        <f>'[13]Plan 2016'!$C40</f>
        <v>3757</v>
      </c>
    </row>
    <row r="40" spans="1:3" ht="28.5" customHeight="1" x14ac:dyDescent="0.2">
      <c r="A40" s="16" t="s">
        <v>21</v>
      </c>
      <c r="B40" s="24" t="s">
        <v>32</v>
      </c>
      <c r="C40" s="34">
        <f>'[13]Plan 2016'!$C41</f>
        <v>141</v>
      </c>
    </row>
    <row r="41" spans="1:3" ht="28.5" customHeight="1" x14ac:dyDescent="0.2">
      <c r="A41" s="25" t="s">
        <v>40</v>
      </c>
      <c r="B41" s="26" t="s">
        <v>33</v>
      </c>
      <c r="C41" s="34">
        <f>'[13]Plan 2016'!$C42</f>
        <v>27</v>
      </c>
    </row>
    <row r="42" spans="1:3" ht="28.5" customHeight="1" x14ac:dyDescent="0.2">
      <c r="A42" s="25" t="s">
        <v>41</v>
      </c>
      <c r="B42" s="27" t="s">
        <v>34</v>
      </c>
      <c r="C42" s="34">
        <f>'[13]Plan 2016'!$C43</f>
        <v>27</v>
      </c>
    </row>
    <row r="43" spans="1:3" ht="28.5" customHeight="1" x14ac:dyDescent="0.2">
      <c r="A43" s="25" t="s">
        <v>42</v>
      </c>
      <c r="B43" s="26" t="s">
        <v>35</v>
      </c>
      <c r="C43" s="34">
        <f>'[13]Plan 2016'!$C44</f>
        <v>13</v>
      </c>
    </row>
    <row r="44" spans="1:3" ht="28.5" customHeight="1" x14ac:dyDescent="0.2">
      <c r="A44" s="25" t="s">
        <v>43</v>
      </c>
      <c r="B44" s="26" t="s">
        <v>36</v>
      </c>
      <c r="C44" s="34">
        <f>'[13]Plan 2016'!$C45</f>
        <v>0</v>
      </c>
    </row>
    <row r="45" spans="1:3" ht="28.5" customHeight="1" x14ac:dyDescent="0.2">
      <c r="A45" s="25" t="s">
        <v>44</v>
      </c>
      <c r="B45" s="26" t="s">
        <v>37</v>
      </c>
      <c r="C45" s="34">
        <f>'[13]Plan 2016'!$C46</f>
        <v>0</v>
      </c>
    </row>
    <row r="46" spans="1:3" ht="28.5" customHeight="1" x14ac:dyDescent="0.2">
      <c r="A46" s="25" t="s">
        <v>45</v>
      </c>
      <c r="B46" s="26" t="s">
        <v>38</v>
      </c>
      <c r="C46" s="34">
        <f>'[13]Plan 2016'!$C47</f>
        <v>65</v>
      </c>
    </row>
    <row r="47" spans="1:3" ht="28.5" customHeight="1" x14ac:dyDescent="0.2">
      <c r="A47" s="25" t="s">
        <v>46</v>
      </c>
      <c r="B47" s="26" t="s">
        <v>39</v>
      </c>
      <c r="C47" s="34">
        <f>'[13]Plan 2016'!$C48</f>
        <v>36</v>
      </c>
    </row>
    <row r="48" spans="1:3" ht="28.5" customHeight="1" x14ac:dyDescent="0.2">
      <c r="A48" s="16" t="s">
        <v>22</v>
      </c>
      <c r="B48" s="23" t="s">
        <v>122</v>
      </c>
      <c r="C48" s="34">
        <f>'[13]Plan 2016'!$C49</f>
        <v>13801</v>
      </c>
    </row>
    <row r="49" spans="1:3" ht="28.5" customHeight="1" x14ac:dyDescent="0.2">
      <c r="A49" s="25" t="s">
        <v>123</v>
      </c>
      <c r="B49" s="26" t="s">
        <v>124</v>
      </c>
      <c r="C49" s="34">
        <f>'[13]Plan 2016'!$C50</f>
        <v>10</v>
      </c>
    </row>
    <row r="50" spans="1:3" ht="28.5" customHeight="1" x14ac:dyDescent="0.2">
      <c r="A50" s="16" t="s">
        <v>23</v>
      </c>
      <c r="B50" s="24" t="s">
        <v>55</v>
      </c>
      <c r="C50" s="34">
        <f>'[13]Plan 2016'!$C51</f>
        <v>3097</v>
      </c>
    </row>
    <row r="51" spans="1:3" ht="28.5" customHeight="1" x14ac:dyDescent="0.2">
      <c r="A51" s="25" t="s">
        <v>51</v>
      </c>
      <c r="B51" s="26" t="s">
        <v>47</v>
      </c>
      <c r="C51" s="34">
        <f>'[13]Plan 2016'!$C52</f>
        <v>2372</v>
      </c>
    </row>
    <row r="52" spans="1:3" ht="28.5" customHeight="1" x14ac:dyDescent="0.2">
      <c r="A52" s="25" t="s">
        <v>52</v>
      </c>
      <c r="B52" s="26" t="s">
        <v>48</v>
      </c>
      <c r="C52" s="34">
        <f>'[13]Plan 2016'!$C53</f>
        <v>338</v>
      </c>
    </row>
    <row r="53" spans="1:3" ht="28.5" customHeight="1" x14ac:dyDescent="0.2">
      <c r="A53" s="25" t="s">
        <v>53</v>
      </c>
      <c r="B53" s="26" t="s">
        <v>49</v>
      </c>
      <c r="C53" s="34">
        <f>'[13]Plan 2016'!$C54</f>
        <v>0</v>
      </c>
    </row>
    <row r="54" spans="1:3" ht="28.5" customHeight="1" x14ac:dyDescent="0.2">
      <c r="A54" s="25" t="s">
        <v>54</v>
      </c>
      <c r="B54" s="26" t="s">
        <v>50</v>
      </c>
      <c r="C54" s="34">
        <f>'[13]Plan 2016'!$C55</f>
        <v>387</v>
      </c>
    </row>
    <row r="55" spans="1:3" ht="28.5" customHeight="1" x14ac:dyDescent="0.2">
      <c r="A55" s="16" t="s">
        <v>24</v>
      </c>
      <c r="B55" s="23" t="s">
        <v>25</v>
      </c>
      <c r="C55" s="34">
        <f>'[13]Plan 2016'!$C56</f>
        <v>0</v>
      </c>
    </row>
    <row r="56" spans="1:3" ht="28.5" customHeight="1" x14ac:dyDescent="0.2">
      <c r="A56" s="16" t="s">
        <v>26</v>
      </c>
      <c r="B56" s="23" t="s">
        <v>125</v>
      </c>
      <c r="C56" s="34">
        <f>'[13]Plan 2016'!$C57</f>
        <v>3900</v>
      </c>
    </row>
    <row r="57" spans="1:3" ht="28.5" customHeight="1" x14ac:dyDescent="0.2">
      <c r="A57" s="16" t="s">
        <v>27</v>
      </c>
      <c r="B57" s="23" t="s">
        <v>28</v>
      </c>
      <c r="C57" s="34">
        <f>'[13]Plan 2016'!$C58</f>
        <v>264</v>
      </c>
    </row>
    <row r="58" spans="1:3" s="3" customFormat="1" ht="30" customHeight="1" x14ac:dyDescent="0.2">
      <c r="A58" s="18" t="s">
        <v>29</v>
      </c>
      <c r="B58" s="28" t="s">
        <v>126</v>
      </c>
      <c r="C58" s="35">
        <f>C59+C60+C61+C62</f>
        <v>7194</v>
      </c>
    </row>
    <row r="59" spans="1:3" ht="42" customHeight="1" x14ac:dyDescent="0.2">
      <c r="A59" s="16" t="s">
        <v>79</v>
      </c>
      <c r="B59" s="23" t="s">
        <v>89</v>
      </c>
      <c r="C59" s="34">
        <f>'[13]Plan 2016'!$C60</f>
        <v>0</v>
      </c>
    </row>
    <row r="60" spans="1:3" ht="31.5" customHeight="1" x14ac:dyDescent="0.2">
      <c r="A60" s="16" t="s">
        <v>30</v>
      </c>
      <c r="B60" s="23" t="s">
        <v>57</v>
      </c>
      <c r="C60" s="34">
        <f>'[13]Plan 2016'!$C61</f>
        <v>6394</v>
      </c>
    </row>
    <row r="61" spans="1:3" ht="31.5" customHeight="1" x14ac:dyDescent="0.2">
      <c r="A61" s="16" t="s">
        <v>31</v>
      </c>
      <c r="B61" s="23" t="s">
        <v>81</v>
      </c>
      <c r="C61" s="34">
        <f>'[13]Plan 2016'!$C62</f>
        <v>0</v>
      </c>
    </row>
    <row r="62" spans="1:3" ht="31.5" customHeight="1" x14ac:dyDescent="0.2">
      <c r="A62" s="16" t="s">
        <v>80</v>
      </c>
      <c r="B62" s="23" t="s">
        <v>82</v>
      </c>
      <c r="C62" s="34">
        <f>'[13]Plan 2016'!$C63</f>
        <v>800</v>
      </c>
    </row>
    <row r="63" spans="1:3" ht="32.25" customHeight="1" x14ac:dyDescent="0.2">
      <c r="A63" s="18" t="s">
        <v>83</v>
      </c>
      <c r="B63" s="28" t="s">
        <v>90</v>
      </c>
      <c r="C63" s="35">
        <f>'[13]Plan 2016'!$C64</f>
        <v>810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C63"/>
  <sheetViews>
    <sheetView showGridLines="0" tabSelected="1" view="pageBreakPreview" zoomScale="55" zoomScaleNormal="70" zoomScaleSheetLayoutView="55" workbookViewId="0">
      <pane xSplit="2" ySplit="6" topLeftCell="C16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defaultRowHeight="12.75" x14ac:dyDescent="0.2"/>
  <cols>
    <col min="1" max="1" width="9.140625" style="2"/>
    <col min="2" max="2" width="165.85546875" style="2" bestFit="1" customWidth="1"/>
    <col min="3" max="3" width="25.7109375" style="2" customWidth="1"/>
    <col min="4" max="16384" width="9.140625" style="2"/>
  </cols>
  <sheetData>
    <row r="1" spans="1:3" s="29" customFormat="1" ht="54.95" customHeight="1" x14ac:dyDescent="0.2">
      <c r="A1" s="98" t="str">
        <f>NFZ!A1:C1</f>
        <v>ROCZNY PLAN FINANSOWY NARODOWEGO FUNDUSZU ZDROWIA NA ROK 2016</v>
      </c>
      <c r="B1" s="98"/>
      <c r="C1" s="46"/>
    </row>
    <row r="2" spans="1:3" s="30" customFormat="1" ht="33" customHeight="1" x14ac:dyDescent="0.2">
      <c r="A2" s="39" t="s">
        <v>72</v>
      </c>
      <c r="B2" s="39"/>
      <c r="C2" s="44"/>
    </row>
    <row r="3" spans="1:3" ht="33" customHeight="1" x14ac:dyDescent="0.2">
      <c r="A3" s="1"/>
      <c r="B3" s="31"/>
      <c r="C3" s="38"/>
    </row>
    <row r="4" spans="1:3" s="6" customFormat="1" ht="90" customHeight="1" x14ac:dyDescent="0.2">
      <c r="A4" s="47" t="s">
        <v>92</v>
      </c>
      <c r="B4" s="48" t="s">
        <v>56</v>
      </c>
      <c r="C4" s="94" t="s">
        <v>210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10" t="s">
        <v>0</v>
      </c>
      <c r="B6" s="22" t="s">
        <v>131</v>
      </c>
      <c r="C6" s="7">
        <f>C7+C8+C9+C14+C15+C16+C17+C18+C19+C20+C21+C22+C23+C24+C28+C29+C31+C32+C33</f>
        <v>2086052</v>
      </c>
    </row>
    <row r="7" spans="1:3" ht="33" customHeight="1" x14ac:dyDescent="0.2">
      <c r="A7" s="14" t="s">
        <v>1</v>
      </c>
      <c r="B7" s="32" t="s">
        <v>93</v>
      </c>
      <c r="C7" s="34">
        <f>'[14]Plan 2016'!$C8</f>
        <v>286500</v>
      </c>
    </row>
    <row r="8" spans="1:3" ht="33" customHeight="1" x14ac:dyDescent="0.2">
      <c r="A8" s="14" t="s">
        <v>2</v>
      </c>
      <c r="B8" s="32" t="s">
        <v>94</v>
      </c>
      <c r="C8" s="34">
        <f>'[14]Plan 2016'!$C9</f>
        <v>190800</v>
      </c>
    </row>
    <row r="9" spans="1:3" ht="33" customHeight="1" x14ac:dyDescent="0.2">
      <c r="A9" s="14" t="s">
        <v>3</v>
      </c>
      <c r="B9" s="32" t="s">
        <v>91</v>
      </c>
      <c r="C9" s="34">
        <f>'[14]Plan 2016'!$C10</f>
        <v>890614</v>
      </c>
    </row>
    <row r="10" spans="1:3" ht="31.5" customHeight="1" x14ac:dyDescent="0.2">
      <c r="A10" s="33" t="s">
        <v>58</v>
      </c>
      <c r="B10" s="40" t="s">
        <v>104</v>
      </c>
      <c r="C10" s="34">
        <f>'[14]Plan 2016'!$C11</f>
        <v>75977</v>
      </c>
    </row>
    <row r="11" spans="1:3" ht="31.5" customHeight="1" x14ac:dyDescent="0.2">
      <c r="A11" s="33" t="s">
        <v>105</v>
      </c>
      <c r="B11" s="40" t="s">
        <v>108</v>
      </c>
      <c r="C11" s="34">
        <f>'[14]Plan 2016'!$C12</f>
        <v>67659</v>
      </c>
    </row>
    <row r="12" spans="1:3" ht="31.5" customHeight="1" x14ac:dyDescent="0.2">
      <c r="A12" s="33" t="s">
        <v>106</v>
      </c>
      <c r="B12" s="40" t="s">
        <v>109</v>
      </c>
      <c r="C12" s="34">
        <f>'[14]Plan 2016'!$C13</f>
        <v>36030</v>
      </c>
    </row>
    <row r="13" spans="1:3" ht="31.5" customHeight="1" x14ac:dyDescent="0.2">
      <c r="A13" s="33" t="s">
        <v>107</v>
      </c>
      <c r="B13" s="40" t="s">
        <v>110</v>
      </c>
      <c r="C13" s="34">
        <f>'[14]Plan 2016'!$C14</f>
        <v>17623</v>
      </c>
    </row>
    <row r="14" spans="1:3" ht="33" customHeight="1" x14ac:dyDescent="0.2">
      <c r="A14" s="14" t="s">
        <v>4</v>
      </c>
      <c r="B14" s="32" t="s">
        <v>99</v>
      </c>
      <c r="C14" s="34">
        <f>'[14]Plan 2016'!$C15</f>
        <v>82500</v>
      </c>
    </row>
    <row r="15" spans="1:3" ht="33" customHeight="1" x14ac:dyDescent="0.2">
      <c r="A15" s="14" t="s">
        <v>5</v>
      </c>
      <c r="B15" s="32" t="s">
        <v>95</v>
      </c>
      <c r="C15" s="34">
        <f>'[14]Plan 2016'!$C16</f>
        <v>57750</v>
      </c>
    </row>
    <row r="16" spans="1:3" ht="33" customHeight="1" x14ac:dyDescent="0.2">
      <c r="A16" s="14" t="s">
        <v>6</v>
      </c>
      <c r="B16" s="32" t="s">
        <v>101</v>
      </c>
      <c r="C16" s="34">
        <f>'[14]Plan 2016'!$C17</f>
        <v>28420</v>
      </c>
    </row>
    <row r="17" spans="1:3" ht="33" customHeight="1" x14ac:dyDescent="0.2">
      <c r="A17" s="14" t="s">
        <v>7</v>
      </c>
      <c r="B17" s="32" t="s">
        <v>100</v>
      </c>
      <c r="C17" s="34">
        <f>'[14]Plan 2016'!$C18</f>
        <v>12910</v>
      </c>
    </row>
    <row r="18" spans="1:3" ht="33" customHeight="1" x14ac:dyDescent="0.2">
      <c r="A18" s="14" t="s">
        <v>8</v>
      </c>
      <c r="B18" s="32" t="s">
        <v>96</v>
      </c>
      <c r="C18" s="34">
        <f>'[14]Plan 2016'!$C19</f>
        <v>64000</v>
      </c>
    </row>
    <row r="19" spans="1:3" ht="33" customHeight="1" x14ac:dyDescent="0.2">
      <c r="A19" s="14" t="s">
        <v>9</v>
      </c>
      <c r="B19" s="32" t="s">
        <v>97</v>
      </c>
      <c r="C19" s="34">
        <f>'[14]Plan 2016'!$C20</f>
        <v>20000</v>
      </c>
    </row>
    <row r="20" spans="1:3" ht="33" customHeight="1" x14ac:dyDescent="0.2">
      <c r="A20" s="14" t="s">
        <v>10</v>
      </c>
      <c r="B20" s="32" t="s">
        <v>102</v>
      </c>
      <c r="C20" s="34">
        <f>'[14]Plan 2016'!$C21</f>
        <v>1475</v>
      </c>
    </row>
    <row r="21" spans="1:3" ht="46.5" customHeight="1" x14ac:dyDescent="0.2">
      <c r="A21" s="14" t="s">
        <v>11</v>
      </c>
      <c r="B21" s="32" t="s">
        <v>98</v>
      </c>
      <c r="C21" s="34">
        <f>'[14]Plan 2016'!$C22</f>
        <v>6000</v>
      </c>
    </row>
    <row r="22" spans="1:3" ht="33" customHeight="1" x14ac:dyDescent="0.2">
      <c r="A22" s="14" t="s">
        <v>12</v>
      </c>
      <c r="B22" s="32" t="s">
        <v>128</v>
      </c>
      <c r="C22" s="34">
        <f>'[14]Plan 2016'!$C23</f>
        <v>42200</v>
      </c>
    </row>
    <row r="23" spans="1:3" ht="33" customHeight="1" x14ac:dyDescent="0.2">
      <c r="A23" s="14" t="s">
        <v>13</v>
      </c>
      <c r="B23" s="32" t="s">
        <v>111</v>
      </c>
      <c r="C23" s="34">
        <f>'[14]Plan 2016'!$C24</f>
        <v>28200</v>
      </c>
    </row>
    <row r="24" spans="1:3" ht="33" customHeight="1" x14ac:dyDescent="0.2">
      <c r="A24" s="15" t="s">
        <v>14</v>
      </c>
      <c r="B24" s="32" t="s">
        <v>112</v>
      </c>
      <c r="C24" s="34">
        <f>'[14]Plan 2016'!$C25</f>
        <v>223400</v>
      </c>
    </row>
    <row r="25" spans="1:3" ht="26.25" x14ac:dyDescent="0.2">
      <c r="A25" s="13" t="s">
        <v>103</v>
      </c>
      <c r="B25" s="40" t="s">
        <v>114</v>
      </c>
      <c r="C25" s="34">
        <f>'[14]Plan 2016'!$C26</f>
        <v>221430</v>
      </c>
    </row>
    <row r="26" spans="1:3" ht="31.5" customHeight="1" x14ac:dyDescent="0.2">
      <c r="A26" s="33" t="s">
        <v>113</v>
      </c>
      <c r="B26" s="40" t="s">
        <v>116</v>
      </c>
      <c r="C26" s="34">
        <f>'[14]Plan 2016'!$C27</f>
        <v>1550</v>
      </c>
    </row>
    <row r="27" spans="1:3" ht="31.5" customHeight="1" x14ac:dyDescent="0.2">
      <c r="A27" s="33" t="s">
        <v>117</v>
      </c>
      <c r="B27" s="40" t="s">
        <v>115</v>
      </c>
      <c r="C27" s="34">
        <f>'[14]Plan 2016'!$C28</f>
        <v>420</v>
      </c>
    </row>
    <row r="28" spans="1:3" ht="33" customHeight="1" x14ac:dyDescent="0.2">
      <c r="A28" s="16" t="s">
        <v>15</v>
      </c>
      <c r="B28" s="19" t="s">
        <v>87</v>
      </c>
      <c r="C28" s="34">
        <f>'[14]Plan 2016'!$C29</f>
        <v>0</v>
      </c>
    </row>
    <row r="29" spans="1:3" ht="33" customHeight="1" x14ac:dyDescent="0.2">
      <c r="A29" s="16" t="s">
        <v>84</v>
      </c>
      <c r="B29" s="23" t="s">
        <v>118</v>
      </c>
      <c r="C29" s="34">
        <f>'[14]Plan 2016'!$C30</f>
        <v>0</v>
      </c>
    </row>
    <row r="30" spans="1:3" ht="31.5" customHeight="1" x14ac:dyDescent="0.2">
      <c r="A30" s="33" t="s">
        <v>119</v>
      </c>
      <c r="B30" s="40" t="s">
        <v>130</v>
      </c>
      <c r="C30" s="34">
        <f>'[14]Plan 2016'!$C31</f>
        <v>0</v>
      </c>
    </row>
    <row r="31" spans="1:3" ht="33" customHeight="1" x14ac:dyDescent="0.2">
      <c r="A31" s="16" t="s">
        <v>85</v>
      </c>
      <c r="B31" s="20" t="s">
        <v>88</v>
      </c>
      <c r="C31" s="34">
        <f>'[14]Plan 2016'!$C32</f>
        <v>146283</v>
      </c>
    </row>
    <row r="32" spans="1:3" ht="33" customHeight="1" x14ac:dyDescent="0.2">
      <c r="A32" s="16" t="s">
        <v>86</v>
      </c>
      <c r="B32" s="23" t="s">
        <v>129</v>
      </c>
      <c r="C32" s="34">
        <f>'[14]Plan 2016'!$C33</f>
        <v>5000</v>
      </c>
    </row>
    <row r="33" spans="1:3" ht="33" customHeight="1" x14ac:dyDescent="0.2">
      <c r="A33" s="16" t="s">
        <v>132</v>
      </c>
      <c r="B33" s="20" t="s">
        <v>133</v>
      </c>
      <c r="C33" s="34">
        <f>'[14]Plan 2016'!$C34</f>
        <v>0</v>
      </c>
    </row>
    <row r="34" spans="1:3" s="5" customFormat="1" ht="31.5" customHeight="1" x14ac:dyDescent="0.2">
      <c r="A34" s="17" t="s">
        <v>60</v>
      </c>
      <c r="B34" s="21" t="s">
        <v>61</v>
      </c>
      <c r="C34" s="34">
        <f>'[14]Plan 2016'!$C35</f>
        <v>0</v>
      </c>
    </row>
    <row r="35" spans="1:3" s="5" customFormat="1" ht="31.5" customHeight="1" x14ac:dyDescent="0.2">
      <c r="A35" s="17" t="s">
        <v>59</v>
      </c>
      <c r="B35" s="21" t="s">
        <v>62</v>
      </c>
      <c r="C35" s="36">
        <f>'[14]Plan 2016'!$C36</f>
        <v>69050</v>
      </c>
    </row>
    <row r="36" spans="1:3" s="5" customFormat="1" ht="42.75" customHeight="1" x14ac:dyDescent="0.2">
      <c r="A36" s="17" t="s">
        <v>120</v>
      </c>
      <c r="B36" s="21" t="s">
        <v>121</v>
      </c>
      <c r="C36" s="36">
        <f>C11+C13+C24+C30</f>
        <v>308682</v>
      </c>
    </row>
    <row r="37" spans="1:3" s="3" customFormat="1" ht="30" customHeight="1" x14ac:dyDescent="0.2">
      <c r="A37" s="12" t="s">
        <v>16</v>
      </c>
      <c r="B37" s="28" t="s">
        <v>127</v>
      </c>
      <c r="C37" s="11">
        <f>C38+C39+C40+C48+C50+C56+C57+C55</f>
        <v>16207</v>
      </c>
    </row>
    <row r="38" spans="1:3" ht="28.5" customHeight="1" x14ac:dyDescent="0.2">
      <c r="A38" s="16" t="s">
        <v>17</v>
      </c>
      <c r="B38" s="23" t="s">
        <v>18</v>
      </c>
      <c r="C38" s="34">
        <f>'[14]Plan 2016'!$C39</f>
        <v>710</v>
      </c>
    </row>
    <row r="39" spans="1:3" ht="28.5" customHeight="1" x14ac:dyDescent="0.2">
      <c r="A39" s="16" t="s">
        <v>19</v>
      </c>
      <c r="B39" s="23" t="s">
        <v>20</v>
      </c>
      <c r="C39" s="34">
        <f>'[14]Plan 2016'!$C40</f>
        <v>1088</v>
      </c>
    </row>
    <row r="40" spans="1:3" ht="28.5" customHeight="1" x14ac:dyDescent="0.2">
      <c r="A40" s="16" t="s">
        <v>21</v>
      </c>
      <c r="B40" s="24" t="s">
        <v>32</v>
      </c>
      <c r="C40" s="34">
        <f>'[14]Plan 2016'!$C41</f>
        <v>243</v>
      </c>
    </row>
    <row r="41" spans="1:3" ht="28.5" customHeight="1" x14ac:dyDescent="0.2">
      <c r="A41" s="25" t="s">
        <v>40</v>
      </c>
      <c r="B41" s="26" t="s">
        <v>33</v>
      </c>
      <c r="C41" s="34">
        <f>'[14]Plan 2016'!$C42</f>
        <v>19</v>
      </c>
    </row>
    <row r="42" spans="1:3" ht="28.5" customHeight="1" x14ac:dyDescent="0.2">
      <c r="A42" s="25" t="s">
        <v>41</v>
      </c>
      <c r="B42" s="27" t="s">
        <v>34</v>
      </c>
      <c r="C42" s="34">
        <f>'[14]Plan 2016'!$C43</f>
        <v>19</v>
      </c>
    </row>
    <row r="43" spans="1:3" ht="28.5" customHeight="1" x14ac:dyDescent="0.2">
      <c r="A43" s="25" t="s">
        <v>42</v>
      </c>
      <c r="B43" s="26" t="s">
        <v>35</v>
      </c>
      <c r="C43" s="34">
        <f>'[14]Plan 2016'!$C44</f>
        <v>53</v>
      </c>
    </row>
    <row r="44" spans="1:3" ht="28.5" customHeight="1" x14ac:dyDescent="0.2">
      <c r="A44" s="25" t="s">
        <v>43</v>
      </c>
      <c r="B44" s="26" t="s">
        <v>36</v>
      </c>
      <c r="C44" s="34">
        <f>'[14]Plan 2016'!$C45</f>
        <v>0</v>
      </c>
    </row>
    <row r="45" spans="1:3" ht="28.5" customHeight="1" x14ac:dyDescent="0.2">
      <c r="A45" s="25" t="s">
        <v>44</v>
      </c>
      <c r="B45" s="26" t="s">
        <v>37</v>
      </c>
      <c r="C45" s="34">
        <f>'[14]Plan 2016'!$C46</f>
        <v>0</v>
      </c>
    </row>
    <row r="46" spans="1:3" ht="28.5" customHeight="1" x14ac:dyDescent="0.2">
      <c r="A46" s="25" t="s">
        <v>45</v>
      </c>
      <c r="B46" s="26" t="s">
        <v>38</v>
      </c>
      <c r="C46" s="34">
        <f>'[14]Plan 2016'!$C47</f>
        <v>165</v>
      </c>
    </row>
    <row r="47" spans="1:3" ht="28.5" customHeight="1" x14ac:dyDescent="0.2">
      <c r="A47" s="25" t="s">
        <v>46</v>
      </c>
      <c r="B47" s="26" t="s">
        <v>39</v>
      </c>
      <c r="C47" s="34">
        <f>'[14]Plan 2016'!$C48</f>
        <v>6</v>
      </c>
    </row>
    <row r="48" spans="1:3" ht="28.5" customHeight="1" x14ac:dyDescent="0.2">
      <c r="A48" s="16" t="s">
        <v>22</v>
      </c>
      <c r="B48" s="23" t="s">
        <v>122</v>
      </c>
      <c r="C48" s="34">
        <f>'[14]Plan 2016'!$C49</f>
        <v>9778</v>
      </c>
    </row>
    <row r="49" spans="1:3" ht="28.5" customHeight="1" x14ac:dyDescent="0.2">
      <c r="A49" s="25" t="s">
        <v>123</v>
      </c>
      <c r="B49" s="26" t="s">
        <v>124</v>
      </c>
      <c r="C49" s="34">
        <f>'[14]Plan 2016'!$C50</f>
        <v>0</v>
      </c>
    </row>
    <row r="50" spans="1:3" ht="28.5" customHeight="1" x14ac:dyDescent="0.2">
      <c r="A50" s="16" t="s">
        <v>23</v>
      </c>
      <c r="B50" s="24" t="s">
        <v>55</v>
      </c>
      <c r="C50" s="34">
        <f>'[14]Plan 2016'!$C51</f>
        <v>2199</v>
      </c>
    </row>
    <row r="51" spans="1:3" ht="28.5" customHeight="1" x14ac:dyDescent="0.2">
      <c r="A51" s="25" t="s">
        <v>51</v>
      </c>
      <c r="B51" s="26" t="s">
        <v>47</v>
      </c>
      <c r="C51" s="34">
        <f>'[14]Plan 2016'!$C52</f>
        <v>1681</v>
      </c>
    </row>
    <row r="52" spans="1:3" ht="28.5" customHeight="1" x14ac:dyDescent="0.2">
      <c r="A52" s="25" t="s">
        <v>52</v>
      </c>
      <c r="B52" s="26" t="s">
        <v>48</v>
      </c>
      <c r="C52" s="34">
        <f>'[14]Plan 2016'!$C53</f>
        <v>240</v>
      </c>
    </row>
    <row r="53" spans="1:3" ht="28.5" customHeight="1" x14ac:dyDescent="0.2">
      <c r="A53" s="25" t="s">
        <v>53</v>
      </c>
      <c r="B53" s="26" t="s">
        <v>49</v>
      </c>
      <c r="C53" s="34">
        <f>'[14]Plan 2016'!$C54</f>
        <v>0</v>
      </c>
    </row>
    <row r="54" spans="1:3" ht="28.5" customHeight="1" x14ac:dyDescent="0.2">
      <c r="A54" s="25" t="s">
        <v>54</v>
      </c>
      <c r="B54" s="26" t="s">
        <v>50</v>
      </c>
      <c r="C54" s="34">
        <f>'[14]Plan 2016'!$C55</f>
        <v>278</v>
      </c>
    </row>
    <row r="55" spans="1:3" ht="28.5" customHeight="1" x14ac:dyDescent="0.2">
      <c r="A55" s="16" t="s">
        <v>24</v>
      </c>
      <c r="B55" s="23" t="s">
        <v>25</v>
      </c>
      <c r="C55" s="34">
        <f>'[14]Plan 2016'!$C56</f>
        <v>0</v>
      </c>
    </row>
    <row r="56" spans="1:3" ht="28.5" customHeight="1" x14ac:dyDescent="0.2">
      <c r="A56" s="16" t="s">
        <v>26</v>
      </c>
      <c r="B56" s="23" t="s">
        <v>125</v>
      </c>
      <c r="C56" s="34">
        <f>'[14]Plan 2016'!$C57</f>
        <v>1917</v>
      </c>
    </row>
    <row r="57" spans="1:3" ht="28.5" customHeight="1" x14ac:dyDescent="0.2">
      <c r="A57" s="16" t="s">
        <v>27</v>
      </c>
      <c r="B57" s="23" t="s">
        <v>28</v>
      </c>
      <c r="C57" s="34">
        <f>'[14]Plan 2016'!$C58</f>
        <v>272</v>
      </c>
    </row>
    <row r="58" spans="1:3" s="3" customFormat="1" ht="30" customHeight="1" x14ac:dyDescent="0.2">
      <c r="A58" s="18" t="s">
        <v>29</v>
      </c>
      <c r="B58" s="28" t="s">
        <v>126</v>
      </c>
      <c r="C58" s="35">
        <f>C59+C60+C61+C62</f>
        <v>2016</v>
      </c>
    </row>
    <row r="59" spans="1:3" ht="42" customHeight="1" x14ac:dyDescent="0.2">
      <c r="A59" s="16" t="s">
        <v>79</v>
      </c>
      <c r="B59" s="23" t="s">
        <v>89</v>
      </c>
      <c r="C59" s="34">
        <f>'[14]Plan 2016'!$C60</f>
        <v>0</v>
      </c>
    </row>
    <row r="60" spans="1:3" ht="31.5" customHeight="1" x14ac:dyDescent="0.2">
      <c r="A60" s="16" t="s">
        <v>30</v>
      </c>
      <c r="B60" s="23" t="s">
        <v>57</v>
      </c>
      <c r="C60" s="34">
        <f>'[14]Plan 2016'!$C61</f>
        <v>1110</v>
      </c>
    </row>
    <row r="61" spans="1:3" ht="31.5" customHeight="1" x14ac:dyDescent="0.2">
      <c r="A61" s="16" t="s">
        <v>31</v>
      </c>
      <c r="B61" s="23" t="s">
        <v>81</v>
      </c>
      <c r="C61" s="34">
        <f>'[14]Plan 2016'!$C62</f>
        <v>0</v>
      </c>
    </row>
    <row r="62" spans="1:3" ht="31.5" customHeight="1" x14ac:dyDescent="0.2">
      <c r="A62" s="16" t="s">
        <v>80</v>
      </c>
      <c r="B62" s="23" t="s">
        <v>82</v>
      </c>
      <c r="C62" s="34">
        <f>'[14]Plan 2016'!$C63</f>
        <v>906</v>
      </c>
    </row>
    <row r="63" spans="1:3" ht="32.25" customHeight="1" x14ac:dyDescent="0.2">
      <c r="A63" s="18" t="s">
        <v>83</v>
      </c>
      <c r="B63" s="28" t="s">
        <v>90</v>
      </c>
      <c r="C63" s="35">
        <f>'[14]Plan 2016'!$C64</f>
        <v>372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:C63"/>
  <sheetViews>
    <sheetView showGridLines="0" tabSelected="1" view="pageBreakPreview" zoomScale="55" zoomScaleNormal="70" zoomScaleSheetLayoutView="55" workbookViewId="0">
      <pane xSplit="2" ySplit="6" topLeftCell="C13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defaultRowHeight="12.75" x14ac:dyDescent="0.2"/>
  <cols>
    <col min="1" max="1" width="9.140625" style="2"/>
    <col min="2" max="2" width="165.85546875" style="2" bestFit="1" customWidth="1"/>
    <col min="3" max="3" width="25.7109375" style="2" customWidth="1"/>
    <col min="4" max="16384" width="9.140625" style="2"/>
  </cols>
  <sheetData>
    <row r="1" spans="1:3" s="29" customFormat="1" ht="54.95" customHeight="1" x14ac:dyDescent="0.2">
      <c r="A1" s="98" t="str">
        <f>NFZ!A1:C1</f>
        <v>ROCZNY PLAN FINANSOWY NARODOWEGO FUNDUSZU ZDROWIA NA ROK 2016</v>
      </c>
      <c r="B1" s="98"/>
      <c r="C1" s="46"/>
    </row>
    <row r="2" spans="1:3" s="30" customFormat="1" ht="33" customHeight="1" x14ac:dyDescent="0.2">
      <c r="A2" s="39" t="s">
        <v>73</v>
      </c>
      <c r="B2" s="39"/>
      <c r="C2" s="44"/>
    </row>
    <row r="3" spans="1:3" ht="33" customHeight="1" x14ac:dyDescent="0.2">
      <c r="A3" s="1"/>
      <c r="B3" s="31"/>
      <c r="C3" s="38"/>
    </row>
    <row r="4" spans="1:3" s="6" customFormat="1" ht="90" customHeight="1" x14ac:dyDescent="0.2">
      <c r="A4" s="47" t="s">
        <v>92</v>
      </c>
      <c r="B4" s="48" t="s">
        <v>56</v>
      </c>
      <c r="C4" s="94" t="s">
        <v>210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10" t="s">
        <v>0</v>
      </c>
      <c r="B6" s="22" t="s">
        <v>131</v>
      </c>
      <c r="C6" s="7">
        <f>C7+C8+C9+C14+C15+C16+C17+C18+C19+C20+C21+C22+C23+C24+C28+C29+C31+C32+C33</f>
        <v>3956005</v>
      </c>
    </row>
    <row r="7" spans="1:3" ht="33" customHeight="1" x14ac:dyDescent="0.2">
      <c r="A7" s="14" t="s">
        <v>1</v>
      </c>
      <c r="B7" s="32" t="s">
        <v>93</v>
      </c>
      <c r="C7" s="34">
        <f>'[15]Plan 2016'!$C8</f>
        <v>551334</v>
      </c>
    </row>
    <row r="8" spans="1:3" ht="33" customHeight="1" x14ac:dyDescent="0.2">
      <c r="A8" s="14" t="s">
        <v>2</v>
      </c>
      <c r="B8" s="32" t="s">
        <v>94</v>
      </c>
      <c r="C8" s="34">
        <f>'[15]Plan 2016'!$C9</f>
        <v>331400</v>
      </c>
    </row>
    <row r="9" spans="1:3" ht="33" customHeight="1" x14ac:dyDescent="0.2">
      <c r="A9" s="14" t="s">
        <v>3</v>
      </c>
      <c r="B9" s="32" t="s">
        <v>91</v>
      </c>
      <c r="C9" s="34">
        <f>'[15]Plan 2016'!$C10</f>
        <v>1669660</v>
      </c>
    </row>
    <row r="10" spans="1:3" ht="31.5" customHeight="1" x14ac:dyDescent="0.2">
      <c r="A10" s="33" t="s">
        <v>58</v>
      </c>
      <c r="B10" s="40" t="s">
        <v>104</v>
      </c>
      <c r="C10" s="34">
        <f>'[15]Plan 2016'!$C11</f>
        <v>136207</v>
      </c>
    </row>
    <row r="11" spans="1:3" ht="31.5" customHeight="1" x14ac:dyDescent="0.2">
      <c r="A11" s="33" t="s">
        <v>105</v>
      </c>
      <c r="B11" s="40" t="s">
        <v>108</v>
      </c>
      <c r="C11" s="34">
        <f>'[15]Plan 2016'!$C12</f>
        <v>124702</v>
      </c>
    </row>
    <row r="12" spans="1:3" ht="31.5" customHeight="1" x14ac:dyDescent="0.2">
      <c r="A12" s="33" t="s">
        <v>106</v>
      </c>
      <c r="B12" s="40" t="s">
        <v>109</v>
      </c>
      <c r="C12" s="34">
        <f>'[15]Plan 2016'!$C13</f>
        <v>59831</v>
      </c>
    </row>
    <row r="13" spans="1:3" ht="31.5" customHeight="1" x14ac:dyDescent="0.2">
      <c r="A13" s="33" t="s">
        <v>107</v>
      </c>
      <c r="B13" s="40" t="s">
        <v>110</v>
      </c>
      <c r="C13" s="34">
        <f>'[15]Plan 2016'!$C14</f>
        <v>30589</v>
      </c>
    </row>
    <row r="14" spans="1:3" ht="33" customHeight="1" x14ac:dyDescent="0.2">
      <c r="A14" s="14" t="s">
        <v>4</v>
      </c>
      <c r="B14" s="32" t="s">
        <v>99</v>
      </c>
      <c r="C14" s="34">
        <f>'[15]Plan 2016'!$C15</f>
        <v>140394</v>
      </c>
    </row>
    <row r="15" spans="1:3" ht="33" customHeight="1" x14ac:dyDescent="0.2">
      <c r="A15" s="14" t="s">
        <v>5</v>
      </c>
      <c r="B15" s="32" t="s">
        <v>95</v>
      </c>
      <c r="C15" s="34">
        <f>'[15]Plan 2016'!$C16</f>
        <v>106965</v>
      </c>
    </row>
    <row r="16" spans="1:3" ht="33" customHeight="1" x14ac:dyDescent="0.2">
      <c r="A16" s="14" t="s">
        <v>6</v>
      </c>
      <c r="B16" s="32" t="s">
        <v>101</v>
      </c>
      <c r="C16" s="34">
        <f>'[15]Plan 2016'!$C17</f>
        <v>43666</v>
      </c>
    </row>
    <row r="17" spans="1:3" ht="33" customHeight="1" x14ac:dyDescent="0.2">
      <c r="A17" s="14" t="s">
        <v>7</v>
      </c>
      <c r="B17" s="32" t="s">
        <v>100</v>
      </c>
      <c r="C17" s="34">
        <f>'[15]Plan 2016'!$C18</f>
        <v>23500</v>
      </c>
    </row>
    <row r="18" spans="1:3" ht="33" customHeight="1" x14ac:dyDescent="0.2">
      <c r="A18" s="14" t="s">
        <v>8</v>
      </c>
      <c r="B18" s="32" t="s">
        <v>96</v>
      </c>
      <c r="C18" s="34">
        <f>'[15]Plan 2016'!$C19</f>
        <v>103548</v>
      </c>
    </row>
    <row r="19" spans="1:3" ht="33" customHeight="1" x14ac:dyDescent="0.2">
      <c r="A19" s="14" t="s">
        <v>9</v>
      </c>
      <c r="B19" s="32" t="s">
        <v>97</v>
      </c>
      <c r="C19" s="34">
        <f>'[15]Plan 2016'!$C20</f>
        <v>26500</v>
      </c>
    </row>
    <row r="20" spans="1:3" ht="33" customHeight="1" x14ac:dyDescent="0.2">
      <c r="A20" s="14" t="s">
        <v>10</v>
      </c>
      <c r="B20" s="32" t="s">
        <v>102</v>
      </c>
      <c r="C20" s="34">
        <f>'[15]Plan 2016'!$C21</f>
        <v>1485</v>
      </c>
    </row>
    <row r="21" spans="1:3" ht="46.5" customHeight="1" x14ac:dyDescent="0.2">
      <c r="A21" s="14" t="s">
        <v>11</v>
      </c>
      <c r="B21" s="32" t="s">
        <v>98</v>
      </c>
      <c r="C21" s="34">
        <f>'[15]Plan 2016'!$C22</f>
        <v>11429</v>
      </c>
    </row>
    <row r="22" spans="1:3" ht="33" customHeight="1" x14ac:dyDescent="0.2">
      <c r="A22" s="14" t="s">
        <v>12</v>
      </c>
      <c r="B22" s="32" t="s">
        <v>128</v>
      </c>
      <c r="C22" s="34">
        <f>'[15]Plan 2016'!$C23</f>
        <v>103455</v>
      </c>
    </row>
    <row r="23" spans="1:3" ht="33" customHeight="1" x14ac:dyDescent="0.2">
      <c r="A23" s="14" t="s">
        <v>13</v>
      </c>
      <c r="B23" s="32" t="s">
        <v>111</v>
      </c>
      <c r="C23" s="34">
        <f>'[15]Plan 2016'!$C24</f>
        <v>51000</v>
      </c>
    </row>
    <row r="24" spans="1:3" ht="33" customHeight="1" x14ac:dyDescent="0.2">
      <c r="A24" s="15" t="s">
        <v>14</v>
      </c>
      <c r="B24" s="32" t="s">
        <v>112</v>
      </c>
      <c r="C24" s="34">
        <f>'[15]Plan 2016'!$C25</f>
        <v>489257</v>
      </c>
    </row>
    <row r="25" spans="1:3" ht="26.25" x14ac:dyDescent="0.2">
      <c r="A25" s="13" t="s">
        <v>103</v>
      </c>
      <c r="B25" s="40" t="s">
        <v>114</v>
      </c>
      <c r="C25" s="34">
        <f>'[15]Plan 2016'!$C26</f>
        <v>488257</v>
      </c>
    </row>
    <row r="26" spans="1:3" ht="31.5" customHeight="1" x14ac:dyDescent="0.2">
      <c r="A26" s="33" t="s">
        <v>113</v>
      </c>
      <c r="B26" s="40" t="s">
        <v>116</v>
      </c>
      <c r="C26" s="34">
        <f>'[15]Plan 2016'!$C27</f>
        <v>800</v>
      </c>
    </row>
    <row r="27" spans="1:3" ht="31.5" customHeight="1" x14ac:dyDescent="0.2">
      <c r="A27" s="33" t="s">
        <v>117</v>
      </c>
      <c r="B27" s="40" t="s">
        <v>115</v>
      </c>
      <c r="C27" s="34">
        <f>'[15]Plan 2016'!$C28</f>
        <v>200</v>
      </c>
    </row>
    <row r="28" spans="1:3" ht="33" customHeight="1" x14ac:dyDescent="0.2">
      <c r="A28" s="16" t="s">
        <v>15</v>
      </c>
      <c r="B28" s="19" t="s">
        <v>87</v>
      </c>
      <c r="C28" s="34">
        <f>'[15]Plan 2016'!$C29</f>
        <v>0</v>
      </c>
    </row>
    <row r="29" spans="1:3" ht="33" customHeight="1" x14ac:dyDescent="0.2">
      <c r="A29" s="16" t="s">
        <v>84</v>
      </c>
      <c r="B29" s="23" t="s">
        <v>118</v>
      </c>
      <c r="C29" s="34">
        <f>'[15]Plan 2016'!$C30</f>
        <v>33282</v>
      </c>
    </row>
    <row r="30" spans="1:3" ht="31.5" customHeight="1" x14ac:dyDescent="0.2">
      <c r="A30" s="33" t="s">
        <v>119</v>
      </c>
      <c r="B30" s="40" t="s">
        <v>130</v>
      </c>
      <c r="C30" s="34">
        <v>11832</v>
      </c>
    </row>
    <row r="31" spans="1:3" ht="33" customHeight="1" x14ac:dyDescent="0.2">
      <c r="A31" s="16" t="s">
        <v>85</v>
      </c>
      <c r="B31" s="20" t="s">
        <v>88</v>
      </c>
      <c r="C31" s="34">
        <f>'[15]Plan 2016'!$C32</f>
        <v>258324</v>
      </c>
    </row>
    <row r="32" spans="1:3" ht="33" customHeight="1" x14ac:dyDescent="0.2">
      <c r="A32" s="16" t="s">
        <v>86</v>
      </c>
      <c r="B32" s="23" t="s">
        <v>129</v>
      </c>
      <c r="C32" s="34">
        <f>'[15]Plan 2016'!$C33</f>
        <v>10806</v>
      </c>
    </row>
    <row r="33" spans="1:3" ht="33" customHeight="1" x14ac:dyDescent="0.2">
      <c r="A33" s="16" t="s">
        <v>132</v>
      </c>
      <c r="B33" s="20" t="s">
        <v>133</v>
      </c>
      <c r="C33" s="34">
        <f>'[15]Plan 2016'!$C34</f>
        <v>0</v>
      </c>
    </row>
    <row r="34" spans="1:3" s="5" customFormat="1" ht="31.5" customHeight="1" x14ac:dyDescent="0.2">
      <c r="A34" s="17" t="s">
        <v>60</v>
      </c>
      <c r="B34" s="21" t="s">
        <v>61</v>
      </c>
      <c r="C34" s="34">
        <f>'[15]Plan 2016'!$C35</f>
        <v>0</v>
      </c>
    </row>
    <row r="35" spans="1:3" s="5" customFormat="1" ht="31.5" customHeight="1" x14ac:dyDescent="0.2">
      <c r="A35" s="17" t="s">
        <v>59</v>
      </c>
      <c r="B35" s="21" t="s">
        <v>62</v>
      </c>
      <c r="C35" s="36">
        <f>'[15]Plan 2016'!$C36</f>
        <v>104110</v>
      </c>
    </row>
    <row r="36" spans="1:3" s="5" customFormat="1" ht="42.75" customHeight="1" x14ac:dyDescent="0.2">
      <c r="A36" s="17" t="s">
        <v>120</v>
      </c>
      <c r="B36" s="21" t="s">
        <v>121</v>
      </c>
      <c r="C36" s="36">
        <f>C11+C13+C24+C30</f>
        <v>656380</v>
      </c>
    </row>
    <row r="37" spans="1:3" s="3" customFormat="1" ht="30" customHeight="1" x14ac:dyDescent="0.2">
      <c r="A37" s="12" t="s">
        <v>16</v>
      </c>
      <c r="B37" s="28" t="s">
        <v>127</v>
      </c>
      <c r="C37" s="11">
        <f>C38+C39+C40+C48+C50+C56+C57+C55</f>
        <v>32795</v>
      </c>
    </row>
    <row r="38" spans="1:3" ht="28.5" customHeight="1" x14ac:dyDescent="0.2">
      <c r="A38" s="16" t="s">
        <v>17</v>
      </c>
      <c r="B38" s="23" t="s">
        <v>18</v>
      </c>
      <c r="C38" s="34">
        <f>'[15]Plan 2016'!$C39</f>
        <v>1827</v>
      </c>
    </row>
    <row r="39" spans="1:3" ht="28.5" customHeight="1" x14ac:dyDescent="0.2">
      <c r="A39" s="16" t="s">
        <v>19</v>
      </c>
      <c r="B39" s="23" t="s">
        <v>20</v>
      </c>
      <c r="C39" s="34">
        <f>'[15]Plan 2016'!$C40</f>
        <v>3498</v>
      </c>
    </row>
    <row r="40" spans="1:3" ht="28.5" customHeight="1" x14ac:dyDescent="0.2">
      <c r="A40" s="16" t="s">
        <v>21</v>
      </c>
      <c r="B40" s="24" t="s">
        <v>32</v>
      </c>
      <c r="C40" s="34">
        <f>'[15]Plan 2016'!$C41</f>
        <v>300</v>
      </c>
    </row>
    <row r="41" spans="1:3" ht="28.5" customHeight="1" x14ac:dyDescent="0.2">
      <c r="A41" s="25" t="s">
        <v>40</v>
      </c>
      <c r="B41" s="26" t="s">
        <v>33</v>
      </c>
      <c r="C41" s="34">
        <f>'[15]Plan 2016'!$C42</f>
        <v>51</v>
      </c>
    </row>
    <row r="42" spans="1:3" ht="28.5" customHeight="1" x14ac:dyDescent="0.2">
      <c r="A42" s="25" t="s">
        <v>41</v>
      </c>
      <c r="B42" s="27" t="s">
        <v>34</v>
      </c>
      <c r="C42" s="34">
        <f>'[15]Plan 2016'!$C43</f>
        <v>51</v>
      </c>
    </row>
    <row r="43" spans="1:3" ht="28.5" customHeight="1" x14ac:dyDescent="0.2">
      <c r="A43" s="25" t="s">
        <v>42</v>
      </c>
      <c r="B43" s="26" t="s">
        <v>35</v>
      </c>
      <c r="C43" s="34">
        <f>'[15]Plan 2016'!$C44</f>
        <v>25</v>
      </c>
    </row>
    <row r="44" spans="1:3" ht="28.5" customHeight="1" x14ac:dyDescent="0.2">
      <c r="A44" s="25" t="s">
        <v>43</v>
      </c>
      <c r="B44" s="26" t="s">
        <v>36</v>
      </c>
      <c r="C44" s="34">
        <f>'[15]Plan 2016'!$C45</f>
        <v>0</v>
      </c>
    </row>
    <row r="45" spans="1:3" ht="28.5" customHeight="1" x14ac:dyDescent="0.2">
      <c r="A45" s="25" t="s">
        <v>44</v>
      </c>
      <c r="B45" s="26" t="s">
        <v>37</v>
      </c>
      <c r="C45" s="34">
        <f>'[15]Plan 2016'!$C46</f>
        <v>0</v>
      </c>
    </row>
    <row r="46" spans="1:3" ht="28.5" customHeight="1" x14ac:dyDescent="0.2">
      <c r="A46" s="25" t="s">
        <v>45</v>
      </c>
      <c r="B46" s="26" t="s">
        <v>38</v>
      </c>
      <c r="C46" s="34">
        <f>'[15]Plan 2016'!$C47</f>
        <v>204</v>
      </c>
    </row>
    <row r="47" spans="1:3" ht="28.5" customHeight="1" x14ac:dyDescent="0.2">
      <c r="A47" s="25" t="s">
        <v>46</v>
      </c>
      <c r="B47" s="26" t="s">
        <v>39</v>
      </c>
      <c r="C47" s="34">
        <f>'[15]Plan 2016'!$C48</f>
        <v>20</v>
      </c>
    </row>
    <row r="48" spans="1:3" ht="28.5" customHeight="1" x14ac:dyDescent="0.2">
      <c r="A48" s="16" t="s">
        <v>22</v>
      </c>
      <c r="B48" s="23" t="s">
        <v>122</v>
      </c>
      <c r="C48" s="34">
        <f>'[15]Plan 2016'!$C49</f>
        <v>18723</v>
      </c>
    </row>
    <row r="49" spans="1:3" ht="28.5" customHeight="1" x14ac:dyDescent="0.2">
      <c r="A49" s="25" t="s">
        <v>123</v>
      </c>
      <c r="B49" s="26" t="s">
        <v>124</v>
      </c>
      <c r="C49" s="34">
        <f>'[15]Plan 2016'!$C50</f>
        <v>100</v>
      </c>
    </row>
    <row r="50" spans="1:3" ht="28.5" customHeight="1" x14ac:dyDescent="0.2">
      <c r="A50" s="16" t="s">
        <v>23</v>
      </c>
      <c r="B50" s="24" t="s">
        <v>55</v>
      </c>
      <c r="C50" s="34">
        <f>'[15]Plan 2016'!$C51</f>
        <v>4205</v>
      </c>
    </row>
    <row r="51" spans="1:3" ht="28.5" customHeight="1" x14ac:dyDescent="0.2">
      <c r="A51" s="25" t="s">
        <v>51</v>
      </c>
      <c r="B51" s="26" t="s">
        <v>47</v>
      </c>
      <c r="C51" s="34">
        <f>'[15]Plan 2016'!$C52</f>
        <v>3218</v>
      </c>
    </row>
    <row r="52" spans="1:3" ht="28.5" customHeight="1" x14ac:dyDescent="0.2">
      <c r="A52" s="25" t="s">
        <v>52</v>
      </c>
      <c r="B52" s="26" t="s">
        <v>48</v>
      </c>
      <c r="C52" s="34">
        <f>'[15]Plan 2016'!$C53</f>
        <v>459</v>
      </c>
    </row>
    <row r="53" spans="1:3" ht="28.5" customHeight="1" x14ac:dyDescent="0.2">
      <c r="A53" s="25" t="s">
        <v>53</v>
      </c>
      <c r="B53" s="26" t="s">
        <v>49</v>
      </c>
      <c r="C53" s="34">
        <f>'[15]Plan 2016'!$C54</f>
        <v>0</v>
      </c>
    </row>
    <row r="54" spans="1:3" ht="28.5" customHeight="1" x14ac:dyDescent="0.2">
      <c r="A54" s="25" t="s">
        <v>54</v>
      </c>
      <c r="B54" s="26" t="s">
        <v>50</v>
      </c>
      <c r="C54" s="34">
        <f>'[15]Plan 2016'!$C55</f>
        <v>528</v>
      </c>
    </row>
    <row r="55" spans="1:3" ht="28.5" customHeight="1" x14ac:dyDescent="0.2">
      <c r="A55" s="16" t="s">
        <v>24</v>
      </c>
      <c r="B55" s="23" t="s">
        <v>25</v>
      </c>
      <c r="C55" s="34">
        <f>'[15]Plan 2016'!$C56</f>
        <v>0</v>
      </c>
    </row>
    <row r="56" spans="1:3" ht="28.5" customHeight="1" x14ac:dyDescent="0.2">
      <c r="A56" s="16" t="s">
        <v>26</v>
      </c>
      <c r="B56" s="23" t="s">
        <v>125</v>
      </c>
      <c r="C56" s="34">
        <f>'[15]Plan 2016'!$C57</f>
        <v>3980</v>
      </c>
    </row>
    <row r="57" spans="1:3" ht="28.5" customHeight="1" x14ac:dyDescent="0.2">
      <c r="A57" s="16" t="s">
        <v>27</v>
      </c>
      <c r="B57" s="23" t="s">
        <v>28</v>
      </c>
      <c r="C57" s="34">
        <f>'[15]Plan 2016'!$C58</f>
        <v>262</v>
      </c>
    </row>
    <row r="58" spans="1:3" s="3" customFormat="1" ht="30" customHeight="1" x14ac:dyDescent="0.2">
      <c r="A58" s="18" t="s">
        <v>29</v>
      </c>
      <c r="B58" s="28" t="s">
        <v>126</v>
      </c>
      <c r="C58" s="35">
        <f>C59+C60+C61+C62</f>
        <v>8813</v>
      </c>
    </row>
    <row r="59" spans="1:3" ht="42" customHeight="1" x14ac:dyDescent="0.2">
      <c r="A59" s="16" t="s">
        <v>79</v>
      </c>
      <c r="B59" s="23" t="s">
        <v>89</v>
      </c>
      <c r="C59" s="34">
        <f>'[15]Plan 2016'!$C60</f>
        <v>27</v>
      </c>
    </row>
    <row r="60" spans="1:3" ht="31.5" customHeight="1" x14ac:dyDescent="0.2">
      <c r="A60" s="16" t="s">
        <v>30</v>
      </c>
      <c r="B60" s="23" t="s">
        <v>57</v>
      </c>
      <c r="C60" s="34">
        <f>'[15]Plan 2016'!$C61</f>
        <v>6273</v>
      </c>
    </row>
    <row r="61" spans="1:3" ht="31.5" customHeight="1" x14ac:dyDescent="0.2">
      <c r="A61" s="16" t="s">
        <v>31</v>
      </c>
      <c r="B61" s="23" t="s">
        <v>81</v>
      </c>
      <c r="C61" s="34">
        <f>'[15]Plan 2016'!$C62</f>
        <v>0</v>
      </c>
    </row>
    <row r="62" spans="1:3" ht="31.5" customHeight="1" x14ac:dyDescent="0.2">
      <c r="A62" s="16" t="s">
        <v>80</v>
      </c>
      <c r="B62" s="23" t="s">
        <v>82</v>
      </c>
      <c r="C62" s="34">
        <f>'[15]Plan 2016'!$C63</f>
        <v>2513</v>
      </c>
    </row>
    <row r="63" spans="1:3" ht="32.25" customHeight="1" x14ac:dyDescent="0.2">
      <c r="A63" s="18" t="s">
        <v>83</v>
      </c>
      <c r="B63" s="28" t="s">
        <v>90</v>
      </c>
      <c r="C63" s="35">
        <f>'[15]Plan 2016'!$C64</f>
        <v>3970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pageSetUpPr fitToPage="1"/>
  </sheetPr>
  <dimension ref="A1:C63"/>
  <sheetViews>
    <sheetView showGridLines="0" tabSelected="1" view="pageBreakPreview" zoomScale="55" zoomScaleNormal="70" zoomScaleSheetLayoutView="55" workbookViewId="0">
      <pane xSplit="2" ySplit="6" topLeftCell="C16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defaultRowHeight="12.75" x14ac:dyDescent="0.2"/>
  <cols>
    <col min="1" max="1" width="9.140625" style="2"/>
    <col min="2" max="2" width="165.85546875" style="2" bestFit="1" customWidth="1"/>
    <col min="3" max="3" width="25.7109375" style="2" customWidth="1"/>
    <col min="4" max="16384" width="9.140625" style="2"/>
  </cols>
  <sheetData>
    <row r="1" spans="1:3" s="29" customFormat="1" ht="54.95" customHeight="1" x14ac:dyDescent="0.2">
      <c r="A1" s="98" t="str">
        <f>NFZ!A1:C1</f>
        <v>ROCZNY PLAN FINANSOWY NARODOWEGO FUNDUSZU ZDROWIA NA ROK 2016</v>
      </c>
      <c r="B1" s="98"/>
      <c r="C1" s="46"/>
    </row>
    <row r="2" spans="1:3" s="30" customFormat="1" ht="33" customHeight="1" x14ac:dyDescent="0.2">
      <c r="A2" s="39" t="s">
        <v>74</v>
      </c>
      <c r="B2" s="39"/>
      <c r="C2" s="44"/>
    </row>
    <row r="3" spans="1:3" ht="33" customHeight="1" x14ac:dyDescent="0.2">
      <c r="A3" s="1"/>
      <c r="B3" s="31"/>
      <c r="C3" s="38"/>
    </row>
    <row r="4" spans="1:3" s="6" customFormat="1" ht="90" customHeight="1" x14ac:dyDescent="0.2">
      <c r="A4" s="47" t="s">
        <v>92</v>
      </c>
      <c r="B4" s="48" t="s">
        <v>56</v>
      </c>
      <c r="C4" s="94" t="s">
        <v>210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10" t="s">
        <v>0</v>
      </c>
      <c r="B6" s="22" t="s">
        <v>131</v>
      </c>
      <c r="C6" s="7">
        <f>C7+C8+C9+C14+C15+C16+C17+C18+C19+C20+C21+C22+C23+C24+C28+C29+C31+C32+C33</f>
        <v>8375214</v>
      </c>
    </row>
    <row r="7" spans="1:3" ht="33" customHeight="1" x14ac:dyDescent="0.2">
      <c r="A7" s="14" t="s">
        <v>1</v>
      </c>
      <c r="B7" s="32" t="s">
        <v>93</v>
      </c>
      <c r="C7" s="34">
        <f>'[16]Plan 2016'!$C8</f>
        <v>1135000</v>
      </c>
    </row>
    <row r="8" spans="1:3" ht="33" customHeight="1" x14ac:dyDescent="0.2">
      <c r="A8" s="14" t="s">
        <v>2</v>
      </c>
      <c r="B8" s="32" t="s">
        <v>94</v>
      </c>
      <c r="C8" s="34">
        <f>'[16]Plan 2016'!$C9</f>
        <v>721938</v>
      </c>
    </row>
    <row r="9" spans="1:3" ht="33" customHeight="1" x14ac:dyDescent="0.2">
      <c r="A9" s="14" t="s">
        <v>3</v>
      </c>
      <c r="B9" s="32" t="s">
        <v>91</v>
      </c>
      <c r="C9" s="34">
        <f>'[16]Plan 2016'!$C10</f>
        <v>3707702</v>
      </c>
    </row>
    <row r="10" spans="1:3" ht="31.5" customHeight="1" x14ac:dyDescent="0.2">
      <c r="A10" s="33" t="s">
        <v>58</v>
      </c>
      <c r="B10" s="40" t="s">
        <v>104</v>
      </c>
      <c r="C10" s="34">
        <f>'[16]Plan 2016'!$C11</f>
        <v>339706</v>
      </c>
    </row>
    <row r="11" spans="1:3" ht="31.5" customHeight="1" x14ac:dyDescent="0.2">
      <c r="A11" s="33" t="s">
        <v>105</v>
      </c>
      <c r="B11" s="40" t="s">
        <v>108</v>
      </c>
      <c r="C11" s="34">
        <f>'[16]Plan 2016'!$C12</f>
        <v>309110</v>
      </c>
    </row>
    <row r="12" spans="1:3" ht="31.5" customHeight="1" x14ac:dyDescent="0.2">
      <c r="A12" s="33" t="s">
        <v>106</v>
      </c>
      <c r="B12" s="40" t="s">
        <v>109</v>
      </c>
      <c r="C12" s="34">
        <f>'[16]Plan 2016'!$C13</f>
        <v>158734</v>
      </c>
    </row>
    <row r="13" spans="1:3" ht="31.5" customHeight="1" x14ac:dyDescent="0.2">
      <c r="A13" s="33" t="s">
        <v>107</v>
      </c>
      <c r="B13" s="40" t="s">
        <v>110</v>
      </c>
      <c r="C13" s="34">
        <f>'[16]Plan 2016'!$C14</f>
        <v>64704</v>
      </c>
    </row>
    <row r="14" spans="1:3" ht="33" customHeight="1" x14ac:dyDescent="0.2">
      <c r="A14" s="14" t="s">
        <v>4</v>
      </c>
      <c r="B14" s="32" t="s">
        <v>99</v>
      </c>
      <c r="C14" s="34">
        <f>'[16]Plan 2016'!$C15</f>
        <v>287438</v>
      </c>
    </row>
    <row r="15" spans="1:3" ht="33" customHeight="1" x14ac:dyDescent="0.2">
      <c r="A15" s="14" t="s">
        <v>5</v>
      </c>
      <c r="B15" s="32" t="s">
        <v>95</v>
      </c>
      <c r="C15" s="34">
        <f>'[16]Plan 2016'!$C16</f>
        <v>240068</v>
      </c>
    </row>
    <row r="16" spans="1:3" ht="33" customHeight="1" x14ac:dyDescent="0.2">
      <c r="A16" s="14" t="s">
        <v>6</v>
      </c>
      <c r="B16" s="32" t="s">
        <v>101</v>
      </c>
      <c r="C16" s="34">
        <f>'[16]Plan 2016'!$C17</f>
        <v>189401</v>
      </c>
    </row>
    <row r="17" spans="1:3" ht="33" customHeight="1" x14ac:dyDescent="0.2">
      <c r="A17" s="14" t="s">
        <v>7</v>
      </c>
      <c r="B17" s="32" t="s">
        <v>100</v>
      </c>
      <c r="C17" s="34">
        <f>'[16]Plan 2016'!$C18</f>
        <v>49820</v>
      </c>
    </row>
    <row r="18" spans="1:3" ht="33" customHeight="1" x14ac:dyDescent="0.2">
      <c r="A18" s="14" t="s">
        <v>8</v>
      </c>
      <c r="B18" s="32" t="s">
        <v>96</v>
      </c>
      <c r="C18" s="34">
        <f>'[16]Plan 2016'!$C19</f>
        <v>201890</v>
      </c>
    </row>
    <row r="19" spans="1:3" ht="33" customHeight="1" x14ac:dyDescent="0.2">
      <c r="A19" s="14" t="s">
        <v>9</v>
      </c>
      <c r="B19" s="32" t="s">
        <v>97</v>
      </c>
      <c r="C19" s="34">
        <f>'[16]Plan 2016'!$C20</f>
        <v>70000</v>
      </c>
    </row>
    <row r="20" spans="1:3" ht="33" customHeight="1" x14ac:dyDescent="0.2">
      <c r="A20" s="14" t="s">
        <v>10</v>
      </c>
      <c r="B20" s="32" t="s">
        <v>102</v>
      </c>
      <c r="C20" s="34">
        <f>'[16]Plan 2016'!$C21</f>
        <v>4372</v>
      </c>
    </row>
    <row r="21" spans="1:3" ht="46.5" customHeight="1" x14ac:dyDescent="0.2">
      <c r="A21" s="14" t="s">
        <v>11</v>
      </c>
      <c r="B21" s="32" t="s">
        <v>98</v>
      </c>
      <c r="C21" s="34">
        <f>'[16]Plan 2016'!$C22</f>
        <v>28305</v>
      </c>
    </row>
    <row r="22" spans="1:3" ht="33" customHeight="1" x14ac:dyDescent="0.2">
      <c r="A22" s="14" t="s">
        <v>12</v>
      </c>
      <c r="B22" s="32" t="s">
        <v>128</v>
      </c>
      <c r="C22" s="34">
        <f>'[16]Plan 2016'!$C23</f>
        <v>216316</v>
      </c>
    </row>
    <row r="23" spans="1:3" ht="33" customHeight="1" x14ac:dyDescent="0.2">
      <c r="A23" s="14" t="s">
        <v>13</v>
      </c>
      <c r="B23" s="32" t="s">
        <v>111</v>
      </c>
      <c r="C23" s="34">
        <f>'[16]Plan 2016'!$C24</f>
        <v>129910</v>
      </c>
    </row>
    <row r="24" spans="1:3" ht="33" customHeight="1" x14ac:dyDescent="0.2">
      <c r="A24" s="15" t="s">
        <v>14</v>
      </c>
      <c r="B24" s="32" t="s">
        <v>112</v>
      </c>
      <c r="C24" s="34">
        <f>'[16]Plan 2016'!$C25</f>
        <v>945540</v>
      </c>
    </row>
    <row r="25" spans="1:3" ht="26.25" x14ac:dyDescent="0.2">
      <c r="A25" s="13" t="s">
        <v>103</v>
      </c>
      <c r="B25" s="40" t="s">
        <v>114</v>
      </c>
      <c r="C25" s="34">
        <f>'[16]Plan 2016'!$C26</f>
        <v>944403</v>
      </c>
    </row>
    <row r="26" spans="1:3" ht="31.5" customHeight="1" x14ac:dyDescent="0.2">
      <c r="A26" s="33" t="s">
        <v>113</v>
      </c>
      <c r="B26" s="40" t="s">
        <v>116</v>
      </c>
      <c r="C26" s="34">
        <f>'[16]Plan 2016'!$C27</f>
        <v>966</v>
      </c>
    </row>
    <row r="27" spans="1:3" ht="31.5" customHeight="1" x14ac:dyDescent="0.2">
      <c r="A27" s="33" t="s">
        <v>117</v>
      </c>
      <c r="B27" s="40" t="s">
        <v>115</v>
      </c>
      <c r="C27" s="34">
        <f>'[16]Plan 2016'!$C28</f>
        <v>171</v>
      </c>
    </row>
    <row r="28" spans="1:3" ht="33" customHeight="1" x14ac:dyDescent="0.2">
      <c r="A28" s="16" t="s">
        <v>15</v>
      </c>
      <c r="B28" s="19" t="s">
        <v>87</v>
      </c>
      <c r="C28" s="34">
        <f>'[16]Plan 2016'!$C29</f>
        <v>0</v>
      </c>
    </row>
    <row r="29" spans="1:3" ht="33" customHeight="1" x14ac:dyDescent="0.2">
      <c r="A29" s="16" t="s">
        <v>84</v>
      </c>
      <c r="B29" s="23" t="s">
        <v>118</v>
      </c>
      <c r="C29" s="34">
        <f>'[16]Plan 2016'!$C30</f>
        <v>56209</v>
      </c>
    </row>
    <row r="30" spans="1:3" ht="31.5" customHeight="1" x14ac:dyDescent="0.2">
      <c r="A30" s="33" t="s">
        <v>119</v>
      </c>
      <c r="B30" s="40" t="s">
        <v>130</v>
      </c>
      <c r="C30" s="34">
        <v>25656</v>
      </c>
    </row>
    <row r="31" spans="1:3" ht="33" customHeight="1" x14ac:dyDescent="0.2">
      <c r="A31" s="16" t="s">
        <v>85</v>
      </c>
      <c r="B31" s="20" t="s">
        <v>88</v>
      </c>
      <c r="C31" s="34">
        <f>'[16]Plan 2016'!$C32</f>
        <v>331305</v>
      </c>
    </row>
    <row r="32" spans="1:3" ht="33" customHeight="1" x14ac:dyDescent="0.2">
      <c r="A32" s="16" t="s">
        <v>86</v>
      </c>
      <c r="B32" s="23" t="s">
        <v>129</v>
      </c>
      <c r="C32" s="34">
        <f>'[16]Plan 2016'!$C33</f>
        <v>60000</v>
      </c>
    </row>
    <row r="33" spans="1:3" ht="33" customHeight="1" x14ac:dyDescent="0.2">
      <c r="A33" s="16" t="s">
        <v>132</v>
      </c>
      <c r="B33" s="20" t="s">
        <v>133</v>
      </c>
      <c r="C33" s="34">
        <f>'[16]Plan 2016'!$C34</f>
        <v>0</v>
      </c>
    </row>
    <row r="34" spans="1:3" s="5" customFormat="1" ht="31.5" customHeight="1" x14ac:dyDescent="0.2">
      <c r="A34" s="17" t="s">
        <v>60</v>
      </c>
      <c r="B34" s="21" t="s">
        <v>61</v>
      </c>
      <c r="C34" s="34">
        <f>'[16]Plan 2016'!$C35</f>
        <v>0</v>
      </c>
    </row>
    <row r="35" spans="1:3" s="5" customFormat="1" ht="31.5" customHeight="1" x14ac:dyDescent="0.2">
      <c r="A35" s="17" t="s">
        <v>59</v>
      </c>
      <c r="B35" s="21" t="s">
        <v>62</v>
      </c>
      <c r="C35" s="36">
        <f>'[16]Plan 2016'!$C36</f>
        <v>198241</v>
      </c>
    </row>
    <row r="36" spans="1:3" s="5" customFormat="1" ht="42.75" customHeight="1" x14ac:dyDescent="0.2">
      <c r="A36" s="17" t="s">
        <v>120</v>
      </c>
      <c r="B36" s="21" t="s">
        <v>121</v>
      </c>
      <c r="C36" s="36">
        <f>C11+C13+C24+C30</f>
        <v>1345010</v>
      </c>
    </row>
    <row r="37" spans="1:3" s="3" customFormat="1" ht="30" customHeight="1" x14ac:dyDescent="0.2">
      <c r="A37" s="12" t="s">
        <v>16</v>
      </c>
      <c r="B37" s="28" t="s">
        <v>127</v>
      </c>
      <c r="C37" s="11">
        <f>C38+C39+C40+C48+C50+C56+C57+C55</f>
        <v>63567</v>
      </c>
    </row>
    <row r="38" spans="1:3" ht="28.5" customHeight="1" x14ac:dyDescent="0.2">
      <c r="A38" s="16" t="s">
        <v>17</v>
      </c>
      <c r="B38" s="23" t="s">
        <v>18</v>
      </c>
      <c r="C38" s="34">
        <f>'[16]Plan 2016'!$C39</f>
        <v>2962</v>
      </c>
    </row>
    <row r="39" spans="1:3" ht="28.5" customHeight="1" x14ac:dyDescent="0.2">
      <c r="A39" s="16" t="s">
        <v>19</v>
      </c>
      <c r="B39" s="23" t="s">
        <v>20</v>
      </c>
      <c r="C39" s="34">
        <f>'[16]Plan 2016'!$C40</f>
        <v>8177</v>
      </c>
    </row>
    <row r="40" spans="1:3" ht="28.5" customHeight="1" x14ac:dyDescent="0.2">
      <c r="A40" s="16" t="s">
        <v>21</v>
      </c>
      <c r="B40" s="24" t="s">
        <v>32</v>
      </c>
      <c r="C40" s="34">
        <f>'[16]Plan 2016'!$C41</f>
        <v>742</v>
      </c>
    </row>
    <row r="41" spans="1:3" ht="28.5" customHeight="1" x14ac:dyDescent="0.2">
      <c r="A41" s="25" t="s">
        <v>40</v>
      </c>
      <c r="B41" s="26" t="s">
        <v>33</v>
      </c>
      <c r="C41" s="34">
        <f>'[16]Plan 2016'!$C42</f>
        <v>120</v>
      </c>
    </row>
    <row r="42" spans="1:3" ht="28.5" customHeight="1" x14ac:dyDescent="0.2">
      <c r="A42" s="25" t="s">
        <v>41</v>
      </c>
      <c r="B42" s="27" t="s">
        <v>34</v>
      </c>
      <c r="C42" s="34">
        <f>'[16]Plan 2016'!$C43</f>
        <v>120</v>
      </c>
    </row>
    <row r="43" spans="1:3" ht="28.5" customHeight="1" x14ac:dyDescent="0.2">
      <c r="A43" s="25" t="s">
        <v>42</v>
      </c>
      <c r="B43" s="26" t="s">
        <v>35</v>
      </c>
      <c r="C43" s="34">
        <f>'[16]Plan 2016'!$C44</f>
        <v>10</v>
      </c>
    </row>
    <row r="44" spans="1:3" ht="28.5" customHeight="1" x14ac:dyDescent="0.2">
      <c r="A44" s="25" t="s">
        <v>43</v>
      </c>
      <c r="B44" s="26" t="s">
        <v>36</v>
      </c>
      <c r="C44" s="34">
        <f>'[16]Plan 2016'!$C45</f>
        <v>2</v>
      </c>
    </row>
    <row r="45" spans="1:3" ht="28.5" customHeight="1" x14ac:dyDescent="0.2">
      <c r="A45" s="25" t="s">
        <v>44</v>
      </c>
      <c r="B45" s="26" t="s">
        <v>37</v>
      </c>
      <c r="C45" s="34">
        <f>'[16]Plan 2016'!$C46</f>
        <v>0</v>
      </c>
    </row>
    <row r="46" spans="1:3" ht="28.5" customHeight="1" x14ac:dyDescent="0.2">
      <c r="A46" s="25" t="s">
        <v>45</v>
      </c>
      <c r="B46" s="26" t="s">
        <v>38</v>
      </c>
      <c r="C46" s="34">
        <f>'[16]Plan 2016'!$C47</f>
        <v>587</v>
      </c>
    </row>
    <row r="47" spans="1:3" ht="28.5" customHeight="1" x14ac:dyDescent="0.2">
      <c r="A47" s="25" t="s">
        <v>46</v>
      </c>
      <c r="B47" s="26" t="s">
        <v>39</v>
      </c>
      <c r="C47" s="34">
        <f>'[16]Plan 2016'!$C48</f>
        <v>23</v>
      </c>
    </row>
    <row r="48" spans="1:3" ht="28.5" customHeight="1" x14ac:dyDescent="0.2">
      <c r="A48" s="16" t="s">
        <v>22</v>
      </c>
      <c r="B48" s="23" t="s">
        <v>122</v>
      </c>
      <c r="C48" s="34">
        <f>'[16]Plan 2016'!$C49</f>
        <v>37610</v>
      </c>
    </row>
    <row r="49" spans="1:3" ht="28.5" customHeight="1" x14ac:dyDescent="0.2">
      <c r="A49" s="25" t="s">
        <v>123</v>
      </c>
      <c r="B49" s="26" t="s">
        <v>124</v>
      </c>
      <c r="C49" s="34">
        <f>'[16]Plan 2016'!$C50</f>
        <v>250</v>
      </c>
    </row>
    <row r="50" spans="1:3" ht="28.5" customHeight="1" x14ac:dyDescent="0.2">
      <c r="A50" s="16" t="s">
        <v>23</v>
      </c>
      <c r="B50" s="24" t="s">
        <v>55</v>
      </c>
      <c r="C50" s="34">
        <f>'[16]Plan 2016'!$C51</f>
        <v>8428</v>
      </c>
    </row>
    <row r="51" spans="1:3" ht="28.5" customHeight="1" x14ac:dyDescent="0.2">
      <c r="A51" s="25" t="s">
        <v>51</v>
      </c>
      <c r="B51" s="26" t="s">
        <v>47</v>
      </c>
      <c r="C51" s="34">
        <f>'[16]Plan 2016'!$C52</f>
        <v>6465</v>
      </c>
    </row>
    <row r="52" spans="1:3" ht="28.5" customHeight="1" x14ac:dyDescent="0.2">
      <c r="A52" s="25" t="s">
        <v>52</v>
      </c>
      <c r="B52" s="26" t="s">
        <v>48</v>
      </c>
      <c r="C52" s="34">
        <f>'[16]Plan 2016'!$C53</f>
        <v>921</v>
      </c>
    </row>
    <row r="53" spans="1:3" ht="28.5" customHeight="1" x14ac:dyDescent="0.2">
      <c r="A53" s="25" t="s">
        <v>53</v>
      </c>
      <c r="B53" s="26" t="s">
        <v>49</v>
      </c>
      <c r="C53" s="34">
        <f>'[16]Plan 2016'!$C54</f>
        <v>0</v>
      </c>
    </row>
    <row r="54" spans="1:3" ht="28.5" customHeight="1" x14ac:dyDescent="0.2">
      <c r="A54" s="25" t="s">
        <v>54</v>
      </c>
      <c r="B54" s="26" t="s">
        <v>50</v>
      </c>
      <c r="C54" s="34">
        <f>'[16]Plan 2016'!$C55</f>
        <v>1042</v>
      </c>
    </row>
    <row r="55" spans="1:3" ht="28.5" customHeight="1" x14ac:dyDescent="0.2">
      <c r="A55" s="16" t="s">
        <v>24</v>
      </c>
      <c r="B55" s="23" t="s">
        <v>25</v>
      </c>
      <c r="C55" s="34">
        <f>'[16]Plan 2016'!$C56</f>
        <v>0</v>
      </c>
    </row>
    <row r="56" spans="1:3" ht="28.5" customHeight="1" x14ac:dyDescent="0.2">
      <c r="A56" s="16" t="s">
        <v>26</v>
      </c>
      <c r="B56" s="23" t="s">
        <v>125</v>
      </c>
      <c r="C56" s="34">
        <f>'[16]Plan 2016'!$C57</f>
        <v>5353</v>
      </c>
    </row>
    <row r="57" spans="1:3" ht="28.5" customHeight="1" x14ac:dyDescent="0.2">
      <c r="A57" s="16" t="s">
        <v>27</v>
      </c>
      <c r="B57" s="23" t="s">
        <v>28</v>
      </c>
      <c r="C57" s="34">
        <f>'[16]Plan 2016'!$C58</f>
        <v>295</v>
      </c>
    </row>
    <row r="58" spans="1:3" s="3" customFormat="1" ht="30" customHeight="1" x14ac:dyDescent="0.2">
      <c r="A58" s="18" t="s">
        <v>29</v>
      </c>
      <c r="B58" s="28" t="s">
        <v>126</v>
      </c>
      <c r="C58" s="35">
        <f>C59+C60+C61+C62</f>
        <v>2751</v>
      </c>
    </row>
    <row r="59" spans="1:3" ht="42" customHeight="1" x14ac:dyDescent="0.2">
      <c r="A59" s="16" t="s">
        <v>79</v>
      </c>
      <c r="B59" s="23" t="s">
        <v>89</v>
      </c>
      <c r="C59" s="34">
        <f>'[16]Plan 2016'!$C60</f>
        <v>245</v>
      </c>
    </row>
    <row r="60" spans="1:3" ht="31.5" customHeight="1" x14ac:dyDescent="0.2">
      <c r="A60" s="16" t="s">
        <v>30</v>
      </c>
      <c r="B60" s="23" t="s">
        <v>57</v>
      </c>
      <c r="C60" s="34">
        <f>'[16]Plan 2016'!$C61</f>
        <v>1828</v>
      </c>
    </row>
    <row r="61" spans="1:3" ht="31.5" customHeight="1" x14ac:dyDescent="0.2">
      <c r="A61" s="16" t="s">
        <v>31</v>
      </c>
      <c r="B61" s="23" t="s">
        <v>81</v>
      </c>
      <c r="C61" s="34">
        <f>'[16]Plan 2016'!$C62</f>
        <v>0</v>
      </c>
    </row>
    <row r="62" spans="1:3" ht="31.5" customHeight="1" x14ac:dyDescent="0.2">
      <c r="A62" s="16" t="s">
        <v>80</v>
      </c>
      <c r="B62" s="23" t="s">
        <v>82</v>
      </c>
      <c r="C62" s="34">
        <f>'[16]Plan 2016'!$C63</f>
        <v>678</v>
      </c>
    </row>
    <row r="63" spans="1:3" ht="32.25" customHeight="1" x14ac:dyDescent="0.2">
      <c r="A63" s="18" t="s">
        <v>83</v>
      </c>
      <c r="B63" s="28" t="s">
        <v>90</v>
      </c>
      <c r="C63" s="35">
        <f>'[16]Plan 2016'!$C64</f>
        <v>1355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:C63"/>
  <sheetViews>
    <sheetView showGridLines="0" tabSelected="1" view="pageBreakPreview" zoomScale="55" zoomScaleNormal="60" zoomScaleSheetLayoutView="55" workbookViewId="0">
      <pane ySplit="6" topLeftCell="A19" activePane="bottomLeft" state="frozen"/>
      <selection activeCell="C4" sqref="C4"/>
      <selection pane="bottomLeft" activeCell="C4" sqref="C4"/>
    </sheetView>
  </sheetViews>
  <sheetFormatPr defaultRowHeight="12.75" x14ac:dyDescent="0.2"/>
  <cols>
    <col min="1" max="1" width="9.140625" style="2"/>
    <col min="2" max="2" width="165.85546875" style="2" bestFit="1" customWidth="1"/>
    <col min="3" max="3" width="25.7109375" style="2" customWidth="1"/>
    <col min="4" max="16384" width="9.140625" style="2"/>
  </cols>
  <sheetData>
    <row r="1" spans="1:3" s="29" customFormat="1" ht="54.95" customHeight="1" x14ac:dyDescent="0.2">
      <c r="A1" s="98" t="str">
        <f>NFZ!A1:C1</f>
        <v>ROCZNY PLAN FINANSOWY NARODOWEGO FUNDUSZU ZDROWIA NA ROK 2016</v>
      </c>
      <c r="B1" s="98"/>
      <c r="C1" s="46"/>
    </row>
    <row r="2" spans="1:3" s="30" customFormat="1" ht="33" customHeight="1" x14ac:dyDescent="0.2">
      <c r="A2" s="39" t="s">
        <v>75</v>
      </c>
      <c r="B2" s="39"/>
      <c r="C2" s="44"/>
    </row>
    <row r="3" spans="1:3" ht="33" customHeight="1" x14ac:dyDescent="0.2">
      <c r="A3" s="1"/>
      <c r="B3" s="31"/>
      <c r="C3" s="38"/>
    </row>
    <row r="4" spans="1:3" s="6" customFormat="1" ht="90" customHeight="1" x14ac:dyDescent="0.2">
      <c r="A4" s="47" t="s">
        <v>92</v>
      </c>
      <c r="B4" s="48" t="s">
        <v>56</v>
      </c>
      <c r="C4" s="94" t="s">
        <v>210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10" t="s">
        <v>0</v>
      </c>
      <c r="B6" s="22" t="s">
        <v>131</v>
      </c>
      <c r="C6" s="7">
        <f>C7+C8+C9+C14+C15+C16+C17+C18+C19+C20+C21+C22+C23+C24+C28+C29+C31+C32+C33</f>
        <v>2306191</v>
      </c>
    </row>
    <row r="7" spans="1:3" ht="33" customHeight="1" x14ac:dyDescent="0.2">
      <c r="A7" s="14" t="s">
        <v>1</v>
      </c>
      <c r="B7" s="32" t="s">
        <v>93</v>
      </c>
      <c r="C7" s="34">
        <f>'[17]Plan 2016'!$C8</f>
        <v>286747</v>
      </c>
    </row>
    <row r="8" spans="1:3" ht="33" customHeight="1" x14ac:dyDescent="0.2">
      <c r="A8" s="14" t="s">
        <v>2</v>
      </c>
      <c r="B8" s="32" t="s">
        <v>94</v>
      </c>
      <c r="C8" s="34">
        <f>'[17]Plan 2016'!$C9</f>
        <v>160282</v>
      </c>
    </row>
    <row r="9" spans="1:3" ht="33" customHeight="1" x14ac:dyDescent="0.2">
      <c r="A9" s="14" t="s">
        <v>3</v>
      </c>
      <c r="B9" s="32" t="s">
        <v>91</v>
      </c>
      <c r="C9" s="34">
        <f>'[17]Plan 2016'!$C10</f>
        <v>915047</v>
      </c>
    </row>
    <row r="10" spans="1:3" ht="31.5" customHeight="1" x14ac:dyDescent="0.2">
      <c r="A10" s="33" t="s">
        <v>58</v>
      </c>
      <c r="B10" s="40" t="s">
        <v>104</v>
      </c>
      <c r="C10" s="34">
        <f>'[17]Plan 2016'!$C11</f>
        <v>80948</v>
      </c>
    </row>
    <row r="11" spans="1:3" ht="31.5" customHeight="1" x14ac:dyDescent="0.2">
      <c r="A11" s="33" t="s">
        <v>105</v>
      </c>
      <c r="B11" s="40" t="s">
        <v>108</v>
      </c>
      <c r="C11" s="34">
        <f>'[17]Plan 2016'!$C12</f>
        <v>68360</v>
      </c>
    </row>
    <row r="12" spans="1:3" ht="31.5" customHeight="1" x14ac:dyDescent="0.2">
      <c r="A12" s="33" t="s">
        <v>106</v>
      </c>
      <c r="B12" s="40" t="s">
        <v>109</v>
      </c>
      <c r="C12" s="34">
        <f>'[17]Plan 2016'!$C13</f>
        <v>43245</v>
      </c>
    </row>
    <row r="13" spans="1:3" ht="31.5" customHeight="1" x14ac:dyDescent="0.2">
      <c r="A13" s="33" t="s">
        <v>107</v>
      </c>
      <c r="B13" s="40" t="s">
        <v>110</v>
      </c>
      <c r="C13" s="34">
        <f>'[17]Plan 2016'!$C14</f>
        <v>18201</v>
      </c>
    </row>
    <row r="14" spans="1:3" ht="33" customHeight="1" x14ac:dyDescent="0.2">
      <c r="A14" s="14" t="s">
        <v>4</v>
      </c>
      <c r="B14" s="32" t="s">
        <v>99</v>
      </c>
      <c r="C14" s="34">
        <f>'[17]Plan 2016'!$C15</f>
        <v>63701</v>
      </c>
    </row>
    <row r="15" spans="1:3" ht="33" customHeight="1" x14ac:dyDescent="0.2">
      <c r="A15" s="14" t="s">
        <v>5</v>
      </c>
      <c r="B15" s="32" t="s">
        <v>95</v>
      </c>
      <c r="C15" s="34">
        <f>'[17]Plan 2016'!$C16</f>
        <v>71256</v>
      </c>
    </row>
    <row r="16" spans="1:3" ht="33" customHeight="1" x14ac:dyDescent="0.2">
      <c r="A16" s="14" t="s">
        <v>6</v>
      </c>
      <c r="B16" s="32" t="s">
        <v>101</v>
      </c>
      <c r="C16" s="34">
        <f>'[17]Plan 2016'!$C17</f>
        <v>43710</v>
      </c>
    </row>
    <row r="17" spans="1:3" ht="33" customHeight="1" x14ac:dyDescent="0.2">
      <c r="A17" s="14" t="s">
        <v>7</v>
      </c>
      <c r="B17" s="32" t="s">
        <v>100</v>
      </c>
      <c r="C17" s="34">
        <f>'[17]Plan 2016'!$C18</f>
        <v>17848</v>
      </c>
    </row>
    <row r="18" spans="1:3" ht="33" customHeight="1" x14ac:dyDescent="0.2">
      <c r="A18" s="14" t="s">
        <v>8</v>
      </c>
      <c r="B18" s="32" t="s">
        <v>96</v>
      </c>
      <c r="C18" s="34">
        <f>'[17]Plan 2016'!$C19</f>
        <v>61213</v>
      </c>
    </row>
    <row r="19" spans="1:3" ht="33" customHeight="1" x14ac:dyDescent="0.2">
      <c r="A19" s="14" t="s">
        <v>9</v>
      </c>
      <c r="B19" s="32" t="s">
        <v>97</v>
      </c>
      <c r="C19" s="34">
        <f>'[17]Plan 2016'!$C20</f>
        <v>25425</v>
      </c>
    </row>
    <row r="20" spans="1:3" ht="33" customHeight="1" x14ac:dyDescent="0.2">
      <c r="A20" s="14" t="s">
        <v>10</v>
      </c>
      <c r="B20" s="32" t="s">
        <v>102</v>
      </c>
      <c r="C20" s="34">
        <f>'[17]Plan 2016'!$C21</f>
        <v>1526</v>
      </c>
    </row>
    <row r="21" spans="1:3" ht="46.5" customHeight="1" x14ac:dyDescent="0.2">
      <c r="A21" s="14" t="s">
        <v>11</v>
      </c>
      <c r="B21" s="32" t="s">
        <v>98</v>
      </c>
      <c r="C21" s="34">
        <f>'[17]Plan 2016'!$C22</f>
        <v>5874</v>
      </c>
    </row>
    <row r="22" spans="1:3" ht="33" customHeight="1" x14ac:dyDescent="0.2">
      <c r="A22" s="14" t="s">
        <v>12</v>
      </c>
      <c r="B22" s="32" t="s">
        <v>128</v>
      </c>
      <c r="C22" s="34">
        <f>'[17]Plan 2016'!$C23</f>
        <v>50176</v>
      </c>
    </row>
    <row r="23" spans="1:3" ht="33" customHeight="1" x14ac:dyDescent="0.2">
      <c r="A23" s="14" t="s">
        <v>13</v>
      </c>
      <c r="B23" s="32" t="s">
        <v>111</v>
      </c>
      <c r="C23" s="34">
        <f>'[17]Plan 2016'!$C24</f>
        <v>30040</v>
      </c>
    </row>
    <row r="24" spans="1:3" ht="33" customHeight="1" x14ac:dyDescent="0.2">
      <c r="A24" s="15" t="s">
        <v>14</v>
      </c>
      <c r="B24" s="32" t="s">
        <v>112</v>
      </c>
      <c r="C24" s="34">
        <f>'[17]Plan 2016'!$C25</f>
        <v>259996</v>
      </c>
    </row>
    <row r="25" spans="1:3" ht="26.25" x14ac:dyDescent="0.2">
      <c r="A25" s="13" t="s">
        <v>103</v>
      </c>
      <c r="B25" s="40" t="s">
        <v>114</v>
      </c>
      <c r="C25" s="34">
        <f>'[17]Plan 2016'!$C26</f>
        <v>259606</v>
      </c>
    </row>
    <row r="26" spans="1:3" ht="31.5" customHeight="1" x14ac:dyDescent="0.2">
      <c r="A26" s="33" t="s">
        <v>113</v>
      </c>
      <c r="B26" s="40" t="s">
        <v>116</v>
      </c>
      <c r="C26" s="34">
        <f>'[17]Plan 2016'!$C27</f>
        <v>190</v>
      </c>
    </row>
    <row r="27" spans="1:3" ht="31.5" customHeight="1" x14ac:dyDescent="0.2">
      <c r="A27" s="33" t="s">
        <v>117</v>
      </c>
      <c r="B27" s="40" t="s">
        <v>115</v>
      </c>
      <c r="C27" s="34">
        <f>'[17]Plan 2016'!$C28</f>
        <v>200</v>
      </c>
    </row>
    <row r="28" spans="1:3" ht="33" customHeight="1" x14ac:dyDescent="0.2">
      <c r="A28" s="16" t="s">
        <v>15</v>
      </c>
      <c r="B28" s="19" t="s">
        <v>87</v>
      </c>
      <c r="C28" s="34">
        <f>'[17]Plan 2016'!$C29</f>
        <v>0</v>
      </c>
    </row>
    <row r="29" spans="1:3" ht="33" customHeight="1" x14ac:dyDescent="0.2">
      <c r="A29" s="16" t="s">
        <v>84</v>
      </c>
      <c r="B29" s="23" t="s">
        <v>118</v>
      </c>
      <c r="C29" s="34">
        <f>'[17]Plan 2016'!$C30</f>
        <v>18817</v>
      </c>
    </row>
    <row r="30" spans="1:3" ht="31.5" customHeight="1" x14ac:dyDescent="0.2">
      <c r="A30" s="33" t="s">
        <v>119</v>
      </c>
      <c r="B30" s="40" t="s">
        <v>130</v>
      </c>
      <c r="C30" s="34">
        <v>12503</v>
      </c>
    </row>
    <row r="31" spans="1:3" ht="33" customHeight="1" x14ac:dyDescent="0.2">
      <c r="A31" s="16" t="s">
        <v>85</v>
      </c>
      <c r="B31" s="20" t="s">
        <v>88</v>
      </c>
      <c r="C31" s="34">
        <f>'[17]Plan 2016'!$C32</f>
        <v>224869</v>
      </c>
    </row>
    <row r="32" spans="1:3" ht="33" customHeight="1" x14ac:dyDescent="0.2">
      <c r="A32" s="16" t="s">
        <v>86</v>
      </c>
      <c r="B32" s="23" t="s">
        <v>129</v>
      </c>
      <c r="C32" s="34">
        <f>'[17]Plan 2016'!$C33</f>
        <v>69664</v>
      </c>
    </row>
    <row r="33" spans="1:3" ht="33" customHeight="1" x14ac:dyDescent="0.2">
      <c r="A33" s="16" t="s">
        <v>132</v>
      </c>
      <c r="B33" s="20" t="s">
        <v>133</v>
      </c>
      <c r="C33" s="34">
        <f>'[17]Plan 2016'!$C34</f>
        <v>0</v>
      </c>
    </row>
    <row r="34" spans="1:3" s="5" customFormat="1" ht="31.5" customHeight="1" x14ac:dyDescent="0.2">
      <c r="A34" s="17" t="s">
        <v>60</v>
      </c>
      <c r="B34" s="21" t="s">
        <v>61</v>
      </c>
      <c r="C34" s="34">
        <f>'[17]Plan 2016'!$C35</f>
        <v>0</v>
      </c>
    </row>
    <row r="35" spans="1:3" s="5" customFormat="1" ht="31.5" customHeight="1" x14ac:dyDescent="0.2">
      <c r="A35" s="17" t="s">
        <v>59</v>
      </c>
      <c r="B35" s="21" t="s">
        <v>62</v>
      </c>
      <c r="C35" s="36">
        <f>'[17]Plan 2016'!$C36</f>
        <v>56428</v>
      </c>
    </row>
    <row r="36" spans="1:3" s="5" customFormat="1" ht="42.75" customHeight="1" x14ac:dyDescent="0.2">
      <c r="A36" s="17" t="s">
        <v>120</v>
      </c>
      <c r="B36" s="21" t="s">
        <v>121</v>
      </c>
      <c r="C36" s="36">
        <f>C11+C13+C24+C30</f>
        <v>359060</v>
      </c>
    </row>
    <row r="37" spans="1:3" s="3" customFormat="1" ht="30" customHeight="1" x14ac:dyDescent="0.2">
      <c r="A37" s="12" t="s">
        <v>16</v>
      </c>
      <c r="B37" s="28" t="s">
        <v>127</v>
      </c>
      <c r="C37" s="11">
        <f>C38+C39+C40+C48+C50+C56+C57+C55</f>
        <v>18319</v>
      </c>
    </row>
    <row r="38" spans="1:3" ht="28.5" customHeight="1" x14ac:dyDescent="0.2">
      <c r="A38" s="16" t="s">
        <v>17</v>
      </c>
      <c r="B38" s="23" t="s">
        <v>18</v>
      </c>
      <c r="C38" s="34">
        <f>'[17]Plan 2016'!$C39</f>
        <v>962</v>
      </c>
    </row>
    <row r="39" spans="1:3" ht="28.5" customHeight="1" x14ac:dyDescent="0.2">
      <c r="A39" s="16" t="s">
        <v>19</v>
      </c>
      <c r="B39" s="23" t="s">
        <v>20</v>
      </c>
      <c r="C39" s="34">
        <f>'[17]Plan 2016'!$C40</f>
        <v>2103</v>
      </c>
    </row>
    <row r="40" spans="1:3" ht="28.5" customHeight="1" x14ac:dyDescent="0.2">
      <c r="A40" s="16" t="s">
        <v>21</v>
      </c>
      <c r="B40" s="24" t="s">
        <v>32</v>
      </c>
      <c r="C40" s="34">
        <f>'[17]Plan 2016'!$C41</f>
        <v>61</v>
      </c>
    </row>
    <row r="41" spans="1:3" ht="28.5" customHeight="1" x14ac:dyDescent="0.2">
      <c r="A41" s="25" t="s">
        <v>40</v>
      </c>
      <c r="B41" s="26" t="s">
        <v>33</v>
      </c>
      <c r="C41" s="34">
        <f>'[17]Plan 2016'!$C42</f>
        <v>7</v>
      </c>
    </row>
    <row r="42" spans="1:3" ht="28.5" customHeight="1" x14ac:dyDescent="0.2">
      <c r="A42" s="25" t="s">
        <v>41</v>
      </c>
      <c r="B42" s="27" t="s">
        <v>34</v>
      </c>
      <c r="C42" s="34">
        <f>'[17]Plan 2016'!$C43</f>
        <v>7</v>
      </c>
    </row>
    <row r="43" spans="1:3" ht="28.5" customHeight="1" x14ac:dyDescent="0.2">
      <c r="A43" s="25" t="s">
        <v>42</v>
      </c>
      <c r="B43" s="26" t="s">
        <v>35</v>
      </c>
      <c r="C43" s="34">
        <f>'[17]Plan 2016'!$C44</f>
        <v>17</v>
      </c>
    </row>
    <row r="44" spans="1:3" ht="28.5" customHeight="1" x14ac:dyDescent="0.2">
      <c r="A44" s="25" t="s">
        <v>43</v>
      </c>
      <c r="B44" s="26" t="s">
        <v>36</v>
      </c>
      <c r="C44" s="34">
        <f>'[17]Plan 2016'!$C45</f>
        <v>0</v>
      </c>
    </row>
    <row r="45" spans="1:3" ht="28.5" customHeight="1" x14ac:dyDescent="0.2">
      <c r="A45" s="25" t="s">
        <v>44</v>
      </c>
      <c r="B45" s="26" t="s">
        <v>37</v>
      </c>
      <c r="C45" s="34">
        <f>'[17]Plan 2016'!$C46</f>
        <v>0</v>
      </c>
    </row>
    <row r="46" spans="1:3" ht="28.5" customHeight="1" x14ac:dyDescent="0.2">
      <c r="A46" s="25" t="s">
        <v>45</v>
      </c>
      <c r="B46" s="26" t="s">
        <v>38</v>
      </c>
      <c r="C46" s="34">
        <f>'[17]Plan 2016'!$C47</f>
        <v>37</v>
      </c>
    </row>
    <row r="47" spans="1:3" ht="28.5" customHeight="1" x14ac:dyDescent="0.2">
      <c r="A47" s="25" t="s">
        <v>46</v>
      </c>
      <c r="B47" s="26" t="s">
        <v>39</v>
      </c>
      <c r="C47" s="34">
        <f>'[17]Plan 2016'!$C48</f>
        <v>0</v>
      </c>
    </row>
    <row r="48" spans="1:3" ht="28.5" customHeight="1" x14ac:dyDescent="0.2">
      <c r="A48" s="16" t="s">
        <v>22</v>
      </c>
      <c r="B48" s="23" t="s">
        <v>122</v>
      </c>
      <c r="C48" s="34">
        <f>'[17]Plan 2016'!$C49</f>
        <v>10573</v>
      </c>
    </row>
    <row r="49" spans="1:3" ht="28.5" customHeight="1" x14ac:dyDescent="0.2">
      <c r="A49" s="25" t="s">
        <v>123</v>
      </c>
      <c r="B49" s="26" t="s">
        <v>124</v>
      </c>
      <c r="C49" s="34">
        <f>'[17]Plan 2016'!$C50</f>
        <v>35</v>
      </c>
    </row>
    <row r="50" spans="1:3" ht="28.5" customHeight="1" x14ac:dyDescent="0.2">
      <c r="A50" s="16" t="s">
        <v>23</v>
      </c>
      <c r="B50" s="24" t="s">
        <v>55</v>
      </c>
      <c r="C50" s="34">
        <f>'[17]Plan 2016'!$C51</f>
        <v>2391</v>
      </c>
    </row>
    <row r="51" spans="1:3" ht="28.5" customHeight="1" x14ac:dyDescent="0.2">
      <c r="A51" s="25" t="s">
        <v>51</v>
      </c>
      <c r="B51" s="26" t="s">
        <v>47</v>
      </c>
      <c r="C51" s="34">
        <f>'[17]Plan 2016'!$C52</f>
        <v>1817</v>
      </c>
    </row>
    <row r="52" spans="1:3" ht="28.5" customHeight="1" x14ac:dyDescent="0.2">
      <c r="A52" s="25" t="s">
        <v>52</v>
      </c>
      <c r="B52" s="26" t="s">
        <v>48</v>
      </c>
      <c r="C52" s="34">
        <f>'[17]Plan 2016'!$C53</f>
        <v>259</v>
      </c>
    </row>
    <row r="53" spans="1:3" ht="28.5" customHeight="1" x14ac:dyDescent="0.2">
      <c r="A53" s="25" t="s">
        <v>53</v>
      </c>
      <c r="B53" s="26" t="s">
        <v>49</v>
      </c>
      <c r="C53" s="34">
        <f>'[17]Plan 2016'!$C54</f>
        <v>0</v>
      </c>
    </row>
    <row r="54" spans="1:3" ht="28.5" customHeight="1" x14ac:dyDescent="0.2">
      <c r="A54" s="25" t="s">
        <v>54</v>
      </c>
      <c r="B54" s="26" t="s">
        <v>50</v>
      </c>
      <c r="C54" s="34">
        <f>'[17]Plan 2016'!$C55</f>
        <v>315</v>
      </c>
    </row>
    <row r="55" spans="1:3" ht="28.5" customHeight="1" x14ac:dyDescent="0.2">
      <c r="A55" s="16" t="s">
        <v>24</v>
      </c>
      <c r="B55" s="23" t="s">
        <v>25</v>
      </c>
      <c r="C55" s="34">
        <f>'[17]Plan 2016'!$C56</f>
        <v>0</v>
      </c>
    </row>
    <row r="56" spans="1:3" ht="28.5" customHeight="1" x14ac:dyDescent="0.2">
      <c r="A56" s="16" t="s">
        <v>26</v>
      </c>
      <c r="B56" s="23" t="s">
        <v>125</v>
      </c>
      <c r="C56" s="34">
        <f>'[17]Plan 2016'!$C57</f>
        <v>2050</v>
      </c>
    </row>
    <row r="57" spans="1:3" ht="28.5" customHeight="1" x14ac:dyDescent="0.2">
      <c r="A57" s="16" t="s">
        <v>27</v>
      </c>
      <c r="B57" s="23" t="s">
        <v>28</v>
      </c>
      <c r="C57" s="34">
        <f>'[17]Plan 2016'!$C58</f>
        <v>179</v>
      </c>
    </row>
    <row r="58" spans="1:3" s="3" customFormat="1" ht="30" customHeight="1" x14ac:dyDescent="0.2">
      <c r="A58" s="18" t="s">
        <v>29</v>
      </c>
      <c r="B58" s="28" t="s">
        <v>126</v>
      </c>
      <c r="C58" s="35">
        <f>C59+C60+C61+C62</f>
        <v>10839</v>
      </c>
    </row>
    <row r="59" spans="1:3" ht="42" customHeight="1" x14ac:dyDescent="0.2">
      <c r="A59" s="16" t="s">
        <v>79</v>
      </c>
      <c r="B59" s="23" t="s">
        <v>89</v>
      </c>
      <c r="C59" s="34">
        <f>'[17]Plan 2016'!$C60</f>
        <v>0</v>
      </c>
    </row>
    <row r="60" spans="1:3" ht="31.5" customHeight="1" x14ac:dyDescent="0.2">
      <c r="A60" s="16" t="s">
        <v>30</v>
      </c>
      <c r="B60" s="23" t="s">
        <v>57</v>
      </c>
      <c r="C60" s="34">
        <f>'[17]Plan 2016'!$C61</f>
        <v>10239</v>
      </c>
    </row>
    <row r="61" spans="1:3" ht="31.5" customHeight="1" x14ac:dyDescent="0.2">
      <c r="A61" s="16" t="s">
        <v>31</v>
      </c>
      <c r="B61" s="23" t="s">
        <v>81</v>
      </c>
      <c r="C61" s="34">
        <f>'[17]Plan 2016'!$C62</f>
        <v>0</v>
      </c>
    </row>
    <row r="62" spans="1:3" ht="31.5" customHeight="1" x14ac:dyDescent="0.2">
      <c r="A62" s="16" t="s">
        <v>80</v>
      </c>
      <c r="B62" s="23" t="s">
        <v>82</v>
      </c>
      <c r="C62" s="34">
        <f>'[17]Plan 2016'!$C63</f>
        <v>600</v>
      </c>
    </row>
    <row r="63" spans="1:3" ht="32.25" customHeight="1" x14ac:dyDescent="0.2">
      <c r="A63" s="18" t="s">
        <v>83</v>
      </c>
      <c r="B63" s="28" t="s">
        <v>90</v>
      </c>
      <c r="C63" s="35">
        <f>'[17]Plan 2016'!$C64</f>
        <v>3885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:C63"/>
  <sheetViews>
    <sheetView showGridLines="0" tabSelected="1" view="pageBreakPreview" zoomScale="55" zoomScaleNormal="70" zoomScaleSheetLayoutView="55" workbookViewId="0">
      <pane xSplit="2" ySplit="6" topLeftCell="C16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defaultRowHeight="12.75" x14ac:dyDescent="0.2"/>
  <cols>
    <col min="1" max="1" width="9.140625" style="2"/>
    <col min="2" max="2" width="165.85546875" style="2" bestFit="1" customWidth="1"/>
    <col min="3" max="3" width="25.7109375" style="2" customWidth="1"/>
    <col min="4" max="16384" width="9.140625" style="2"/>
  </cols>
  <sheetData>
    <row r="1" spans="1:3" s="29" customFormat="1" ht="54.95" customHeight="1" x14ac:dyDescent="0.2">
      <c r="A1" s="98" t="str">
        <f>NFZ!A1:C1</f>
        <v>ROCZNY PLAN FINANSOWY NARODOWEGO FUNDUSZU ZDROWIA NA ROK 2016</v>
      </c>
      <c r="B1" s="98"/>
      <c r="C1" s="46"/>
    </row>
    <row r="2" spans="1:3" s="30" customFormat="1" ht="33" customHeight="1" x14ac:dyDescent="0.2">
      <c r="A2" s="39" t="s">
        <v>76</v>
      </c>
      <c r="B2" s="39"/>
      <c r="C2" s="44"/>
    </row>
    <row r="3" spans="1:3" ht="33" customHeight="1" x14ac:dyDescent="0.2">
      <c r="A3" s="1"/>
      <c r="B3" s="31"/>
      <c r="C3" s="38"/>
    </row>
    <row r="4" spans="1:3" s="6" customFormat="1" ht="90" customHeight="1" x14ac:dyDescent="0.2">
      <c r="A4" s="47" t="s">
        <v>92</v>
      </c>
      <c r="B4" s="48" t="s">
        <v>56</v>
      </c>
      <c r="C4" s="94" t="s">
        <v>210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10" t="s">
        <v>0</v>
      </c>
      <c r="B6" s="22" t="s">
        <v>131</v>
      </c>
      <c r="C6" s="7">
        <f>C7+C8+C9+C14+C15+C16+C17+C18+C19+C20+C21+C22+C23+C24+C28+C29+C31+C32+C33</f>
        <v>2417487</v>
      </c>
    </row>
    <row r="7" spans="1:3" ht="33" customHeight="1" x14ac:dyDescent="0.2">
      <c r="A7" s="14" t="s">
        <v>1</v>
      </c>
      <c r="B7" s="32" t="s">
        <v>93</v>
      </c>
      <c r="C7" s="34">
        <f>'[18]Plan 2016'!$C8</f>
        <v>344149</v>
      </c>
    </row>
    <row r="8" spans="1:3" ht="33" customHeight="1" x14ac:dyDescent="0.2">
      <c r="A8" s="14" t="s">
        <v>2</v>
      </c>
      <c r="B8" s="32" t="s">
        <v>94</v>
      </c>
      <c r="C8" s="34">
        <f>'[18]Plan 2016'!$C9</f>
        <v>197672</v>
      </c>
    </row>
    <row r="9" spans="1:3" ht="33" customHeight="1" x14ac:dyDescent="0.2">
      <c r="A9" s="14" t="s">
        <v>3</v>
      </c>
      <c r="B9" s="32" t="s">
        <v>91</v>
      </c>
      <c r="C9" s="34">
        <f>'[18]Plan 2016'!$C10</f>
        <v>950661</v>
      </c>
    </row>
    <row r="10" spans="1:3" ht="31.5" customHeight="1" x14ac:dyDescent="0.2">
      <c r="A10" s="33" t="s">
        <v>58</v>
      </c>
      <c r="B10" s="40" t="s">
        <v>104</v>
      </c>
      <c r="C10" s="34">
        <f>'[18]Plan 2016'!$C11</f>
        <v>71255</v>
      </c>
    </row>
    <row r="11" spans="1:3" ht="31.5" customHeight="1" x14ac:dyDescent="0.2">
      <c r="A11" s="33" t="s">
        <v>105</v>
      </c>
      <c r="B11" s="40" t="s">
        <v>108</v>
      </c>
      <c r="C11" s="34">
        <f>'[18]Plan 2016'!$C12</f>
        <v>64711</v>
      </c>
    </row>
    <row r="12" spans="1:3" ht="31.5" customHeight="1" x14ac:dyDescent="0.2">
      <c r="A12" s="33" t="s">
        <v>106</v>
      </c>
      <c r="B12" s="40" t="s">
        <v>109</v>
      </c>
      <c r="C12" s="34">
        <f>'[18]Plan 2016'!$C13</f>
        <v>39718</v>
      </c>
    </row>
    <row r="13" spans="1:3" ht="31.5" customHeight="1" x14ac:dyDescent="0.2">
      <c r="A13" s="33" t="s">
        <v>107</v>
      </c>
      <c r="B13" s="40" t="s">
        <v>110</v>
      </c>
      <c r="C13" s="34">
        <f>'[18]Plan 2016'!$C14</f>
        <v>18283</v>
      </c>
    </row>
    <row r="14" spans="1:3" ht="33" customHeight="1" x14ac:dyDescent="0.2">
      <c r="A14" s="14" t="s">
        <v>4</v>
      </c>
      <c r="B14" s="32" t="s">
        <v>99</v>
      </c>
      <c r="C14" s="34">
        <f>'[18]Plan 2016'!$C15</f>
        <v>76043</v>
      </c>
    </row>
    <row r="15" spans="1:3" ht="33" customHeight="1" x14ac:dyDescent="0.2">
      <c r="A15" s="14" t="s">
        <v>5</v>
      </c>
      <c r="B15" s="32" t="s">
        <v>95</v>
      </c>
      <c r="C15" s="34">
        <f>'[18]Plan 2016'!$C16</f>
        <v>68115</v>
      </c>
    </row>
    <row r="16" spans="1:3" ht="33" customHeight="1" x14ac:dyDescent="0.2">
      <c r="A16" s="14" t="s">
        <v>6</v>
      </c>
      <c r="B16" s="32" t="s">
        <v>101</v>
      </c>
      <c r="C16" s="34">
        <f>'[18]Plan 2016'!$C17</f>
        <v>34599</v>
      </c>
    </row>
    <row r="17" spans="1:3" ht="33" customHeight="1" x14ac:dyDescent="0.2">
      <c r="A17" s="14" t="s">
        <v>7</v>
      </c>
      <c r="B17" s="32" t="s">
        <v>100</v>
      </c>
      <c r="C17" s="34">
        <f>'[18]Plan 2016'!$C18</f>
        <v>15227</v>
      </c>
    </row>
    <row r="18" spans="1:3" ht="33" customHeight="1" x14ac:dyDescent="0.2">
      <c r="A18" s="14" t="s">
        <v>8</v>
      </c>
      <c r="B18" s="32" t="s">
        <v>96</v>
      </c>
      <c r="C18" s="34">
        <f>'[18]Plan 2016'!$C19</f>
        <v>81797</v>
      </c>
    </row>
    <row r="19" spans="1:3" ht="33" customHeight="1" x14ac:dyDescent="0.2">
      <c r="A19" s="14" t="s">
        <v>9</v>
      </c>
      <c r="B19" s="32" t="s">
        <v>97</v>
      </c>
      <c r="C19" s="34">
        <f>'[18]Plan 2016'!$C20</f>
        <v>20876</v>
      </c>
    </row>
    <row r="20" spans="1:3" ht="33" customHeight="1" x14ac:dyDescent="0.2">
      <c r="A20" s="14" t="s">
        <v>10</v>
      </c>
      <c r="B20" s="32" t="s">
        <v>102</v>
      </c>
      <c r="C20" s="34">
        <f>'[18]Plan 2016'!$C21</f>
        <v>2900</v>
      </c>
    </row>
    <row r="21" spans="1:3" ht="46.5" customHeight="1" x14ac:dyDescent="0.2">
      <c r="A21" s="14" t="s">
        <v>11</v>
      </c>
      <c r="B21" s="32" t="s">
        <v>98</v>
      </c>
      <c r="C21" s="34">
        <f>'[18]Plan 2016'!$C22</f>
        <v>6858</v>
      </c>
    </row>
    <row r="22" spans="1:3" ht="33" customHeight="1" x14ac:dyDescent="0.2">
      <c r="A22" s="14" t="s">
        <v>12</v>
      </c>
      <c r="B22" s="32" t="s">
        <v>128</v>
      </c>
      <c r="C22" s="34">
        <f>'[18]Plan 2016'!$C23</f>
        <v>60142</v>
      </c>
    </row>
    <row r="23" spans="1:3" ht="33" customHeight="1" x14ac:dyDescent="0.2">
      <c r="A23" s="14" t="s">
        <v>13</v>
      </c>
      <c r="B23" s="32" t="s">
        <v>111</v>
      </c>
      <c r="C23" s="34">
        <f>'[18]Plan 2016'!$C24</f>
        <v>32000</v>
      </c>
    </row>
    <row r="24" spans="1:3" ht="33" customHeight="1" x14ac:dyDescent="0.2">
      <c r="A24" s="15" t="s">
        <v>14</v>
      </c>
      <c r="B24" s="32" t="s">
        <v>112</v>
      </c>
      <c r="C24" s="34">
        <f>'[18]Plan 2016'!$C25</f>
        <v>262013</v>
      </c>
    </row>
    <row r="25" spans="1:3" ht="26.25" x14ac:dyDescent="0.2">
      <c r="A25" s="13" t="s">
        <v>103</v>
      </c>
      <c r="B25" s="40" t="s">
        <v>114</v>
      </c>
      <c r="C25" s="34">
        <f>'[18]Plan 2016'!$C26</f>
        <v>261343</v>
      </c>
    </row>
    <row r="26" spans="1:3" ht="31.5" customHeight="1" x14ac:dyDescent="0.2">
      <c r="A26" s="33" t="s">
        <v>113</v>
      </c>
      <c r="B26" s="40" t="s">
        <v>116</v>
      </c>
      <c r="C26" s="34">
        <f>'[18]Plan 2016'!$C27</f>
        <v>520</v>
      </c>
    </row>
    <row r="27" spans="1:3" ht="31.5" customHeight="1" x14ac:dyDescent="0.2">
      <c r="A27" s="33" t="s">
        <v>117</v>
      </c>
      <c r="B27" s="40" t="s">
        <v>115</v>
      </c>
      <c r="C27" s="34">
        <f>'[18]Plan 2016'!$C28</f>
        <v>150</v>
      </c>
    </row>
    <row r="28" spans="1:3" ht="33" customHeight="1" x14ac:dyDescent="0.2">
      <c r="A28" s="16" t="s">
        <v>15</v>
      </c>
      <c r="B28" s="19" t="s">
        <v>87</v>
      </c>
      <c r="C28" s="34">
        <f>'[18]Plan 2016'!$C29</f>
        <v>0</v>
      </c>
    </row>
    <row r="29" spans="1:3" ht="33" customHeight="1" x14ac:dyDescent="0.2">
      <c r="A29" s="16" t="s">
        <v>84</v>
      </c>
      <c r="B29" s="23" t="s">
        <v>118</v>
      </c>
      <c r="C29" s="34">
        <f>'[18]Plan 2016'!$C30</f>
        <v>14096</v>
      </c>
    </row>
    <row r="30" spans="1:3" ht="31.5" customHeight="1" x14ac:dyDescent="0.2">
      <c r="A30" s="33" t="s">
        <v>119</v>
      </c>
      <c r="B30" s="40" t="s">
        <v>130</v>
      </c>
      <c r="C30" s="34">
        <v>6040</v>
      </c>
    </row>
    <row r="31" spans="1:3" ht="33" customHeight="1" x14ac:dyDescent="0.2">
      <c r="A31" s="16" t="s">
        <v>85</v>
      </c>
      <c r="B31" s="20" t="s">
        <v>88</v>
      </c>
      <c r="C31" s="34">
        <f>'[18]Plan 2016'!$C32</f>
        <v>250339</v>
      </c>
    </row>
    <row r="32" spans="1:3" ht="33" customHeight="1" x14ac:dyDescent="0.2">
      <c r="A32" s="16" t="s">
        <v>86</v>
      </c>
      <c r="B32" s="23" t="s">
        <v>129</v>
      </c>
      <c r="C32" s="34">
        <f>'[18]Plan 2016'!$C33</f>
        <v>0</v>
      </c>
    </row>
    <row r="33" spans="1:3" ht="33" customHeight="1" x14ac:dyDescent="0.2">
      <c r="A33" s="16" t="s">
        <v>132</v>
      </c>
      <c r="B33" s="20" t="s">
        <v>133</v>
      </c>
      <c r="C33" s="34">
        <f>'[18]Plan 2016'!$C34</f>
        <v>0</v>
      </c>
    </row>
    <row r="34" spans="1:3" s="5" customFormat="1" ht="31.5" customHeight="1" x14ac:dyDescent="0.2">
      <c r="A34" s="17" t="s">
        <v>60</v>
      </c>
      <c r="B34" s="21" t="s">
        <v>61</v>
      </c>
      <c r="C34" s="34">
        <f>'[18]Plan 2016'!$C35</f>
        <v>0</v>
      </c>
    </row>
    <row r="35" spans="1:3" s="5" customFormat="1" ht="31.5" customHeight="1" x14ac:dyDescent="0.2">
      <c r="A35" s="17" t="s">
        <v>59</v>
      </c>
      <c r="B35" s="21" t="s">
        <v>62</v>
      </c>
      <c r="C35" s="36">
        <f>'[18]Plan 2016'!$C36</f>
        <v>91814</v>
      </c>
    </row>
    <row r="36" spans="1:3" s="5" customFormat="1" ht="42.75" customHeight="1" x14ac:dyDescent="0.2">
      <c r="A36" s="17" t="s">
        <v>120</v>
      </c>
      <c r="B36" s="21" t="s">
        <v>121</v>
      </c>
      <c r="C36" s="36">
        <f>C11+C13+C24+C30</f>
        <v>351047</v>
      </c>
    </row>
    <row r="37" spans="1:3" s="3" customFormat="1" ht="30" customHeight="1" x14ac:dyDescent="0.2">
      <c r="A37" s="12" t="s">
        <v>16</v>
      </c>
      <c r="B37" s="28" t="s">
        <v>127</v>
      </c>
      <c r="C37" s="11">
        <f>C38+C39+C40+C48+C50+C56+C57+C55</f>
        <v>19141</v>
      </c>
    </row>
    <row r="38" spans="1:3" ht="28.5" customHeight="1" x14ac:dyDescent="0.2">
      <c r="A38" s="16" t="s">
        <v>17</v>
      </c>
      <c r="B38" s="23" t="s">
        <v>18</v>
      </c>
      <c r="C38" s="34">
        <f>'[18]Plan 2016'!$C39</f>
        <v>903</v>
      </c>
    </row>
    <row r="39" spans="1:3" ht="28.5" customHeight="1" x14ac:dyDescent="0.2">
      <c r="A39" s="16" t="s">
        <v>19</v>
      </c>
      <c r="B39" s="23" t="s">
        <v>20</v>
      </c>
      <c r="C39" s="34">
        <f>'[18]Plan 2016'!$C40</f>
        <v>2070</v>
      </c>
    </row>
    <row r="40" spans="1:3" ht="28.5" customHeight="1" x14ac:dyDescent="0.2">
      <c r="A40" s="16" t="s">
        <v>21</v>
      </c>
      <c r="B40" s="24" t="s">
        <v>32</v>
      </c>
      <c r="C40" s="34">
        <f>'[18]Plan 2016'!$C41</f>
        <v>118</v>
      </c>
    </row>
    <row r="41" spans="1:3" ht="28.5" customHeight="1" x14ac:dyDescent="0.2">
      <c r="A41" s="25" t="s">
        <v>40</v>
      </c>
      <c r="B41" s="26" t="s">
        <v>33</v>
      </c>
      <c r="C41" s="34">
        <f>'[18]Plan 2016'!$C42</f>
        <v>38</v>
      </c>
    </row>
    <row r="42" spans="1:3" ht="28.5" customHeight="1" x14ac:dyDescent="0.2">
      <c r="A42" s="25" t="s">
        <v>41</v>
      </c>
      <c r="B42" s="27" t="s">
        <v>34</v>
      </c>
      <c r="C42" s="34">
        <f>'[18]Plan 2016'!$C43</f>
        <v>35</v>
      </c>
    </row>
    <row r="43" spans="1:3" ht="28.5" customHeight="1" x14ac:dyDescent="0.2">
      <c r="A43" s="25" t="s">
        <v>42</v>
      </c>
      <c r="B43" s="26" t="s">
        <v>35</v>
      </c>
      <c r="C43" s="34">
        <f>'[18]Plan 2016'!$C44</f>
        <v>5</v>
      </c>
    </row>
    <row r="44" spans="1:3" ht="28.5" customHeight="1" x14ac:dyDescent="0.2">
      <c r="A44" s="25" t="s">
        <v>43</v>
      </c>
      <c r="B44" s="26" t="s">
        <v>36</v>
      </c>
      <c r="C44" s="34">
        <f>'[18]Plan 2016'!$C45</f>
        <v>0</v>
      </c>
    </row>
    <row r="45" spans="1:3" ht="28.5" customHeight="1" x14ac:dyDescent="0.2">
      <c r="A45" s="25" t="s">
        <v>44</v>
      </c>
      <c r="B45" s="26" t="s">
        <v>37</v>
      </c>
      <c r="C45" s="34">
        <f>'[18]Plan 2016'!$C46</f>
        <v>0</v>
      </c>
    </row>
    <row r="46" spans="1:3" ht="28.5" customHeight="1" x14ac:dyDescent="0.2">
      <c r="A46" s="25" t="s">
        <v>45</v>
      </c>
      <c r="B46" s="26" t="s">
        <v>38</v>
      </c>
      <c r="C46" s="34">
        <f>'[18]Plan 2016'!$C47</f>
        <v>72</v>
      </c>
    </row>
    <row r="47" spans="1:3" ht="28.5" customHeight="1" x14ac:dyDescent="0.2">
      <c r="A47" s="25" t="s">
        <v>46</v>
      </c>
      <c r="B47" s="26" t="s">
        <v>39</v>
      </c>
      <c r="C47" s="34">
        <f>'[18]Plan 2016'!$C48</f>
        <v>3</v>
      </c>
    </row>
    <row r="48" spans="1:3" ht="28.5" customHeight="1" x14ac:dyDescent="0.2">
      <c r="A48" s="16" t="s">
        <v>22</v>
      </c>
      <c r="B48" s="23" t="s">
        <v>122</v>
      </c>
      <c r="C48" s="34">
        <f>'[18]Plan 2016'!$C49</f>
        <v>11076</v>
      </c>
    </row>
    <row r="49" spans="1:3" ht="28.5" customHeight="1" x14ac:dyDescent="0.2">
      <c r="A49" s="25" t="s">
        <v>123</v>
      </c>
      <c r="B49" s="26" t="s">
        <v>124</v>
      </c>
      <c r="C49" s="34">
        <f>'[18]Plan 2016'!$C50</f>
        <v>30</v>
      </c>
    </row>
    <row r="50" spans="1:3" ht="28.5" customHeight="1" x14ac:dyDescent="0.2">
      <c r="A50" s="16" t="s">
        <v>23</v>
      </c>
      <c r="B50" s="24" t="s">
        <v>55</v>
      </c>
      <c r="C50" s="34">
        <f>'[18]Plan 2016'!$C51</f>
        <v>2478</v>
      </c>
    </row>
    <row r="51" spans="1:3" ht="28.5" customHeight="1" x14ac:dyDescent="0.2">
      <c r="A51" s="25" t="s">
        <v>51</v>
      </c>
      <c r="B51" s="26" t="s">
        <v>47</v>
      </c>
      <c r="C51" s="34">
        <f>'[18]Plan 2016'!$C52</f>
        <v>1904</v>
      </c>
    </row>
    <row r="52" spans="1:3" ht="28.5" customHeight="1" x14ac:dyDescent="0.2">
      <c r="A52" s="25" t="s">
        <v>52</v>
      </c>
      <c r="B52" s="26" t="s">
        <v>48</v>
      </c>
      <c r="C52" s="34">
        <f>'[18]Plan 2016'!$C53</f>
        <v>271</v>
      </c>
    </row>
    <row r="53" spans="1:3" ht="28.5" customHeight="1" x14ac:dyDescent="0.2">
      <c r="A53" s="25" t="s">
        <v>53</v>
      </c>
      <c r="B53" s="26" t="s">
        <v>49</v>
      </c>
      <c r="C53" s="34">
        <f>'[18]Plan 2016'!$C54</f>
        <v>0</v>
      </c>
    </row>
    <row r="54" spans="1:3" ht="28.5" customHeight="1" x14ac:dyDescent="0.2">
      <c r="A54" s="25" t="s">
        <v>54</v>
      </c>
      <c r="B54" s="26" t="s">
        <v>50</v>
      </c>
      <c r="C54" s="34">
        <f>'[18]Plan 2016'!$C55</f>
        <v>303</v>
      </c>
    </row>
    <row r="55" spans="1:3" ht="28.5" customHeight="1" x14ac:dyDescent="0.2">
      <c r="A55" s="16" t="s">
        <v>24</v>
      </c>
      <c r="B55" s="23" t="s">
        <v>25</v>
      </c>
      <c r="C55" s="34">
        <f>'[18]Plan 2016'!$C56</f>
        <v>0</v>
      </c>
    </row>
    <row r="56" spans="1:3" ht="28.5" customHeight="1" x14ac:dyDescent="0.2">
      <c r="A56" s="16" t="s">
        <v>26</v>
      </c>
      <c r="B56" s="23" t="s">
        <v>125</v>
      </c>
      <c r="C56" s="34">
        <f>'[18]Plan 2016'!$C57</f>
        <v>2333</v>
      </c>
    </row>
    <row r="57" spans="1:3" ht="28.5" customHeight="1" x14ac:dyDescent="0.2">
      <c r="A57" s="16" t="s">
        <v>27</v>
      </c>
      <c r="B57" s="23" t="s">
        <v>28</v>
      </c>
      <c r="C57" s="34">
        <f>'[18]Plan 2016'!$C58</f>
        <v>163</v>
      </c>
    </row>
    <row r="58" spans="1:3" s="3" customFormat="1" ht="30" customHeight="1" x14ac:dyDescent="0.2">
      <c r="A58" s="18" t="s">
        <v>29</v>
      </c>
      <c r="B58" s="28" t="s">
        <v>126</v>
      </c>
      <c r="C58" s="35">
        <f>C59+C60+C61+C62</f>
        <v>946</v>
      </c>
    </row>
    <row r="59" spans="1:3" ht="42" customHeight="1" x14ac:dyDescent="0.2">
      <c r="A59" s="16" t="s">
        <v>79</v>
      </c>
      <c r="B59" s="23" t="s">
        <v>89</v>
      </c>
      <c r="C59" s="34">
        <f>'[18]Plan 2016'!$C60</f>
        <v>0</v>
      </c>
    </row>
    <row r="60" spans="1:3" ht="31.5" customHeight="1" x14ac:dyDescent="0.2">
      <c r="A60" s="16" t="s">
        <v>30</v>
      </c>
      <c r="B60" s="23" t="s">
        <v>57</v>
      </c>
      <c r="C60" s="34">
        <f>'[18]Plan 2016'!$C61</f>
        <v>209</v>
      </c>
    </row>
    <row r="61" spans="1:3" ht="31.5" customHeight="1" x14ac:dyDescent="0.2">
      <c r="A61" s="16" t="s">
        <v>31</v>
      </c>
      <c r="B61" s="23" t="s">
        <v>81</v>
      </c>
      <c r="C61" s="34">
        <f>'[18]Plan 2016'!$C62</f>
        <v>0</v>
      </c>
    </row>
    <row r="62" spans="1:3" ht="31.5" customHeight="1" x14ac:dyDescent="0.2">
      <c r="A62" s="16" t="s">
        <v>80</v>
      </c>
      <c r="B62" s="23" t="s">
        <v>82</v>
      </c>
      <c r="C62" s="34">
        <f>'[18]Plan 2016'!$C63</f>
        <v>737</v>
      </c>
    </row>
    <row r="63" spans="1:3" ht="32.25" customHeight="1" x14ac:dyDescent="0.2">
      <c r="A63" s="18" t="s">
        <v>83</v>
      </c>
      <c r="B63" s="28" t="s">
        <v>90</v>
      </c>
      <c r="C63" s="35">
        <f>'[18]Plan 2016'!$C64</f>
        <v>45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:C63"/>
  <sheetViews>
    <sheetView showGridLines="0" tabSelected="1" view="pageBreakPreview" zoomScale="55" zoomScaleNormal="70" zoomScaleSheetLayoutView="55" workbookViewId="0">
      <pane xSplit="2" ySplit="6" topLeftCell="C13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defaultRowHeight="12.75" x14ac:dyDescent="0.2"/>
  <cols>
    <col min="1" max="1" width="9.140625" style="2"/>
    <col min="2" max="2" width="165.85546875" style="2" bestFit="1" customWidth="1"/>
    <col min="3" max="3" width="25.7109375" style="2" customWidth="1"/>
    <col min="4" max="16384" width="9.140625" style="2"/>
  </cols>
  <sheetData>
    <row r="1" spans="1:3" s="29" customFormat="1" ht="54.95" customHeight="1" x14ac:dyDescent="0.2">
      <c r="A1" s="98" t="str">
        <f>NFZ!A1:C1</f>
        <v>ROCZNY PLAN FINANSOWY NARODOWEGO FUNDUSZU ZDROWIA NA ROK 2016</v>
      </c>
      <c r="B1" s="98"/>
      <c r="C1" s="46"/>
    </row>
    <row r="2" spans="1:3" s="30" customFormat="1" ht="33" customHeight="1" x14ac:dyDescent="0.2">
      <c r="A2" s="39" t="s">
        <v>77</v>
      </c>
      <c r="B2" s="39"/>
      <c r="C2" s="44"/>
    </row>
    <row r="3" spans="1:3" ht="33" customHeight="1" x14ac:dyDescent="0.2">
      <c r="A3" s="1"/>
      <c r="B3" s="31"/>
      <c r="C3" s="38"/>
    </row>
    <row r="4" spans="1:3" s="6" customFormat="1" ht="90" customHeight="1" x14ac:dyDescent="0.2">
      <c r="A4" s="47" t="s">
        <v>92</v>
      </c>
      <c r="B4" s="48" t="s">
        <v>56</v>
      </c>
      <c r="C4" s="94" t="s">
        <v>210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10" t="s">
        <v>0</v>
      </c>
      <c r="B6" s="22" t="s">
        <v>131</v>
      </c>
      <c r="C6" s="7">
        <f>C7+C8+C9+C14+C15+C16+C17+C18+C19+C20+C21+C22+C23+C24+C28+C29+C31+C32+C33</f>
        <v>6148343</v>
      </c>
    </row>
    <row r="7" spans="1:3" ht="33" customHeight="1" x14ac:dyDescent="0.2">
      <c r="A7" s="14" t="s">
        <v>1</v>
      </c>
      <c r="B7" s="32" t="s">
        <v>93</v>
      </c>
      <c r="C7" s="34">
        <f>'[19]Plan 2016'!$C8</f>
        <v>886783</v>
      </c>
    </row>
    <row r="8" spans="1:3" ht="33" customHeight="1" x14ac:dyDescent="0.2">
      <c r="A8" s="14" t="s">
        <v>2</v>
      </c>
      <c r="B8" s="32" t="s">
        <v>94</v>
      </c>
      <c r="C8" s="34">
        <f>'[19]Plan 2016'!$C9</f>
        <v>491369</v>
      </c>
    </row>
    <row r="9" spans="1:3" ht="33" customHeight="1" x14ac:dyDescent="0.2">
      <c r="A9" s="14" t="s">
        <v>3</v>
      </c>
      <c r="B9" s="32" t="s">
        <v>91</v>
      </c>
      <c r="C9" s="34">
        <f>'[19]Plan 2016'!$C10</f>
        <v>2678529</v>
      </c>
    </row>
    <row r="10" spans="1:3" ht="31.5" customHeight="1" x14ac:dyDescent="0.2">
      <c r="A10" s="33" t="s">
        <v>58</v>
      </c>
      <c r="B10" s="40" t="s">
        <v>104</v>
      </c>
      <c r="C10" s="34">
        <f>'[19]Plan 2016'!$C11</f>
        <v>224722</v>
      </c>
    </row>
    <row r="11" spans="1:3" s="43" customFormat="1" ht="31.5" customHeight="1" x14ac:dyDescent="0.2">
      <c r="A11" s="41" t="s">
        <v>105</v>
      </c>
      <c r="B11" s="42" t="s">
        <v>108</v>
      </c>
      <c r="C11" s="34">
        <f>'[19]Plan 2016'!$C12</f>
        <v>204799</v>
      </c>
    </row>
    <row r="12" spans="1:3" ht="31.5" customHeight="1" x14ac:dyDescent="0.2">
      <c r="A12" s="33" t="s">
        <v>106</v>
      </c>
      <c r="B12" s="40" t="s">
        <v>109</v>
      </c>
      <c r="C12" s="34">
        <f>'[19]Plan 2016'!$C13</f>
        <v>106206</v>
      </c>
    </row>
    <row r="13" spans="1:3" ht="31.5" customHeight="1" x14ac:dyDescent="0.2">
      <c r="A13" s="33" t="s">
        <v>107</v>
      </c>
      <c r="B13" s="40" t="s">
        <v>110</v>
      </c>
      <c r="C13" s="34">
        <f>'[19]Plan 2016'!$C14</f>
        <v>45224</v>
      </c>
    </row>
    <row r="14" spans="1:3" ht="33" customHeight="1" x14ac:dyDescent="0.2">
      <c r="A14" s="14" t="s">
        <v>4</v>
      </c>
      <c r="B14" s="32" t="s">
        <v>99</v>
      </c>
      <c r="C14" s="34">
        <f>'[19]Plan 2016'!$C15</f>
        <v>188777</v>
      </c>
    </row>
    <row r="15" spans="1:3" ht="33" customHeight="1" x14ac:dyDescent="0.2">
      <c r="A15" s="14" t="s">
        <v>5</v>
      </c>
      <c r="B15" s="32" t="s">
        <v>95</v>
      </c>
      <c r="C15" s="34">
        <f>'[19]Plan 2016'!$C16</f>
        <v>157950</v>
      </c>
    </row>
    <row r="16" spans="1:3" ht="33" customHeight="1" x14ac:dyDescent="0.2">
      <c r="A16" s="14" t="s">
        <v>6</v>
      </c>
      <c r="B16" s="32" t="s">
        <v>101</v>
      </c>
      <c r="C16" s="34">
        <f>'[19]Plan 2016'!$C17</f>
        <v>68021</v>
      </c>
    </row>
    <row r="17" spans="1:3" ht="33" customHeight="1" x14ac:dyDescent="0.2">
      <c r="A17" s="14" t="s">
        <v>7</v>
      </c>
      <c r="B17" s="32" t="s">
        <v>100</v>
      </c>
      <c r="C17" s="34">
        <f>'[19]Plan 2016'!$C18</f>
        <v>43681</v>
      </c>
    </row>
    <row r="18" spans="1:3" ht="33" customHeight="1" x14ac:dyDescent="0.2">
      <c r="A18" s="14" t="s">
        <v>8</v>
      </c>
      <c r="B18" s="32" t="s">
        <v>96</v>
      </c>
      <c r="C18" s="34">
        <f>'[19]Plan 2016'!$C19</f>
        <v>143903</v>
      </c>
    </row>
    <row r="19" spans="1:3" ht="33" customHeight="1" x14ac:dyDescent="0.2">
      <c r="A19" s="14" t="s">
        <v>9</v>
      </c>
      <c r="B19" s="32" t="s">
        <v>97</v>
      </c>
      <c r="C19" s="34">
        <f>'[19]Plan 2016'!$C20</f>
        <v>61500</v>
      </c>
    </row>
    <row r="20" spans="1:3" ht="33" customHeight="1" x14ac:dyDescent="0.2">
      <c r="A20" s="14" t="s">
        <v>10</v>
      </c>
      <c r="B20" s="32" t="s">
        <v>102</v>
      </c>
      <c r="C20" s="34">
        <f>'[19]Plan 2016'!$C21</f>
        <v>3400</v>
      </c>
    </row>
    <row r="21" spans="1:3" ht="46.5" customHeight="1" x14ac:dyDescent="0.2">
      <c r="A21" s="14" t="s">
        <v>11</v>
      </c>
      <c r="B21" s="32" t="s">
        <v>98</v>
      </c>
      <c r="C21" s="34">
        <f>'[19]Plan 2016'!$C22</f>
        <v>17631</v>
      </c>
    </row>
    <row r="22" spans="1:3" ht="33" customHeight="1" x14ac:dyDescent="0.2">
      <c r="A22" s="14" t="s">
        <v>12</v>
      </c>
      <c r="B22" s="32" t="s">
        <v>128</v>
      </c>
      <c r="C22" s="34">
        <f>'[19]Plan 2016'!$C23</f>
        <v>171189</v>
      </c>
    </row>
    <row r="23" spans="1:3" ht="33" customHeight="1" x14ac:dyDescent="0.2">
      <c r="A23" s="14" t="s">
        <v>13</v>
      </c>
      <c r="B23" s="32" t="s">
        <v>111</v>
      </c>
      <c r="C23" s="34">
        <f>'[19]Plan 2016'!$C24</f>
        <v>86000</v>
      </c>
    </row>
    <row r="24" spans="1:3" ht="33" customHeight="1" x14ac:dyDescent="0.2">
      <c r="A24" s="15" t="s">
        <v>14</v>
      </c>
      <c r="B24" s="32" t="s">
        <v>112</v>
      </c>
      <c r="C24" s="34">
        <f>'[19]Plan 2016'!$C25</f>
        <v>670002</v>
      </c>
    </row>
    <row r="25" spans="1:3" ht="26.25" x14ac:dyDescent="0.2">
      <c r="A25" s="13" t="s">
        <v>103</v>
      </c>
      <c r="B25" s="40" t="s">
        <v>114</v>
      </c>
      <c r="C25" s="34">
        <f>'[19]Plan 2016'!$C26</f>
        <v>668002</v>
      </c>
    </row>
    <row r="26" spans="1:3" ht="31.5" customHeight="1" x14ac:dyDescent="0.2">
      <c r="A26" s="33" t="s">
        <v>113</v>
      </c>
      <c r="B26" s="40" t="s">
        <v>116</v>
      </c>
      <c r="C26" s="34">
        <f>'[19]Plan 2016'!$C27</f>
        <v>1500</v>
      </c>
    </row>
    <row r="27" spans="1:3" ht="31.5" customHeight="1" x14ac:dyDescent="0.2">
      <c r="A27" s="33" t="s">
        <v>117</v>
      </c>
      <c r="B27" s="40" t="s">
        <v>115</v>
      </c>
      <c r="C27" s="34">
        <f>'[19]Plan 2016'!$C28</f>
        <v>500</v>
      </c>
    </row>
    <row r="28" spans="1:3" ht="33" customHeight="1" x14ac:dyDescent="0.2">
      <c r="A28" s="16" t="s">
        <v>15</v>
      </c>
      <c r="B28" s="19" t="s">
        <v>87</v>
      </c>
      <c r="C28" s="34">
        <f>'[19]Plan 2016'!$C29</f>
        <v>0</v>
      </c>
    </row>
    <row r="29" spans="1:3" ht="33" customHeight="1" x14ac:dyDescent="0.2">
      <c r="A29" s="16" t="s">
        <v>84</v>
      </c>
      <c r="B29" s="23" t="s">
        <v>118</v>
      </c>
      <c r="C29" s="34">
        <f>'[19]Plan 2016'!$C30</f>
        <v>97537</v>
      </c>
    </row>
    <row r="30" spans="1:3" ht="31.5" customHeight="1" x14ac:dyDescent="0.2">
      <c r="A30" s="33" t="s">
        <v>119</v>
      </c>
      <c r="B30" s="40" t="s">
        <v>130</v>
      </c>
      <c r="C30" s="34">
        <v>47874</v>
      </c>
    </row>
    <row r="31" spans="1:3" ht="33" customHeight="1" x14ac:dyDescent="0.2">
      <c r="A31" s="16" t="s">
        <v>85</v>
      </c>
      <c r="B31" s="20" t="s">
        <v>88</v>
      </c>
      <c r="C31" s="34">
        <f>'[19]Plan 2016'!$C32</f>
        <v>342071</v>
      </c>
    </row>
    <row r="32" spans="1:3" ht="33" customHeight="1" x14ac:dyDescent="0.2">
      <c r="A32" s="16" t="s">
        <v>86</v>
      </c>
      <c r="B32" s="23" t="s">
        <v>129</v>
      </c>
      <c r="C32" s="34">
        <f>'[19]Plan 2016'!$C33</f>
        <v>40000</v>
      </c>
    </row>
    <row r="33" spans="1:3" ht="33" customHeight="1" x14ac:dyDescent="0.2">
      <c r="A33" s="16" t="s">
        <v>132</v>
      </c>
      <c r="B33" s="20" t="s">
        <v>133</v>
      </c>
      <c r="C33" s="34">
        <f>'[19]Plan 2016'!$C34</f>
        <v>0</v>
      </c>
    </row>
    <row r="34" spans="1:3" s="5" customFormat="1" ht="31.5" customHeight="1" x14ac:dyDescent="0.2">
      <c r="A34" s="17" t="s">
        <v>60</v>
      </c>
      <c r="B34" s="21" t="s">
        <v>61</v>
      </c>
      <c r="C34" s="34">
        <f>'[19]Plan 2016'!$C35</f>
        <v>0</v>
      </c>
    </row>
    <row r="35" spans="1:3" s="5" customFormat="1" ht="31.5" customHeight="1" x14ac:dyDescent="0.2">
      <c r="A35" s="17" t="s">
        <v>59</v>
      </c>
      <c r="B35" s="21" t="s">
        <v>62</v>
      </c>
      <c r="C35" s="36">
        <f>'[19]Plan 2016'!$C36</f>
        <v>145896</v>
      </c>
    </row>
    <row r="36" spans="1:3" s="5" customFormat="1" ht="42.75" customHeight="1" x14ac:dyDescent="0.2">
      <c r="A36" s="17" t="s">
        <v>120</v>
      </c>
      <c r="B36" s="21" t="s">
        <v>121</v>
      </c>
      <c r="C36" s="36">
        <f>C11+C13+C24+C30</f>
        <v>967899</v>
      </c>
    </row>
    <row r="37" spans="1:3" s="3" customFormat="1" ht="30" customHeight="1" x14ac:dyDescent="0.2">
      <c r="A37" s="12" t="s">
        <v>16</v>
      </c>
      <c r="B37" s="28" t="s">
        <v>127</v>
      </c>
      <c r="C37" s="11">
        <f>C38+C39+C40+C48+C50+C56+C57+C55</f>
        <v>45836</v>
      </c>
    </row>
    <row r="38" spans="1:3" ht="28.5" customHeight="1" x14ac:dyDescent="0.2">
      <c r="A38" s="16" t="s">
        <v>17</v>
      </c>
      <c r="B38" s="23" t="s">
        <v>18</v>
      </c>
      <c r="C38" s="34">
        <f>'[19]Plan 2016'!$C39</f>
        <v>2563</v>
      </c>
    </row>
    <row r="39" spans="1:3" ht="28.5" customHeight="1" x14ac:dyDescent="0.2">
      <c r="A39" s="16" t="s">
        <v>19</v>
      </c>
      <c r="B39" s="23" t="s">
        <v>20</v>
      </c>
      <c r="C39" s="34">
        <f>'[19]Plan 2016'!$C40</f>
        <v>8828</v>
      </c>
    </row>
    <row r="40" spans="1:3" ht="28.5" customHeight="1" x14ac:dyDescent="0.2">
      <c r="A40" s="16" t="s">
        <v>21</v>
      </c>
      <c r="B40" s="24" t="s">
        <v>32</v>
      </c>
      <c r="C40" s="34">
        <f>'[19]Plan 2016'!$C41</f>
        <v>547</v>
      </c>
    </row>
    <row r="41" spans="1:3" ht="28.5" customHeight="1" x14ac:dyDescent="0.2">
      <c r="A41" s="25" t="s">
        <v>40</v>
      </c>
      <c r="B41" s="26" t="s">
        <v>33</v>
      </c>
      <c r="C41" s="34">
        <f>'[19]Plan 2016'!$C42</f>
        <v>51</v>
      </c>
    </row>
    <row r="42" spans="1:3" ht="28.5" customHeight="1" x14ac:dyDescent="0.2">
      <c r="A42" s="25" t="s">
        <v>41</v>
      </c>
      <c r="B42" s="27" t="s">
        <v>34</v>
      </c>
      <c r="C42" s="34">
        <f>'[19]Plan 2016'!$C43</f>
        <v>51</v>
      </c>
    </row>
    <row r="43" spans="1:3" ht="28.5" customHeight="1" x14ac:dyDescent="0.2">
      <c r="A43" s="25" t="s">
        <v>42</v>
      </c>
      <c r="B43" s="26" t="s">
        <v>35</v>
      </c>
      <c r="C43" s="34">
        <f>'[19]Plan 2016'!$C44</f>
        <v>237</v>
      </c>
    </row>
    <row r="44" spans="1:3" ht="28.5" customHeight="1" x14ac:dyDescent="0.2">
      <c r="A44" s="25" t="s">
        <v>43</v>
      </c>
      <c r="B44" s="26" t="s">
        <v>36</v>
      </c>
      <c r="C44" s="34">
        <f>'[19]Plan 2016'!$C45</f>
        <v>0</v>
      </c>
    </row>
    <row r="45" spans="1:3" ht="28.5" customHeight="1" x14ac:dyDescent="0.2">
      <c r="A45" s="25" t="s">
        <v>44</v>
      </c>
      <c r="B45" s="26" t="s">
        <v>37</v>
      </c>
      <c r="C45" s="34">
        <f>'[19]Plan 2016'!$C46</f>
        <v>0</v>
      </c>
    </row>
    <row r="46" spans="1:3" ht="28.5" customHeight="1" x14ac:dyDescent="0.2">
      <c r="A46" s="25" t="s">
        <v>45</v>
      </c>
      <c r="B46" s="26" t="s">
        <v>38</v>
      </c>
      <c r="C46" s="34">
        <f>'[19]Plan 2016'!$C47</f>
        <v>253</v>
      </c>
    </row>
    <row r="47" spans="1:3" ht="28.5" customHeight="1" x14ac:dyDescent="0.2">
      <c r="A47" s="25" t="s">
        <v>46</v>
      </c>
      <c r="B47" s="26" t="s">
        <v>39</v>
      </c>
      <c r="C47" s="34">
        <f>'[19]Plan 2016'!$C48</f>
        <v>6</v>
      </c>
    </row>
    <row r="48" spans="1:3" ht="28.5" customHeight="1" x14ac:dyDescent="0.2">
      <c r="A48" s="16" t="s">
        <v>22</v>
      </c>
      <c r="B48" s="23" t="s">
        <v>122</v>
      </c>
      <c r="C48" s="34">
        <f>'[19]Plan 2016'!$C49</f>
        <v>23153</v>
      </c>
    </row>
    <row r="49" spans="1:3" ht="28.5" customHeight="1" x14ac:dyDescent="0.2">
      <c r="A49" s="25" t="s">
        <v>123</v>
      </c>
      <c r="B49" s="26" t="s">
        <v>124</v>
      </c>
      <c r="C49" s="34">
        <f>'[19]Plan 2016'!$C50</f>
        <v>123</v>
      </c>
    </row>
    <row r="50" spans="1:3" ht="28.5" customHeight="1" x14ac:dyDescent="0.2">
      <c r="A50" s="16" t="s">
        <v>23</v>
      </c>
      <c r="B50" s="24" t="s">
        <v>55</v>
      </c>
      <c r="C50" s="34">
        <f>'[19]Plan 2016'!$C51</f>
        <v>5186</v>
      </c>
    </row>
    <row r="51" spans="1:3" ht="28.5" customHeight="1" x14ac:dyDescent="0.2">
      <c r="A51" s="25" t="s">
        <v>51</v>
      </c>
      <c r="B51" s="26" t="s">
        <v>47</v>
      </c>
      <c r="C51" s="34">
        <f>'[19]Plan 2016'!$C52</f>
        <v>3980</v>
      </c>
    </row>
    <row r="52" spans="1:3" ht="28.5" customHeight="1" x14ac:dyDescent="0.2">
      <c r="A52" s="25" t="s">
        <v>52</v>
      </c>
      <c r="B52" s="26" t="s">
        <v>48</v>
      </c>
      <c r="C52" s="34">
        <f>'[19]Plan 2016'!$C53</f>
        <v>567</v>
      </c>
    </row>
    <row r="53" spans="1:3" ht="28.5" customHeight="1" x14ac:dyDescent="0.2">
      <c r="A53" s="25" t="s">
        <v>53</v>
      </c>
      <c r="B53" s="26" t="s">
        <v>49</v>
      </c>
      <c r="C53" s="34">
        <f>'[19]Plan 2016'!$C54</f>
        <v>0</v>
      </c>
    </row>
    <row r="54" spans="1:3" ht="28.5" customHeight="1" x14ac:dyDescent="0.2">
      <c r="A54" s="25" t="s">
        <v>54</v>
      </c>
      <c r="B54" s="26" t="s">
        <v>50</v>
      </c>
      <c r="C54" s="34">
        <f>'[19]Plan 2016'!$C55</f>
        <v>639</v>
      </c>
    </row>
    <row r="55" spans="1:3" ht="28.5" customHeight="1" x14ac:dyDescent="0.2">
      <c r="A55" s="16" t="s">
        <v>24</v>
      </c>
      <c r="B55" s="23" t="s">
        <v>25</v>
      </c>
      <c r="C55" s="34">
        <f>'[19]Plan 2016'!$C56</f>
        <v>0</v>
      </c>
    </row>
    <row r="56" spans="1:3" ht="28.5" customHeight="1" x14ac:dyDescent="0.2">
      <c r="A56" s="16" t="s">
        <v>26</v>
      </c>
      <c r="B56" s="23" t="s">
        <v>125</v>
      </c>
      <c r="C56" s="34">
        <f>'[19]Plan 2016'!$C57</f>
        <v>5048</v>
      </c>
    </row>
    <row r="57" spans="1:3" ht="28.5" customHeight="1" x14ac:dyDescent="0.2">
      <c r="A57" s="16" t="s">
        <v>27</v>
      </c>
      <c r="B57" s="23" t="s">
        <v>28</v>
      </c>
      <c r="C57" s="34">
        <f>'[19]Plan 2016'!$C58</f>
        <v>511</v>
      </c>
    </row>
    <row r="58" spans="1:3" s="3" customFormat="1" ht="30" customHeight="1" x14ac:dyDescent="0.2">
      <c r="A58" s="18" t="s">
        <v>29</v>
      </c>
      <c r="B58" s="28" t="s">
        <v>126</v>
      </c>
      <c r="C58" s="35">
        <f>C59+C60+C61+C62</f>
        <v>20800</v>
      </c>
    </row>
    <row r="59" spans="1:3" ht="42" customHeight="1" x14ac:dyDescent="0.2">
      <c r="A59" s="16" t="s">
        <v>79</v>
      </c>
      <c r="B59" s="23" t="s">
        <v>89</v>
      </c>
      <c r="C59" s="34">
        <f>'[19]Plan 2016'!$C60</f>
        <v>50</v>
      </c>
    </row>
    <row r="60" spans="1:3" ht="31.5" customHeight="1" x14ac:dyDescent="0.2">
      <c r="A60" s="16" t="s">
        <v>30</v>
      </c>
      <c r="B60" s="23" t="s">
        <v>57</v>
      </c>
      <c r="C60" s="34">
        <f>'[19]Plan 2016'!$C61</f>
        <v>20000</v>
      </c>
    </row>
    <row r="61" spans="1:3" ht="31.5" customHeight="1" x14ac:dyDescent="0.2">
      <c r="A61" s="16" t="s">
        <v>31</v>
      </c>
      <c r="B61" s="23" t="s">
        <v>81</v>
      </c>
      <c r="C61" s="34">
        <f>'[19]Plan 2016'!$C62</f>
        <v>0</v>
      </c>
    </row>
    <row r="62" spans="1:3" ht="31.5" customHeight="1" x14ac:dyDescent="0.2">
      <c r="A62" s="16" t="s">
        <v>80</v>
      </c>
      <c r="B62" s="23" t="s">
        <v>82</v>
      </c>
      <c r="C62" s="34">
        <f>'[19]Plan 2016'!$C63</f>
        <v>750</v>
      </c>
    </row>
    <row r="63" spans="1:3" ht="32.25" customHeight="1" x14ac:dyDescent="0.2">
      <c r="A63" s="18" t="s">
        <v>83</v>
      </c>
      <c r="B63" s="28" t="s">
        <v>90</v>
      </c>
      <c r="C63" s="35">
        <f>'[19]Plan 2016'!$C64</f>
        <v>3200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A1:C63"/>
  <sheetViews>
    <sheetView showGridLines="0" tabSelected="1" view="pageBreakPreview" zoomScale="55" zoomScaleNormal="70" zoomScaleSheetLayoutView="55" workbookViewId="0">
      <pane xSplit="2" ySplit="6" topLeftCell="C7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defaultRowHeight="12.75" x14ac:dyDescent="0.2"/>
  <cols>
    <col min="1" max="1" width="9.140625" style="2"/>
    <col min="2" max="2" width="165.85546875" style="2" bestFit="1" customWidth="1"/>
    <col min="3" max="3" width="25.7109375" style="2" customWidth="1"/>
    <col min="4" max="16384" width="9.140625" style="2"/>
  </cols>
  <sheetData>
    <row r="1" spans="1:3" s="29" customFormat="1" ht="54.95" customHeight="1" x14ac:dyDescent="0.2">
      <c r="A1" s="98" t="str">
        <f>NFZ!A1:C1</f>
        <v>ROCZNY PLAN FINANSOWY NARODOWEGO FUNDUSZU ZDROWIA NA ROK 2016</v>
      </c>
      <c r="B1" s="98"/>
      <c r="C1" s="46"/>
    </row>
    <row r="2" spans="1:3" s="30" customFormat="1" ht="33" customHeight="1" x14ac:dyDescent="0.2">
      <c r="A2" s="39" t="s">
        <v>78</v>
      </c>
      <c r="B2" s="39"/>
      <c r="C2" s="44"/>
    </row>
    <row r="3" spans="1:3" ht="33" customHeight="1" x14ac:dyDescent="0.2">
      <c r="A3" s="1"/>
      <c r="B3" s="31"/>
      <c r="C3" s="38"/>
    </row>
    <row r="4" spans="1:3" s="6" customFormat="1" ht="90" customHeight="1" x14ac:dyDescent="0.2">
      <c r="A4" s="47" t="s">
        <v>92</v>
      </c>
      <c r="B4" s="48" t="s">
        <v>56</v>
      </c>
      <c r="C4" s="94" t="s">
        <v>210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10" t="s">
        <v>0</v>
      </c>
      <c r="B6" s="22" t="s">
        <v>131</v>
      </c>
      <c r="C6" s="7">
        <f>C7+C8+C9+C14+C15+C16+C17+C18+C19+C20+C21+C22+C23+C24+C28+C29+C31+C32+C33</f>
        <v>2984885</v>
      </c>
    </row>
    <row r="7" spans="1:3" ht="33" customHeight="1" x14ac:dyDescent="0.2">
      <c r="A7" s="14" t="s">
        <v>1</v>
      </c>
      <c r="B7" s="32" t="s">
        <v>93</v>
      </c>
      <c r="C7" s="34">
        <f>'[20]Plan 2016'!$C8</f>
        <v>415236</v>
      </c>
    </row>
    <row r="8" spans="1:3" ht="33" customHeight="1" x14ac:dyDescent="0.2">
      <c r="A8" s="14" t="s">
        <v>2</v>
      </c>
      <c r="B8" s="32" t="s">
        <v>94</v>
      </c>
      <c r="C8" s="34">
        <f>'[20]Plan 2016'!$C9</f>
        <v>242729</v>
      </c>
    </row>
    <row r="9" spans="1:3" ht="33" customHeight="1" x14ac:dyDescent="0.2">
      <c r="A9" s="14" t="s">
        <v>3</v>
      </c>
      <c r="B9" s="32" t="s">
        <v>91</v>
      </c>
      <c r="C9" s="34">
        <f>'[20]Plan 2016'!$C10</f>
        <v>1347828</v>
      </c>
    </row>
    <row r="10" spans="1:3" ht="31.5" customHeight="1" x14ac:dyDescent="0.2">
      <c r="A10" s="33" t="s">
        <v>58</v>
      </c>
      <c r="B10" s="40" t="s">
        <v>104</v>
      </c>
      <c r="C10" s="34">
        <f>'[20]Plan 2016'!$C11</f>
        <v>128207</v>
      </c>
    </row>
    <row r="11" spans="1:3" ht="31.5" customHeight="1" x14ac:dyDescent="0.2">
      <c r="A11" s="33" t="s">
        <v>105</v>
      </c>
      <c r="B11" s="40" t="s">
        <v>108</v>
      </c>
      <c r="C11" s="34">
        <f>'[20]Plan 2016'!$C12</f>
        <v>118204</v>
      </c>
    </row>
    <row r="12" spans="1:3" ht="31.5" customHeight="1" x14ac:dyDescent="0.2">
      <c r="A12" s="33" t="s">
        <v>106</v>
      </c>
      <c r="B12" s="40" t="s">
        <v>109</v>
      </c>
      <c r="C12" s="34">
        <f>'[20]Plan 2016'!$C13</f>
        <v>50106</v>
      </c>
    </row>
    <row r="13" spans="1:3" ht="31.5" customHeight="1" x14ac:dyDescent="0.2">
      <c r="A13" s="33" t="s">
        <v>107</v>
      </c>
      <c r="B13" s="40" t="s">
        <v>110</v>
      </c>
      <c r="C13" s="34">
        <f>'[20]Plan 2016'!$C14</f>
        <v>20416</v>
      </c>
    </row>
    <row r="14" spans="1:3" ht="33" customHeight="1" x14ac:dyDescent="0.2">
      <c r="A14" s="14" t="s">
        <v>4</v>
      </c>
      <c r="B14" s="32" t="s">
        <v>99</v>
      </c>
      <c r="C14" s="34">
        <f>'[20]Plan 2016'!$C15</f>
        <v>77821</v>
      </c>
    </row>
    <row r="15" spans="1:3" ht="33" customHeight="1" x14ac:dyDescent="0.2">
      <c r="A15" s="14" t="s">
        <v>5</v>
      </c>
      <c r="B15" s="32" t="s">
        <v>95</v>
      </c>
      <c r="C15" s="34">
        <f>'[20]Plan 2016'!$C16</f>
        <v>71152</v>
      </c>
    </row>
    <row r="16" spans="1:3" ht="33" customHeight="1" x14ac:dyDescent="0.2">
      <c r="A16" s="14" t="s">
        <v>6</v>
      </c>
      <c r="B16" s="32" t="s">
        <v>101</v>
      </c>
      <c r="C16" s="34">
        <f>'[20]Plan 2016'!$C17</f>
        <v>37829</v>
      </c>
    </row>
    <row r="17" spans="1:3" ht="33" customHeight="1" x14ac:dyDescent="0.2">
      <c r="A17" s="14" t="s">
        <v>7</v>
      </c>
      <c r="B17" s="32" t="s">
        <v>100</v>
      </c>
      <c r="C17" s="34">
        <f>'[20]Plan 2016'!$C18</f>
        <v>12138</v>
      </c>
    </row>
    <row r="18" spans="1:3" ht="33" customHeight="1" x14ac:dyDescent="0.2">
      <c r="A18" s="14" t="s">
        <v>8</v>
      </c>
      <c r="B18" s="32" t="s">
        <v>96</v>
      </c>
      <c r="C18" s="34">
        <f>'[20]Plan 2016'!$C19</f>
        <v>85741</v>
      </c>
    </row>
    <row r="19" spans="1:3" ht="33" customHeight="1" x14ac:dyDescent="0.2">
      <c r="A19" s="14" t="s">
        <v>9</v>
      </c>
      <c r="B19" s="32" t="s">
        <v>97</v>
      </c>
      <c r="C19" s="34">
        <f>'[20]Plan 2016'!$C20</f>
        <v>23100</v>
      </c>
    </row>
    <row r="20" spans="1:3" ht="33" customHeight="1" x14ac:dyDescent="0.2">
      <c r="A20" s="14" t="s">
        <v>10</v>
      </c>
      <c r="B20" s="32" t="s">
        <v>102</v>
      </c>
      <c r="C20" s="34">
        <f>'[20]Plan 2016'!$C21</f>
        <v>2440</v>
      </c>
    </row>
    <row r="21" spans="1:3" ht="46.5" customHeight="1" x14ac:dyDescent="0.2">
      <c r="A21" s="14" t="s">
        <v>11</v>
      </c>
      <c r="B21" s="32" t="s">
        <v>98</v>
      </c>
      <c r="C21" s="34">
        <f>'[20]Plan 2016'!$C22</f>
        <v>9320</v>
      </c>
    </row>
    <row r="22" spans="1:3" ht="33" customHeight="1" x14ac:dyDescent="0.2">
      <c r="A22" s="14" t="s">
        <v>12</v>
      </c>
      <c r="B22" s="32" t="s">
        <v>128</v>
      </c>
      <c r="C22" s="34">
        <f>'[20]Plan 2016'!$C23</f>
        <v>70722</v>
      </c>
    </row>
    <row r="23" spans="1:3" ht="33" customHeight="1" x14ac:dyDescent="0.2">
      <c r="A23" s="14" t="s">
        <v>13</v>
      </c>
      <c r="B23" s="32" t="s">
        <v>111</v>
      </c>
      <c r="C23" s="34">
        <f>'[20]Plan 2016'!$C24</f>
        <v>38000</v>
      </c>
    </row>
    <row r="24" spans="1:3" ht="33" customHeight="1" x14ac:dyDescent="0.2">
      <c r="A24" s="15" t="s">
        <v>14</v>
      </c>
      <c r="B24" s="32" t="s">
        <v>112</v>
      </c>
      <c r="C24" s="34">
        <f>'[20]Plan 2016'!$C25</f>
        <v>334165</v>
      </c>
    </row>
    <row r="25" spans="1:3" ht="26.25" x14ac:dyDescent="0.2">
      <c r="A25" s="13" t="s">
        <v>103</v>
      </c>
      <c r="B25" s="40" t="s">
        <v>114</v>
      </c>
      <c r="C25" s="34">
        <f>'[20]Plan 2016'!$C26</f>
        <v>333648</v>
      </c>
    </row>
    <row r="26" spans="1:3" ht="31.5" customHeight="1" x14ac:dyDescent="0.2">
      <c r="A26" s="33" t="s">
        <v>113</v>
      </c>
      <c r="B26" s="40" t="s">
        <v>116</v>
      </c>
      <c r="C26" s="34">
        <f>'[20]Plan 2016'!$C27</f>
        <v>355</v>
      </c>
    </row>
    <row r="27" spans="1:3" ht="31.5" customHeight="1" x14ac:dyDescent="0.2">
      <c r="A27" s="33" t="s">
        <v>117</v>
      </c>
      <c r="B27" s="40" t="s">
        <v>115</v>
      </c>
      <c r="C27" s="34">
        <f>'[20]Plan 2016'!$C28</f>
        <v>162</v>
      </c>
    </row>
    <row r="28" spans="1:3" ht="33" customHeight="1" x14ac:dyDescent="0.2">
      <c r="A28" s="16" t="s">
        <v>15</v>
      </c>
      <c r="B28" s="19" t="s">
        <v>87</v>
      </c>
      <c r="C28" s="34">
        <f>'[20]Plan 2016'!$C29</f>
        <v>0</v>
      </c>
    </row>
    <row r="29" spans="1:3" ht="33" customHeight="1" x14ac:dyDescent="0.2">
      <c r="A29" s="16" t="s">
        <v>84</v>
      </c>
      <c r="B29" s="23" t="s">
        <v>118</v>
      </c>
      <c r="C29" s="34">
        <f>'[20]Plan 2016'!$C30</f>
        <v>19016</v>
      </c>
    </row>
    <row r="30" spans="1:3" ht="31.5" customHeight="1" x14ac:dyDescent="0.2">
      <c r="A30" s="33" t="s">
        <v>119</v>
      </c>
      <c r="B30" s="40" t="s">
        <v>130</v>
      </c>
      <c r="C30" s="34">
        <v>6760</v>
      </c>
    </row>
    <row r="31" spans="1:3" ht="33" customHeight="1" x14ac:dyDescent="0.2">
      <c r="A31" s="16" t="s">
        <v>85</v>
      </c>
      <c r="B31" s="20" t="s">
        <v>88</v>
      </c>
      <c r="C31" s="34">
        <f>'[20]Plan 2016'!$C32</f>
        <v>195123</v>
      </c>
    </row>
    <row r="32" spans="1:3" ht="33" customHeight="1" x14ac:dyDescent="0.2">
      <c r="A32" s="16" t="s">
        <v>86</v>
      </c>
      <c r="B32" s="23" t="s">
        <v>129</v>
      </c>
      <c r="C32" s="34">
        <f>'[20]Plan 2016'!$C33</f>
        <v>2525</v>
      </c>
    </row>
    <row r="33" spans="1:3" ht="33" customHeight="1" x14ac:dyDescent="0.2">
      <c r="A33" s="16" t="s">
        <v>132</v>
      </c>
      <c r="B33" s="20" t="s">
        <v>133</v>
      </c>
      <c r="C33" s="34">
        <f>'[20]Plan 2016'!$C34</f>
        <v>0</v>
      </c>
    </row>
    <row r="34" spans="1:3" s="5" customFormat="1" ht="31.5" customHeight="1" x14ac:dyDescent="0.2">
      <c r="A34" s="17" t="s">
        <v>60</v>
      </c>
      <c r="B34" s="21" t="s">
        <v>61</v>
      </c>
      <c r="C34" s="34">
        <f>'[20]Plan 2016'!$C35</f>
        <v>0</v>
      </c>
    </row>
    <row r="35" spans="1:3" s="5" customFormat="1" ht="31.5" customHeight="1" x14ac:dyDescent="0.2">
      <c r="A35" s="17" t="s">
        <v>59</v>
      </c>
      <c r="B35" s="21" t="s">
        <v>62</v>
      </c>
      <c r="C35" s="36">
        <f>'[20]Plan 2016'!$C36</f>
        <v>99952</v>
      </c>
    </row>
    <row r="36" spans="1:3" s="5" customFormat="1" ht="42.75" customHeight="1" x14ac:dyDescent="0.2">
      <c r="A36" s="17" t="s">
        <v>120</v>
      </c>
      <c r="B36" s="21" t="s">
        <v>121</v>
      </c>
      <c r="C36" s="36">
        <f>C11+C13+C24+C30</f>
        <v>479545</v>
      </c>
    </row>
    <row r="37" spans="1:3" s="3" customFormat="1" ht="30" customHeight="1" x14ac:dyDescent="0.2">
      <c r="A37" s="12" t="s">
        <v>16</v>
      </c>
      <c r="B37" s="28" t="s">
        <v>127</v>
      </c>
      <c r="C37" s="11">
        <f>C38+C39+C40+C48+C50+C56+C57+C55</f>
        <v>21158</v>
      </c>
    </row>
    <row r="38" spans="1:3" ht="28.5" customHeight="1" x14ac:dyDescent="0.2">
      <c r="A38" s="16" t="s">
        <v>17</v>
      </c>
      <c r="B38" s="23" t="s">
        <v>18</v>
      </c>
      <c r="C38" s="34">
        <f>'[20]Plan 2016'!$C39</f>
        <v>1025</v>
      </c>
    </row>
    <row r="39" spans="1:3" ht="28.5" customHeight="1" x14ac:dyDescent="0.2">
      <c r="A39" s="16" t="s">
        <v>19</v>
      </c>
      <c r="B39" s="23" t="s">
        <v>20</v>
      </c>
      <c r="C39" s="34">
        <f>'[20]Plan 2016'!$C40</f>
        <v>2587</v>
      </c>
    </row>
    <row r="40" spans="1:3" ht="28.5" customHeight="1" x14ac:dyDescent="0.2">
      <c r="A40" s="16" t="s">
        <v>21</v>
      </c>
      <c r="B40" s="24" t="s">
        <v>32</v>
      </c>
      <c r="C40" s="34">
        <f>'[20]Plan 2016'!$C41</f>
        <v>255</v>
      </c>
    </row>
    <row r="41" spans="1:3" ht="23.25" customHeight="1" x14ac:dyDescent="0.2">
      <c r="A41" s="25" t="s">
        <v>40</v>
      </c>
      <c r="B41" s="26" t="s">
        <v>33</v>
      </c>
      <c r="C41" s="34">
        <f>'[20]Plan 2016'!$C42</f>
        <v>29</v>
      </c>
    </row>
    <row r="42" spans="1:3" ht="28.5" customHeight="1" x14ac:dyDescent="0.2">
      <c r="A42" s="25" t="s">
        <v>41</v>
      </c>
      <c r="B42" s="27" t="s">
        <v>34</v>
      </c>
      <c r="C42" s="34">
        <f>'[20]Plan 2016'!$C43</f>
        <v>29</v>
      </c>
    </row>
    <row r="43" spans="1:3" ht="28.5" customHeight="1" x14ac:dyDescent="0.2">
      <c r="A43" s="25" t="s">
        <v>42</v>
      </c>
      <c r="B43" s="26" t="s">
        <v>35</v>
      </c>
      <c r="C43" s="34">
        <f>'[20]Plan 2016'!$C44</f>
        <v>6</v>
      </c>
    </row>
    <row r="44" spans="1:3" ht="28.5" customHeight="1" x14ac:dyDescent="0.2">
      <c r="A44" s="25" t="s">
        <v>43</v>
      </c>
      <c r="B44" s="26" t="s">
        <v>36</v>
      </c>
      <c r="C44" s="34">
        <f>'[20]Plan 2016'!$C45</f>
        <v>0</v>
      </c>
    </row>
    <row r="45" spans="1:3" ht="28.5" customHeight="1" x14ac:dyDescent="0.2">
      <c r="A45" s="25" t="s">
        <v>44</v>
      </c>
      <c r="B45" s="26" t="s">
        <v>37</v>
      </c>
      <c r="C45" s="34">
        <f>'[20]Plan 2016'!$C46</f>
        <v>0</v>
      </c>
    </row>
    <row r="46" spans="1:3" ht="28.5" customHeight="1" x14ac:dyDescent="0.2">
      <c r="A46" s="25" t="s">
        <v>45</v>
      </c>
      <c r="B46" s="26" t="s">
        <v>38</v>
      </c>
      <c r="C46" s="34">
        <f>'[20]Plan 2016'!$C47</f>
        <v>196</v>
      </c>
    </row>
    <row r="47" spans="1:3" ht="28.5" customHeight="1" x14ac:dyDescent="0.2">
      <c r="A47" s="25" t="s">
        <v>46</v>
      </c>
      <c r="B47" s="26" t="s">
        <v>39</v>
      </c>
      <c r="C47" s="34">
        <f>'[20]Plan 2016'!$C48</f>
        <v>24</v>
      </c>
    </row>
    <row r="48" spans="1:3" ht="28.5" customHeight="1" x14ac:dyDescent="0.2">
      <c r="A48" s="16" t="s">
        <v>22</v>
      </c>
      <c r="B48" s="23" t="s">
        <v>122</v>
      </c>
      <c r="C48" s="34">
        <f>'[20]Plan 2016'!$C49</f>
        <v>13010</v>
      </c>
    </row>
    <row r="49" spans="1:3" ht="28.5" customHeight="1" x14ac:dyDescent="0.2">
      <c r="A49" s="25" t="s">
        <v>123</v>
      </c>
      <c r="B49" s="26" t="s">
        <v>124</v>
      </c>
      <c r="C49" s="34">
        <f>'[20]Plan 2016'!$C50</f>
        <v>50</v>
      </c>
    </row>
    <row r="50" spans="1:3" ht="28.5" customHeight="1" x14ac:dyDescent="0.2">
      <c r="A50" s="16" t="s">
        <v>23</v>
      </c>
      <c r="B50" s="24" t="s">
        <v>55</v>
      </c>
      <c r="C50" s="34">
        <f>'[20]Plan 2016'!$C51</f>
        <v>2922</v>
      </c>
    </row>
    <row r="51" spans="1:3" ht="28.5" customHeight="1" x14ac:dyDescent="0.2">
      <c r="A51" s="25" t="s">
        <v>51</v>
      </c>
      <c r="B51" s="26" t="s">
        <v>47</v>
      </c>
      <c r="C51" s="34">
        <f>'[20]Plan 2016'!$C52</f>
        <v>2236</v>
      </c>
    </row>
    <row r="52" spans="1:3" ht="28.5" customHeight="1" x14ac:dyDescent="0.2">
      <c r="A52" s="25" t="s">
        <v>52</v>
      </c>
      <c r="B52" s="26" t="s">
        <v>48</v>
      </c>
      <c r="C52" s="34">
        <f>'[20]Plan 2016'!$C53</f>
        <v>319</v>
      </c>
    </row>
    <row r="53" spans="1:3" ht="28.5" customHeight="1" x14ac:dyDescent="0.2">
      <c r="A53" s="25" t="s">
        <v>53</v>
      </c>
      <c r="B53" s="26" t="s">
        <v>49</v>
      </c>
      <c r="C53" s="34">
        <f>'[20]Plan 2016'!$C54</f>
        <v>0</v>
      </c>
    </row>
    <row r="54" spans="1:3" ht="28.5" customHeight="1" x14ac:dyDescent="0.2">
      <c r="A54" s="25" t="s">
        <v>54</v>
      </c>
      <c r="B54" s="26" t="s">
        <v>50</v>
      </c>
      <c r="C54" s="34">
        <f>'[20]Plan 2016'!$C55</f>
        <v>367</v>
      </c>
    </row>
    <row r="55" spans="1:3" ht="28.5" customHeight="1" x14ac:dyDescent="0.2">
      <c r="A55" s="16" t="s">
        <v>24</v>
      </c>
      <c r="B55" s="23" t="s">
        <v>25</v>
      </c>
      <c r="C55" s="34">
        <f>'[20]Plan 2016'!$C56</f>
        <v>0</v>
      </c>
    </row>
    <row r="56" spans="1:3" ht="28.5" customHeight="1" x14ac:dyDescent="0.2">
      <c r="A56" s="16" t="s">
        <v>26</v>
      </c>
      <c r="B56" s="23" t="s">
        <v>125</v>
      </c>
      <c r="C56" s="34">
        <f>'[20]Plan 2016'!$C57</f>
        <v>1136</v>
      </c>
    </row>
    <row r="57" spans="1:3" ht="28.5" customHeight="1" x14ac:dyDescent="0.2">
      <c r="A57" s="16" t="s">
        <v>27</v>
      </c>
      <c r="B57" s="23" t="s">
        <v>28</v>
      </c>
      <c r="C57" s="34">
        <f>'[20]Plan 2016'!$C58</f>
        <v>223</v>
      </c>
    </row>
    <row r="58" spans="1:3" s="3" customFormat="1" ht="30" customHeight="1" x14ac:dyDescent="0.2">
      <c r="A58" s="18" t="s">
        <v>29</v>
      </c>
      <c r="B58" s="28" t="s">
        <v>126</v>
      </c>
      <c r="C58" s="35">
        <f>C59+C60+C61+C62</f>
        <v>1099</v>
      </c>
    </row>
    <row r="59" spans="1:3" ht="42" customHeight="1" x14ac:dyDescent="0.2">
      <c r="A59" s="16" t="s">
        <v>79</v>
      </c>
      <c r="B59" s="23" t="s">
        <v>89</v>
      </c>
      <c r="C59" s="34">
        <f>'[20]Plan 2016'!$C60</f>
        <v>0</v>
      </c>
    </row>
    <row r="60" spans="1:3" ht="31.5" customHeight="1" x14ac:dyDescent="0.2">
      <c r="A60" s="16" t="s">
        <v>30</v>
      </c>
      <c r="B60" s="23" t="s">
        <v>57</v>
      </c>
      <c r="C60" s="34">
        <f>'[20]Plan 2016'!$C61</f>
        <v>688</v>
      </c>
    </row>
    <row r="61" spans="1:3" ht="31.5" customHeight="1" x14ac:dyDescent="0.2">
      <c r="A61" s="16" t="s">
        <v>31</v>
      </c>
      <c r="B61" s="23" t="s">
        <v>81</v>
      </c>
      <c r="C61" s="34">
        <f>'[20]Plan 2016'!$C62</f>
        <v>0</v>
      </c>
    </row>
    <row r="62" spans="1:3" ht="31.5" customHeight="1" x14ac:dyDescent="0.2">
      <c r="A62" s="16" t="s">
        <v>80</v>
      </c>
      <c r="B62" s="23" t="s">
        <v>82</v>
      </c>
      <c r="C62" s="34">
        <f>'[20]Plan 2016'!$C63</f>
        <v>411</v>
      </c>
    </row>
    <row r="63" spans="1:3" ht="32.25" customHeight="1" x14ac:dyDescent="0.2">
      <c r="A63" s="18" t="s">
        <v>83</v>
      </c>
      <c r="B63" s="28" t="s">
        <v>90</v>
      </c>
      <c r="C63" s="35">
        <f>'[20]Plan 2016'!$C64</f>
        <v>183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3"/>
  <sheetViews>
    <sheetView showGridLines="0" view="pageBreakPreview" zoomScale="55" zoomScaleNormal="70" zoomScaleSheetLayoutView="55" workbookViewId="0">
      <pane ySplit="6" topLeftCell="A7" activePane="bottomLeft" state="frozen"/>
      <selection activeCell="D1" sqref="D1:S1048576"/>
      <selection pane="bottomLeft" activeCell="D1" sqref="D1:S1048576"/>
    </sheetView>
  </sheetViews>
  <sheetFormatPr defaultRowHeight="12.75" x14ac:dyDescent="0.2"/>
  <cols>
    <col min="1" max="1" width="9.140625" style="2"/>
    <col min="2" max="2" width="165.85546875" style="2" customWidth="1"/>
    <col min="3" max="3" width="25.7109375" style="2" customWidth="1"/>
    <col min="4" max="16384" width="9.140625" style="2"/>
  </cols>
  <sheetData>
    <row r="1" spans="1:3" s="29" customFormat="1" ht="54.95" customHeight="1" x14ac:dyDescent="0.2">
      <c r="A1" s="98" t="str">
        <f>NFZ!A1:C1</f>
        <v>ROCZNY PLAN FINANSOWY NARODOWEGO FUNDUSZU ZDROWIA NA ROK 2016</v>
      </c>
      <c r="B1" s="98"/>
      <c r="C1" s="46"/>
    </row>
    <row r="2" spans="1:3" s="30" customFormat="1" ht="33" customHeight="1" x14ac:dyDescent="0.2">
      <c r="A2" s="39" t="s">
        <v>134</v>
      </c>
      <c r="B2" s="39"/>
      <c r="C2" s="45"/>
    </row>
    <row r="3" spans="1:3" ht="33" customHeight="1" x14ac:dyDescent="0.2">
      <c r="A3" s="1"/>
      <c r="B3" s="31"/>
      <c r="C3" s="38"/>
    </row>
    <row r="4" spans="1:3" s="6" customFormat="1" ht="78" customHeight="1" x14ac:dyDescent="0.2">
      <c r="A4" s="47" t="s">
        <v>92</v>
      </c>
      <c r="B4" s="48" t="s">
        <v>56</v>
      </c>
      <c r="C4" s="94" t="s">
        <v>209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10" t="s">
        <v>0</v>
      </c>
      <c r="B6" s="22" t="s">
        <v>131</v>
      </c>
      <c r="C6" s="7">
        <f>C7+C8+C9+C14+C15+C16+C17+C18+C19+C20+C21+C22+C23+C24+C28+C29+C31+C32+C33</f>
        <v>920939</v>
      </c>
    </row>
    <row r="7" spans="1:3" ht="33" customHeight="1" x14ac:dyDescent="0.2">
      <c r="A7" s="14" t="s">
        <v>1</v>
      </c>
      <c r="B7" s="32" t="s">
        <v>93</v>
      </c>
      <c r="C7" s="34">
        <f>[4]CENTRALA!$C8</f>
        <v>0</v>
      </c>
    </row>
    <row r="8" spans="1:3" ht="33" customHeight="1" x14ac:dyDescent="0.2">
      <c r="A8" s="14" t="s">
        <v>2</v>
      </c>
      <c r="B8" s="32" t="s">
        <v>94</v>
      </c>
      <c r="C8" s="34">
        <f>[4]CENTRALA!$C9</f>
        <v>0</v>
      </c>
    </row>
    <row r="9" spans="1:3" ht="33" customHeight="1" x14ac:dyDescent="0.2">
      <c r="A9" s="14" t="s">
        <v>3</v>
      </c>
      <c r="B9" s="32" t="s">
        <v>91</v>
      </c>
      <c r="C9" s="34">
        <f>[4]CENTRALA!$C10</f>
        <v>0</v>
      </c>
    </row>
    <row r="10" spans="1:3" ht="31.5" customHeight="1" x14ac:dyDescent="0.2">
      <c r="A10" s="33" t="s">
        <v>58</v>
      </c>
      <c r="B10" s="40" t="s">
        <v>104</v>
      </c>
      <c r="C10" s="34">
        <f>[4]CENTRALA!$C11</f>
        <v>0</v>
      </c>
    </row>
    <row r="11" spans="1:3" ht="31.5" customHeight="1" x14ac:dyDescent="0.2">
      <c r="A11" s="33" t="s">
        <v>105</v>
      </c>
      <c r="B11" s="40" t="s">
        <v>108</v>
      </c>
      <c r="C11" s="34">
        <f>[4]CENTRALA!$C12</f>
        <v>0</v>
      </c>
    </row>
    <row r="12" spans="1:3" ht="31.5" customHeight="1" x14ac:dyDescent="0.2">
      <c r="A12" s="33" t="s">
        <v>106</v>
      </c>
      <c r="B12" s="40" t="s">
        <v>109</v>
      </c>
      <c r="C12" s="34">
        <f>[4]CENTRALA!$C13</f>
        <v>0</v>
      </c>
    </row>
    <row r="13" spans="1:3" ht="31.5" customHeight="1" x14ac:dyDescent="0.2">
      <c r="A13" s="33" t="s">
        <v>107</v>
      </c>
      <c r="B13" s="40" t="s">
        <v>110</v>
      </c>
      <c r="C13" s="34">
        <f>[4]CENTRALA!$C14</f>
        <v>0</v>
      </c>
    </row>
    <row r="14" spans="1:3" ht="33" customHeight="1" x14ac:dyDescent="0.2">
      <c r="A14" s="14" t="s">
        <v>4</v>
      </c>
      <c r="B14" s="32" t="s">
        <v>99</v>
      </c>
      <c r="C14" s="34">
        <f>[4]CENTRALA!$C15</f>
        <v>0</v>
      </c>
    </row>
    <row r="15" spans="1:3" ht="33" customHeight="1" x14ac:dyDescent="0.2">
      <c r="A15" s="14" t="s">
        <v>5</v>
      </c>
      <c r="B15" s="32" t="s">
        <v>95</v>
      </c>
      <c r="C15" s="34">
        <f>[4]CENTRALA!$C16</f>
        <v>0</v>
      </c>
    </row>
    <row r="16" spans="1:3" ht="33" customHeight="1" x14ac:dyDescent="0.2">
      <c r="A16" s="14" t="s">
        <v>6</v>
      </c>
      <c r="B16" s="32" t="s">
        <v>101</v>
      </c>
      <c r="C16" s="34">
        <f>[4]CENTRALA!$C17</f>
        <v>0</v>
      </c>
    </row>
    <row r="17" spans="1:3" ht="33" customHeight="1" x14ac:dyDescent="0.2">
      <c r="A17" s="14" t="s">
        <v>7</v>
      </c>
      <c r="B17" s="32" t="s">
        <v>100</v>
      </c>
      <c r="C17" s="34">
        <f>[4]CENTRALA!$C18</f>
        <v>0</v>
      </c>
    </row>
    <row r="18" spans="1:3" ht="33" customHeight="1" x14ac:dyDescent="0.2">
      <c r="A18" s="14" t="s">
        <v>8</v>
      </c>
      <c r="B18" s="32" t="s">
        <v>96</v>
      </c>
      <c r="C18" s="34">
        <f>[4]CENTRALA!$C19</f>
        <v>0</v>
      </c>
    </row>
    <row r="19" spans="1:3" ht="33" customHeight="1" x14ac:dyDescent="0.2">
      <c r="A19" s="14" t="s">
        <v>9</v>
      </c>
      <c r="B19" s="32" t="s">
        <v>97</v>
      </c>
      <c r="C19" s="34">
        <f>[4]CENTRALA!$C20</f>
        <v>0</v>
      </c>
    </row>
    <row r="20" spans="1:3" ht="33" customHeight="1" x14ac:dyDescent="0.2">
      <c r="A20" s="14" t="s">
        <v>10</v>
      </c>
      <c r="B20" s="32" t="s">
        <v>102</v>
      </c>
      <c r="C20" s="34">
        <f>[4]CENTRALA!$C21</f>
        <v>0</v>
      </c>
    </row>
    <row r="21" spans="1:3" ht="46.5" customHeight="1" x14ac:dyDescent="0.2">
      <c r="A21" s="14" t="s">
        <v>11</v>
      </c>
      <c r="B21" s="32" t="s">
        <v>98</v>
      </c>
      <c r="C21" s="34">
        <f>[4]CENTRALA!$C22</f>
        <v>0</v>
      </c>
    </row>
    <row r="22" spans="1:3" ht="33" customHeight="1" x14ac:dyDescent="0.2">
      <c r="A22" s="14" t="s">
        <v>12</v>
      </c>
      <c r="B22" s="32" t="s">
        <v>128</v>
      </c>
      <c r="C22" s="34">
        <f>[4]CENTRALA!$C23</f>
        <v>0</v>
      </c>
    </row>
    <row r="23" spans="1:3" ht="33" customHeight="1" x14ac:dyDescent="0.2">
      <c r="A23" s="14" t="s">
        <v>13</v>
      </c>
      <c r="B23" s="32" t="s">
        <v>111</v>
      </c>
      <c r="C23" s="34">
        <f>[4]CENTRALA!$C24</f>
        <v>0</v>
      </c>
    </row>
    <row r="24" spans="1:3" ht="33" customHeight="1" x14ac:dyDescent="0.2">
      <c r="A24" s="15" t="s">
        <v>14</v>
      </c>
      <c r="B24" s="32" t="s">
        <v>112</v>
      </c>
      <c r="C24" s="34">
        <f>[4]CENTRALA!$C25</f>
        <v>0</v>
      </c>
    </row>
    <row r="25" spans="1:3" ht="26.25" x14ac:dyDescent="0.2">
      <c r="A25" s="13" t="s">
        <v>103</v>
      </c>
      <c r="B25" s="40" t="s">
        <v>114</v>
      </c>
      <c r="C25" s="34">
        <f>[4]CENTRALA!$C26</f>
        <v>0</v>
      </c>
    </row>
    <row r="26" spans="1:3" ht="31.5" customHeight="1" x14ac:dyDescent="0.2">
      <c r="A26" s="33" t="s">
        <v>113</v>
      </c>
      <c r="B26" s="40" t="s">
        <v>116</v>
      </c>
      <c r="C26" s="34">
        <f>[4]CENTRALA!$C27</f>
        <v>0</v>
      </c>
    </row>
    <row r="27" spans="1:3" ht="31.5" customHeight="1" x14ac:dyDescent="0.2">
      <c r="A27" s="33" t="s">
        <v>117</v>
      </c>
      <c r="B27" s="40" t="s">
        <v>115</v>
      </c>
      <c r="C27" s="34">
        <f>[4]CENTRALA!$C28</f>
        <v>0</v>
      </c>
    </row>
    <row r="28" spans="1:3" ht="33" customHeight="1" x14ac:dyDescent="0.2">
      <c r="A28" s="16" t="s">
        <v>15</v>
      </c>
      <c r="B28" s="19" t="s">
        <v>87</v>
      </c>
      <c r="C28" s="34">
        <f>[4]CENTRALA!$C29</f>
        <v>535079</v>
      </c>
    </row>
    <row r="29" spans="1:3" ht="33" customHeight="1" x14ac:dyDescent="0.2">
      <c r="A29" s="16" t="s">
        <v>84</v>
      </c>
      <c r="B29" s="23" t="s">
        <v>118</v>
      </c>
      <c r="C29" s="34">
        <f>[4]CENTRALA!$C30</f>
        <v>0</v>
      </c>
    </row>
    <row r="30" spans="1:3" ht="31.5" customHeight="1" x14ac:dyDescent="0.2">
      <c r="A30" s="33" t="s">
        <v>119</v>
      </c>
      <c r="B30" s="40" t="s">
        <v>130</v>
      </c>
      <c r="C30" s="34">
        <f>[4]CENTRALA!$C31</f>
        <v>0</v>
      </c>
    </row>
    <row r="31" spans="1:3" ht="33" customHeight="1" x14ac:dyDescent="0.2">
      <c r="A31" s="16" t="s">
        <v>85</v>
      </c>
      <c r="B31" s="20" t="s">
        <v>88</v>
      </c>
      <c r="C31" s="34">
        <f>[4]CENTRALA!$C32</f>
        <v>0</v>
      </c>
    </row>
    <row r="32" spans="1:3" ht="33" customHeight="1" x14ac:dyDescent="0.2">
      <c r="A32" s="16" t="s">
        <v>86</v>
      </c>
      <c r="B32" s="23" t="s">
        <v>129</v>
      </c>
      <c r="C32" s="34">
        <f>[4]CENTRALA!$C33</f>
        <v>0</v>
      </c>
    </row>
    <row r="33" spans="1:3" ht="33" customHeight="1" x14ac:dyDescent="0.2">
      <c r="A33" s="16" t="s">
        <v>132</v>
      </c>
      <c r="B33" s="20" t="s">
        <v>133</v>
      </c>
      <c r="C33" s="34">
        <f>[4]CENTRALA!$C34</f>
        <v>385860</v>
      </c>
    </row>
    <row r="34" spans="1:3" s="5" customFormat="1" ht="31.5" customHeight="1" x14ac:dyDescent="0.2">
      <c r="A34" s="17" t="s">
        <v>60</v>
      </c>
      <c r="B34" s="21" t="s">
        <v>61</v>
      </c>
      <c r="C34" s="36">
        <f>[4]CENTRALA!$C35</f>
        <v>0</v>
      </c>
    </row>
    <row r="35" spans="1:3" s="5" customFormat="1" ht="31.5" customHeight="1" x14ac:dyDescent="0.2">
      <c r="A35" s="17" t="s">
        <v>59</v>
      </c>
      <c r="B35" s="21" t="s">
        <v>62</v>
      </c>
      <c r="C35" s="36">
        <f>[4]CENTRALA!$C36</f>
        <v>0</v>
      </c>
    </row>
    <row r="36" spans="1:3" s="5" customFormat="1" ht="42.75" customHeight="1" x14ac:dyDescent="0.2">
      <c r="A36" s="17" t="s">
        <v>120</v>
      </c>
      <c r="B36" s="21" t="s">
        <v>121</v>
      </c>
      <c r="C36" s="36">
        <f>C11+C13+C24+C30</f>
        <v>0</v>
      </c>
    </row>
    <row r="37" spans="1:3" s="3" customFormat="1" ht="30" customHeight="1" x14ac:dyDescent="0.2">
      <c r="A37" s="12" t="s">
        <v>16</v>
      </c>
      <c r="B37" s="28" t="s">
        <v>127</v>
      </c>
      <c r="C37" s="11">
        <f>C38+C39+C40+C48+C50+C56+C57+C55</f>
        <v>225834</v>
      </c>
    </row>
    <row r="38" spans="1:3" ht="28.5" customHeight="1" x14ac:dyDescent="0.2">
      <c r="A38" s="16" t="s">
        <v>17</v>
      </c>
      <c r="B38" s="23" t="s">
        <v>18</v>
      </c>
      <c r="C38" s="34">
        <f>[4]CENTRALA!$C39</f>
        <v>5183</v>
      </c>
    </row>
    <row r="39" spans="1:3" ht="28.5" customHeight="1" x14ac:dyDescent="0.2">
      <c r="A39" s="16" t="s">
        <v>19</v>
      </c>
      <c r="B39" s="23" t="s">
        <v>20</v>
      </c>
      <c r="C39" s="34">
        <f>[4]CENTRALA!$C40</f>
        <v>111823</v>
      </c>
    </row>
    <row r="40" spans="1:3" ht="28.5" customHeight="1" x14ac:dyDescent="0.2">
      <c r="A40" s="16" t="s">
        <v>21</v>
      </c>
      <c r="B40" s="24" t="s">
        <v>32</v>
      </c>
      <c r="C40" s="37">
        <f>C41+C43+C44+C45+C46+C47</f>
        <v>728</v>
      </c>
    </row>
    <row r="41" spans="1:3" ht="28.5" customHeight="1" x14ac:dyDescent="0.2">
      <c r="A41" s="25" t="s">
        <v>40</v>
      </c>
      <c r="B41" s="26" t="s">
        <v>33</v>
      </c>
      <c r="C41" s="34">
        <f>[4]CENTRALA!$C42</f>
        <v>100</v>
      </c>
    </row>
    <row r="42" spans="1:3" ht="28.5" customHeight="1" x14ac:dyDescent="0.2">
      <c r="A42" s="25" t="s">
        <v>41</v>
      </c>
      <c r="B42" s="27" t="s">
        <v>34</v>
      </c>
      <c r="C42" s="34">
        <f>[4]CENTRALA!$C43</f>
        <v>100</v>
      </c>
    </row>
    <row r="43" spans="1:3" ht="28.5" customHeight="1" x14ac:dyDescent="0.2">
      <c r="A43" s="25" t="s">
        <v>42</v>
      </c>
      <c r="B43" s="26" t="s">
        <v>35</v>
      </c>
      <c r="C43" s="34">
        <f>[4]CENTRALA!$C44</f>
        <v>94</v>
      </c>
    </row>
    <row r="44" spans="1:3" ht="28.5" customHeight="1" x14ac:dyDescent="0.2">
      <c r="A44" s="25" t="s">
        <v>43</v>
      </c>
      <c r="B44" s="26" t="s">
        <v>36</v>
      </c>
      <c r="C44" s="34">
        <f>[4]CENTRALA!$C45</f>
        <v>17</v>
      </c>
    </row>
    <row r="45" spans="1:3" ht="28.5" customHeight="1" x14ac:dyDescent="0.2">
      <c r="A45" s="25" t="s">
        <v>44</v>
      </c>
      <c r="B45" s="26" t="s">
        <v>37</v>
      </c>
      <c r="C45" s="34">
        <f>[4]CENTRALA!$C46</f>
        <v>0</v>
      </c>
    </row>
    <row r="46" spans="1:3" ht="28.5" customHeight="1" x14ac:dyDescent="0.2">
      <c r="A46" s="25" t="s">
        <v>45</v>
      </c>
      <c r="B46" s="26" t="s">
        <v>38</v>
      </c>
      <c r="C46" s="34">
        <f>[4]CENTRALA!$C47</f>
        <v>402</v>
      </c>
    </row>
    <row r="47" spans="1:3" ht="28.5" customHeight="1" x14ac:dyDescent="0.2">
      <c r="A47" s="25" t="s">
        <v>46</v>
      </c>
      <c r="B47" s="26" t="s">
        <v>39</v>
      </c>
      <c r="C47" s="34">
        <f>[4]CENTRALA!$C48</f>
        <v>115</v>
      </c>
    </row>
    <row r="48" spans="1:3" ht="28.5" customHeight="1" x14ac:dyDescent="0.2">
      <c r="A48" s="16" t="s">
        <v>22</v>
      </c>
      <c r="B48" s="23" t="s">
        <v>122</v>
      </c>
      <c r="C48" s="34">
        <f>[4]CENTRALA!$C49</f>
        <v>33177</v>
      </c>
    </row>
    <row r="49" spans="1:3" ht="28.5" customHeight="1" x14ac:dyDescent="0.2">
      <c r="A49" s="25" t="s">
        <v>123</v>
      </c>
      <c r="B49" s="26" t="s">
        <v>124</v>
      </c>
      <c r="C49" s="34">
        <f>[4]CENTRALA!$C50</f>
        <v>256</v>
      </c>
    </row>
    <row r="50" spans="1:3" ht="28.5" customHeight="1" x14ac:dyDescent="0.2">
      <c r="A50" s="16" t="s">
        <v>23</v>
      </c>
      <c r="B50" s="24" t="s">
        <v>55</v>
      </c>
      <c r="C50" s="37">
        <f>C51+C52+C53+C54</f>
        <v>8378</v>
      </c>
    </row>
    <row r="51" spans="1:3" ht="28.5" customHeight="1" x14ac:dyDescent="0.2">
      <c r="A51" s="25" t="s">
        <v>51</v>
      </c>
      <c r="B51" s="26" t="s">
        <v>47</v>
      </c>
      <c r="C51" s="34">
        <f>[4]CENTRALA!$C52</f>
        <v>5705</v>
      </c>
    </row>
    <row r="52" spans="1:3" ht="28.5" customHeight="1" x14ac:dyDescent="0.2">
      <c r="A52" s="25" t="s">
        <v>52</v>
      </c>
      <c r="B52" s="26" t="s">
        <v>48</v>
      </c>
      <c r="C52" s="34">
        <f>[4]CENTRALA!$C53</f>
        <v>815</v>
      </c>
    </row>
    <row r="53" spans="1:3" ht="28.5" customHeight="1" x14ac:dyDescent="0.2">
      <c r="A53" s="25" t="s">
        <v>53</v>
      </c>
      <c r="B53" s="26" t="s">
        <v>49</v>
      </c>
      <c r="C53" s="34">
        <f>[4]CENTRALA!$C54</f>
        <v>0</v>
      </c>
    </row>
    <row r="54" spans="1:3" ht="28.5" customHeight="1" x14ac:dyDescent="0.2">
      <c r="A54" s="25" t="s">
        <v>54</v>
      </c>
      <c r="B54" s="26" t="s">
        <v>50</v>
      </c>
      <c r="C54" s="34">
        <f>[4]CENTRALA!$C55</f>
        <v>1858</v>
      </c>
    </row>
    <row r="55" spans="1:3" ht="28.5" customHeight="1" x14ac:dyDescent="0.2">
      <c r="A55" s="16" t="s">
        <v>24</v>
      </c>
      <c r="B55" s="23" t="s">
        <v>25</v>
      </c>
      <c r="C55" s="34">
        <f>[4]CENTRALA!$C56</f>
        <v>50</v>
      </c>
    </row>
    <row r="56" spans="1:3" ht="28.5" customHeight="1" x14ac:dyDescent="0.2">
      <c r="A56" s="16" t="s">
        <v>26</v>
      </c>
      <c r="B56" s="23" t="s">
        <v>125</v>
      </c>
      <c r="C56" s="34">
        <f>[4]CENTRALA!$C57</f>
        <v>64368</v>
      </c>
    </row>
    <row r="57" spans="1:3" ht="28.5" customHeight="1" x14ac:dyDescent="0.2">
      <c r="A57" s="16" t="s">
        <v>27</v>
      </c>
      <c r="B57" s="23" t="s">
        <v>28</v>
      </c>
      <c r="C57" s="34">
        <f>[4]CENTRALA!$C58</f>
        <v>2127</v>
      </c>
    </row>
    <row r="58" spans="1:3" s="3" customFormat="1" ht="30" customHeight="1" x14ac:dyDescent="0.2">
      <c r="A58" s="18" t="s">
        <v>29</v>
      </c>
      <c r="B58" s="28" t="s">
        <v>126</v>
      </c>
      <c r="C58" s="35">
        <f>C59+C60+C61+C62</f>
        <v>66174</v>
      </c>
    </row>
    <row r="59" spans="1:3" ht="42" customHeight="1" x14ac:dyDescent="0.2">
      <c r="A59" s="16" t="s">
        <v>79</v>
      </c>
      <c r="B59" s="23" t="s">
        <v>89</v>
      </c>
      <c r="C59" s="34">
        <f>[4]CENTRALA!$C60</f>
        <v>625</v>
      </c>
    </row>
    <row r="60" spans="1:3" ht="31.5" customHeight="1" x14ac:dyDescent="0.2">
      <c r="A60" s="16" t="s">
        <v>30</v>
      </c>
      <c r="B60" s="23" t="s">
        <v>57</v>
      </c>
      <c r="C60" s="34">
        <f>[4]CENTRALA!$C61</f>
        <v>1182</v>
      </c>
    </row>
    <row r="61" spans="1:3" ht="31.5" customHeight="1" x14ac:dyDescent="0.2">
      <c r="A61" s="16" t="s">
        <v>31</v>
      </c>
      <c r="B61" s="23" t="s">
        <v>81</v>
      </c>
      <c r="C61" s="34">
        <f>[4]CENTRALA!$C62</f>
        <v>64045</v>
      </c>
    </row>
    <row r="62" spans="1:3" ht="31.5" customHeight="1" x14ac:dyDescent="0.2">
      <c r="A62" s="16" t="s">
        <v>80</v>
      </c>
      <c r="B62" s="23" t="s">
        <v>82</v>
      </c>
      <c r="C62" s="34">
        <f>[4]CENTRALA!$C63</f>
        <v>322</v>
      </c>
    </row>
    <row r="63" spans="1:3" ht="32.25" customHeight="1" x14ac:dyDescent="0.2">
      <c r="A63" s="18" t="s">
        <v>83</v>
      </c>
      <c r="B63" s="28" t="s">
        <v>90</v>
      </c>
      <c r="C63" s="35">
        <f>[4]CENTRALA!$C64</f>
        <v>30182</v>
      </c>
    </row>
  </sheetData>
  <sheetProtection formatCells="0" formatColumns="0" formatRows="0" insertColumns="0" insertRows="0" insertHyperlinks="0" deleteColumns="0" deleteRows="0"/>
  <mergeCells count="1">
    <mergeCell ref="A1:B1"/>
  </mergeCells>
  <printOptions horizontalCentered="1"/>
  <pageMargins left="0" right="0" top="0.39370078740157483" bottom="0.59055118110236227" header="0.51181102362204722" footer="0.39370078740157483"/>
  <pageSetup paperSize="9" scale="39" orientation="portrait" r:id="rId1"/>
  <headerFooter alignWithMargins="0">
    <oddFooter>&amp;R&amp;20&amp;P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3"/>
  <sheetViews>
    <sheetView showGridLines="0" tabSelected="1" view="pageBreakPreview" zoomScale="55" zoomScaleNormal="70" zoomScaleSheetLayoutView="55" workbookViewId="0">
      <pane ySplit="6" topLeftCell="A16" activePane="bottomLeft" state="frozen"/>
      <selection activeCell="C4" sqref="C4"/>
      <selection pane="bottomLeft" activeCell="C4" sqref="C4"/>
    </sheetView>
  </sheetViews>
  <sheetFormatPr defaultRowHeight="12.75" x14ac:dyDescent="0.2"/>
  <cols>
    <col min="1" max="1" width="9.140625" style="2"/>
    <col min="2" max="2" width="165.85546875" style="2" bestFit="1" customWidth="1"/>
    <col min="3" max="3" width="25.7109375" style="2" customWidth="1"/>
    <col min="4" max="16384" width="9.140625" style="2"/>
  </cols>
  <sheetData>
    <row r="1" spans="1:3" s="29" customFormat="1" ht="54.95" customHeight="1" x14ac:dyDescent="0.2">
      <c r="A1" s="98" t="str">
        <f>NFZ!A1:C1</f>
        <v>ROCZNY PLAN FINANSOWY NARODOWEGO FUNDUSZU ZDROWIA NA ROK 2016</v>
      </c>
      <c r="B1" s="98"/>
      <c r="C1" s="46"/>
    </row>
    <row r="2" spans="1:3" s="30" customFormat="1" ht="33" customHeight="1" x14ac:dyDescent="0.2">
      <c r="A2" s="39" t="s">
        <v>211</v>
      </c>
      <c r="B2" s="39"/>
      <c r="C2" s="45"/>
    </row>
    <row r="3" spans="1:3" ht="33" customHeight="1" x14ac:dyDescent="0.2">
      <c r="A3" s="1"/>
      <c r="B3" s="31"/>
      <c r="C3" s="38"/>
    </row>
    <row r="4" spans="1:3" s="6" customFormat="1" ht="90" customHeight="1" x14ac:dyDescent="0.2">
      <c r="A4" s="47" t="s">
        <v>92</v>
      </c>
      <c r="B4" s="48" t="s">
        <v>56</v>
      </c>
      <c r="C4" s="94" t="s">
        <v>212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10" t="s">
        <v>0</v>
      </c>
      <c r="B6" s="22" t="s">
        <v>131</v>
      </c>
      <c r="C6" s="7">
        <f>C7+C8+C9+C14+C15+C16+C17+C18+C19+C20+C21+C22+C23+C24+C28+C29+C31+C32+C33</f>
        <v>68582927</v>
      </c>
    </row>
    <row r="7" spans="1:3" ht="33" customHeight="1" x14ac:dyDescent="0.2">
      <c r="A7" s="14" t="s">
        <v>1</v>
      </c>
      <c r="B7" s="32" t="s">
        <v>93</v>
      </c>
      <c r="C7" s="34">
        <f>Dolnośląski!C7+KujawskoPomorski!C7+Lubelski!C7+Lubuski!C7+Łódzki!C7+Małopolski!C7+Mazowiecki!C7+Opolski!C7+Podkarpacki!C7+Podlaski!C7+Pomorski!C7+Śląski!C7+Świętokrzyski!C7+WarmińskoMazurski!C7+Wielkopolski!C7+Zachodniopomorski!C7</f>
        <v>9401953</v>
      </c>
    </row>
    <row r="8" spans="1:3" ht="33" customHeight="1" x14ac:dyDescent="0.2">
      <c r="A8" s="14" t="s">
        <v>2</v>
      </c>
      <c r="B8" s="32" t="s">
        <v>94</v>
      </c>
      <c r="C8" s="34">
        <f>Dolnośląski!C8+KujawskoPomorski!C8+Lubelski!C8+Lubuski!C8+Łódzki!C8+Małopolski!C8+Mazowiecki!C8+Opolski!C8+Podkarpacki!C8+Podlaski!C8+Pomorski!C8+Śląski!C8+Świętokrzyski!C8+WarmińskoMazurski!C8+Wielkopolski!C8+Zachodniopomorski!C8</f>
        <v>5461431</v>
      </c>
    </row>
    <row r="9" spans="1:3" ht="33" customHeight="1" x14ac:dyDescent="0.2">
      <c r="A9" s="14" t="s">
        <v>3</v>
      </c>
      <c r="B9" s="32" t="s">
        <v>91</v>
      </c>
      <c r="C9" s="34">
        <f>Dolnośląski!C9+KujawskoPomorski!C9+Lubelski!C9+Lubuski!C9+Łódzki!C9+Małopolski!C9+Mazowiecki!C9+Opolski!C9+Podkarpacki!C9+Podlaski!C9+Pomorski!C9+Śląski!C9+Świętokrzyski!C9+WarmińskoMazurski!C9+Wielkopolski!C9+Zachodniopomorski!C9</f>
        <v>29863378</v>
      </c>
    </row>
    <row r="10" spans="1:3" ht="31.5" customHeight="1" x14ac:dyDescent="0.2">
      <c r="A10" s="33" t="s">
        <v>58</v>
      </c>
      <c r="B10" s="40" t="s">
        <v>104</v>
      </c>
      <c r="C10" s="34">
        <f>Dolnośląski!C10+KujawskoPomorski!C10+Lubelski!C10+Lubuski!C10+Łódzki!C10+Małopolski!C10+Mazowiecki!C10+Opolski!C10+Podkarpacki!C10+Podlaski!C10+Pomorski!C10+Śląski!C10+Świętokrzyski!C10+WarmińskoMazurski!C10+Wielkopolski!C10+Zachodniopomorski!C10</f>
        <v>2658880</v>
      </c>
    </row>
    <row r="11" spans="1:3" ht="31.5" customHeight="1" x14ac:dyDescent="0.2">
      <c r="A11" s="33" t="s">
        <v>105</v>
      </c>
      <c r="B11" s="40" t="s">
        <v>108</v>
      </c>
      <c r="C11" s="34">
        <f>Dolnośląski!C11+KujawskoPomorski!C11+Lubelski!C11+Lubuski!C11+Łódzki!C11+Małopolski!C11+Mazowiecki!C11+Opolski!C11+Podkarpacki!C11+Podlaski!C11+Pomorski!C11+Śląski!C11+Świętokrzyski!C11+WarmińskoMazurski!C11+Wielkopolski!C11+Zachodniopomorski!C11</f>
        <v>2416386</v>
      </c>
    </row>
    <row r="12" spans="1:3" ht="31.5" customHeight="1" x14ac:dyDescent="0.2">
      <c r="A12" s="33" t="s">
        <v>106</v>
      </c>
      <c r="B12" s="40" t="s">
        <v>109</v>
      </c>
      <c r="C12" s="34">
        <f>Dolnośląski!C12+KujawskoPomorski!C12+Lubelski!C12+Lubuski!C12+Łódzki!C12+Małopolski!C12+Mazowiecki!C12+Opolski!C12+Podkarpacki!C12+Podlaski!C12+Pomorski!C12+Śląski!C12+Świętokrzyski!C12+WarmińskoMazurski!C12+Wielkopolski!C12+Zachodniopomorski!C12</f>
        <v>1240254</v>
      </c>
    </row>
    <row r="13" spans="1:3" ht="31.5" customHeight="1" x14ac:dyDescent="0.2">
      <c r="A13" s="33" t="s">
        <v>107</v>
      </c>
      <c r="B13" s="40" t="s">
        <v>110</v>
      </c>
      <c r="C13" s="34">
        <f>Dolnośląski!C13+KujawskoPomorski!C13+Lubelski!C13+Lubuski!C13+Łódzki!C13+Małopolski!C13+Mazowiecki!C13+Opolski!C13+Podkarpacki!C13+Podlaski!C13+Pomorski!C13+Śląski!C13+Świętokrzyski!C13+WarmińskoMazurski!C13+Wielkopolski!C13+Zachodniopomorski!C13</f>
        <v>523266</v>
      </c>
    </row>
    <row r="14" spans="1:3" ht="33" customHeight="1" x14ac:dyDescent="0.2">
      <c r="A14" s="14" t="s">
        <v>4</v>
      </c>
      <c r="B14" s="32" t="s">
        <v>99</v>
      </c>
      <c r="C14" s="34">
        <f>Dolnośląski!C14+KujawskoPomorski!C14+Lubelski!C14+Lubuski!C14+Łódzki!C14+Małopolski!C14+Mazowiecki!C14+Opolski!C14+Podkarpacki!C14+Podlaski!C14+Pomorski!C14+Śląski!C14+Świętokrzyski!C14+WarmińskoMazurski!C14+Wielkopolski!C14+Zachodniopomorski!C14</f>
        <v>2214099</v>
      </c>
    </row>
    <row r="15" spans="1:3" ht="33" customHeight="1" x14ac:dyDescent="0.2">
      <c r="A15" s="14" t="s">
        <v>5</v>
      </c>
      <c r="B15" s="32" t="s">
        <v>95</v>
      </c>
      <c r="C15" s="34">
        <f>Dolnośląski!C15+KujawskoPomorski!C15+Lubelski!C15+Lubuski!C15+Łódzki!C15+Małopolski!C15+Mazowiecki!C15+Opolski!C15+Podkarpacki!C15+Podlaski!C15+Pomorski!C15+Śląski!C15+Świętokrzyski!C15+WarmińskoMazurski!C15+Wielkopolski!C15+Zachodniopomorski!C15</f>
        <v>2057285</v>
      </c>
    </row>
    <row r="16" spans="1:3" ht="33" customHeight="1" x14ac:dyDescent="0.2">
      <c r="A16" s="14" t="s">
        <v>6</v>
      </c>
      <c r="B16" s="32" t="s">
        <v>101</v>
      </c>
      <c r="C16" s="34">
        <f>Dolnośląski!C16+KujawskoPomorski!C16+Lubelski!C16+Lubuski!C16+Łódzki!C16+Małopolski!C16+Mazowiecki!C16+Opolski!C16+Podkarpacki!C16+Podlaski!C16+Pomorski!C16+Śląski!C16+Świętokrzyski!C16+WarmińskoMazurski!C16+Wielkopolski!C16+Zachodniopomorski!C16</f>
        <v>1136369</v>
      </c>
    </row>
    <row r="17" spans="1:3" ht="33" customHeight="1" x14ac:dyDescent="0.2">
      <c r="A17" s="14" t="s">
        <v>7</v>
      </c>
      <c r="B17" s="32" t="s">
        <v>100</v>
      </c>
      <c r="C17" s="34">
        <f>Dolnośląski!C17+KujawskoPomorski!C17+Lubelski!C17+Lubuski!C17+Łódzki!C17+Małopolski!C17+Mazowiecki!C17+Opolski!C17+Podkarpacki!C17+Podlaski!C17+Pomorski!C17+Śląski!C17+Świętokrzyski!C17+WarmińskoMazurski!C17+Wielkopolski!C17+Zachodniopomorski!C17</f>
        <v>414660</v>
      </c>
    </row>
    <row r="18" spans="1:3" ht="33" customHeight="1" x14ac:dyDescent="0.2">
      <c r="A18" s="14" t="s">
        <v>8</v>
      </c>
      <c r="B18" s="32" t="s">
        <v>96</v>
      </c>
      <c r="C18" s="34">
        <f>Dolnośląski!C18+KujawskoPomorski!C18+Lubelski!C18+Lubuski!C18+Łódzki!C18+Małopolski!C18+Mazowiecki!C18+Opolski!C18+Podkarpacki!C18+Podlaski!C18+Pomorski!C18+Śląski!C18+Świętokrzyski!C18+WarmińskoMazurski!C18+Wielkopolski!C18+Zachodniopomorski!C18</f>
        <v>1785557</v>
      </c>
    </row>
    <row r="19" spans="1:3" ht="33" customHeight="1" x14ac:dyDescent="0.2">
      <c r="A19" s="14" t="s">
        <v>9</v>
      </c>
      <c r="B19" s="32" t="s">
        <v>97</v>
      </c>
      <c r="C19" s="34">
        <f>Dolnośląski!C19+KujawskoPomorski!C19+Lubelski!C19+Lubuski!C19+Łódzki!C19+Małopolski!C19+Mazowiecki!C19+Opolski!C19+Podkarpacki!C19+Podlaski!C19+Pomorski!C19+Śląski!C19+Świętokrzyski!C19+WarmińskoMazurski!C19+Wielkopolski!C19+Zachodniopomorski!C19</f>
        <v>639017</v>
      </c>
    </row>
    <row r="20" spans="1:3" ht="33" customHeight="1" x14ac:dyDescent="0.2">
      <c r="A20" s="14" t="s">
        <v>10</v>
      </c>
      <c r="B20" s="32" t="s">
        <v>102</v>
      </c>
      <c r="C20" s="34">
        <f>Dolnośląski!C20+KujawskoPomorski!C20+Lubelski!C20+Lubuski!C20+Łódzki!C20+Małopolski!C20+Mazowiecki!C20+Opolski!C20+Podkarpacki!C20+Podlaski!C20+Pomorski!C20+Śląski!C20+Świętokrzyski!C20+WarmińskoMazurski!C20+Wielkopolski!C20+Zachodniopomorski!C20</f>
        <v>46999</v>
      </c>
    </row>
    <row r="21" spans="1:3" ht="46.5" customHeight="1" x14ac:dyDescent="0.2">
      <c r="A21" s="14" t="s">
        <v>11</v>
      </c>
      <c r="B21" s="32" t="s">
        <v>98</v>
      </c>
      <c r="C21" s="34">
        <f>Dolnośląski!C21+KujawskoPomorski!C21+Lubelski!C21+Lubuski!C21+Łódzki!C21+Małopolski!C21+Mazowiecki!C21+Opolski!C21+Podkarpacki!C21+Podlaski!C21+Pomorski!C21+Śląski!C21+Świętokrzyski!C21+WarmińskoMazurski!C21+Wielkopolski!C21+Zachodniopomorski!C21</f>
        <v>187630</v>
      </c>
    </row>
    <row r="22" spans="1:3" ht="33" customHeight="1" x14ac:dyDescent="0.2">
      <c r="A22" s="14" t="s">
        <v>12</v>
      </c>
      <c r="B22" s="32" t="s">
        <v>128</v>
      </c>
      <c r="C22" s="34">
        <f>Dolnośląski!C22+KujawskoPomorski!C22+Lubelski!C22+Lubuski!C22+Łódzki!C22+Małopolski!C22+Mazowiecki!C22+Opolski!C22+Podkarpacki!C22+Podlaski!C22+Pomorski!C22+Śląski!C22+Świętokrzyski!C22+WarmińskoMazurski!C22+Wielkopolski!C22+Zachodniopomorski!C22</f>
        <v>1696248</v>
      </c>
    </row>
    <row r="23" spans="1:3" ht="33" customHeight="1" x14ac:dyDescent="0.2">
      <c r="A23" s="14" t="s">
        <v>13</v>
      </c>
      <c r="B23" s="32" t="s">
        <v>111</v>
      </c>
      <c r="C23" s="34">
        <f>Dolnośląski!C23+KujawskoPomorski!C23+Lubelski!C23+Lubuski!C23+Łódzki!C23+Małopolski!C23+Mazowiecki!C23+Opolski!C23+Podkarpacki!C23+Podlaski!C23+Pomorski!C23+Śląski!C23+Świętokrzyski!C23+WarmińskoMazurski!C23+Wielkopolski!C23+Zachodniopomorski!C23</f>
        <v>913384</v>
      </c>
    </row>
    <row r="24" spans="1:3" ht="33" customHeight="1" x14ac:dyDescent="0.2">
      <c r="A24" s="15" t="s">
        <v>14</v>
      </c>
      <c r="B24" s="32" t="s">
        <v>112</v>
      </c>
      <c r="C24" s="34">
        <f>Dolnośląski!C24+KujawskoPomorski!C24+Lubelski!C24+Lubuski!C24+Łódzki!C24+Małopolski!C24+Mazowiecki!C24+Opolski!C24+Podkarpacki!C24+Podlaski!C24+Pomorski!C24+Śląski!C24+Świętokrzyski!C24+WarmińskoMazurski!C24+Wielkopolski!C24+Zachodniopomorski!C24</f>
        <v>7640834</v>
      </c>
    </row>
    <row r="25" spans="1:3" ht="26.25" x14ac:dyDescent="0.2">
      <c r="A25" s="13" t="s">
        <v>103</v>
      </c>
      <c r="B25" s="40" t="s">
        <v>114</v>
      </c>
      <c r="C25" s="34">
        <f>Dolnośląski!C25+KujawskoPomorski!C25+Lubelski!C25+Lubuski!C25+Łódzki!C25+Małopolski!C25+Mazowiecki!C25+Opolski!C25+Podkarpacki!C25+Podlaski!C25+Pomorski!C25+Śląski!C25+Świętokrzyski!C25+WarmińskoMazurski!C25+Wielkopolski!C25+Zachodniopomorski!C25</f>
        <v>7610878</v>
      </c>
    </row>
    <row r="26" spans="1:3" ht="31.5" customHeight="1" x14ac:dyDescent="0.2">
      <c r="A26" s="33" t="s">
        <v>113</v>
      </c>
      <c r="B26" s="40" t="s">
        <v>116</v>
      </c>
      <c r="C26" s="34">
        <f>Dolnośląski!C26+KujawskoPomorski!C26+Lubelski!C26+Lubuski!C26+Łódzki!C26+Małopolski!C26+Mazowiecki!C26+Opolski!C26+Podkarpacki!C26+Podlaski!C26+Pomorski!C26+Śląski!C26+Świętokrzyski!C26+WarmińskoMazurski!C26+Wielkopolski!C26+Zachodniopomorski!C26</f>
        <v>22369</v>
      </c>
    </row>
    <row r="27" spans="1:3" ht="31.5" customHeight="1" x14ac:dyDescent="0.2">
      <c r="A27" s="33" t="s">
        <v>117</v>
      </c>
      <c r="B27" s="40" t="s">
        <v>115</v>
      </c>
      <c r="C27" s="34">
        <f>Dolnośląski!C27+KujawskoPomorski!C27+Lubelski!C27+Lubuski!C27+Łódzki!C27+Małopolski!C27+Mazowiecki!C27+Opolski!C27+Podkarpacki!C27+Podlaski!C27+Pomorski!C27+Śląski!C27+Świętokrzyski!C27+WarmińskoMazurski!C27+Wielkopolski!C27+Zachodniopomorski!C27</f>
        <v>7587</v>
      </c>
    </row>
    <row r="28" spans="1:3" ht="33" customHeight="1" x14ac:dyDescent="0.2">
      <c r="A28" s="16" t="s">
        <v>15</v>
      </c>
      <c r="B28" s="19" t="s">
        <v>87</v>
      </c>
      <c r="C28" s="34">
        <f>Dolnośląski!C28+KujawskoPomorski!C28+Lubelski!C28+Lubuski!C28+Łódzki!C28+Małopolski!C28+Mazowiecki!C28+Opolski!C28+Podkarpacki!C28+Podlaski!C28+Pomorski!C28+Śląski!C28+Świętokrzyski!C28+WarmińskoMazurski!C28+Wielkopolski!C28+Zachodniopomorski!C28</f>
        <v>0</v>
      </c>
    </row>
    <row r="29" spans="1:3" ht="33" customHeight="1" x14ac:dyDescent="0.2">
      <c r="A29" s="16" t="s">
        <v>84</v>
      </c>
      <c r="B29" s="23" t="s">
        <v>118</v>
      </c>
      <c r="C29" s="34">
        <f>Dolnośląski!C29+KujawskoPomorski!C29+Lubelski!C29+Lubuski!C29+Łódzki!C29+Małopolski!C29+Mazowiecki!C29+Opolski!C29+Podkarpacki!C29+Podlaski!C29+Pomorski!C29+Śląski!C29+Świętokrzyski!C29+WarmińskoMazurski!C29+Wielkopolski!C29+Zachodniopomorski!C29</f>
        <v>603060</v>
      </c>
    </row>
    <row r="30" spans="1:3" ht="31.5" customHeight="1" x14ac:dyDescent="0.2">
      <c r="A30" s="33" t="s">
        <v>119</v>
      </c>
      <c r="B30" s="40" t="s">
        <v>130</v>
      </c>
      <c r="C30" s="34">
        <f>Dolnośląski!C30+KujawskoPomorski!C30+Lubelski!C30+Lubuski!C30+Łódzki!C30+Małopolski!C30+Mazowiecki!C30+Opolski!C30+Podkarpacki!C30+Podlaski!C30+Pomorski!C30+Śląski!C30+Świętokrzyski!C30+WarmińskoMazurski!C30+Wielkopolski!C30+Zachodniopomorski!C30</f>
        <v>265000</v>
      </c>
    </row>
    <row r="31" spans="1:3" ht="33" customHeight="1" x14ac:dyDescent="0.2">
      <c r="A31" s="16" t="s">
        <v>85</v>
      </c>
      <c r="B31" s="20" t="s">
        <v>88</v>
      </c>
      <c r="C31" s="34">
        <f>Dolnośląski!C31+KujawskoPomorski!C31+Lubelski!C31+Lubuski!C31+Łódzki!C31+Małopolski!C31+Mazowiecki!C31+Opolski!C31+Podkarpacki!C31+Podlaski!C31+Pomorski!C31+Śląski!C31+Świętokrzyski!C31+WarmińskoMazurski!C31+Wielkopolski!C31+Zachodniopomorski!C31</f>
        <v>4133027</v>
      </c>
    </row>
    <row r="32" spans="1:3" ht="33" customHeight="1" x14ac:dyDescent="0.2">
      <c r="A32" s="16" t="s">
        <v>86</v>
      </c>
      <c r="B32" s="23" t="s">
        <v>129</v>
      </c>
      <c r="C32" s="34">
        <f>Dolnośląski!C32+KujawskoPomorski!C32+Lubelski!C32+Lubuski!C32+Łódzki!C32+Małopolski!C32+Mazowiecki!C32+Opolski!C32+Podkarpacki!C32+Podlaski!C32+Pomorski!C32+Śląski!C32+Świętokrzyski!C32+WarmińskoMazurski!C32+Wielkopolski!C32+Zachodniopomorski!C32</f>
        <v>387996</v>
      </c>
    </row>
    <row r="33" spans="1:3" ht="33" customHeight="1" x14ac:dyDescent="0.2">
      <c r="A33" s="16" t="s">
        <v>132</v>
      </c>
      <c r="B33" s="20" t="s">
        <v>133</v>
      </c>
      <c r="C33" s="34">
        <f>Dolnośląski!C33+KujawskoPomorski!C33+Lubelski!C33+Lubuski!C33+Łódzki!C33+Małopolski!C33+Mazowiecki!C33+Opolski!C33+Podkarpacki!C33+Podlaski!C33+Pomorski!C33+Śląski!C33+Świętokrzyski!C33+WarmińskoMazurski!C33+Wielkopolski!C33+Zachodniopomorski!C33</f>
        <v>0</v>
      </c>
    </row>
    <row r="34" spans="1:3" s="5" customFormat="1" ht="31.5" customHeight="1" x14ac:dyDescent="0.2">
      <c r="A34" s="17" t="s">
        <v>60</v>
      </c>
      <c r="B34" s="21" t="s">
        <v>61</v>
      </c>
      <c r="C34" s="36">
        <f>Dolnośląski!C34+KujawskoPomorski!C34+Lubelski!C34+Lubuski!C34+Łódzki!C34+Małopolski!C34+Mazowiecki!C34+Opolski!C34+Podkarpacki!C34+Podlaski!C34+Pomorski!C34+Śląski!C34+Świętokrzyski!C34+WarmińskoMazurski!C34+Wielkopolski!C34+Zachodniopomorski!C34</f>
        <v>0</v>
      </c>
    </row>
    <row r="35" spans="1:3" s="5" customFormat="1" ht="31.5" customHeight="1" x14ac:dyDescent="0.2">
      <c r="A35" s="17" t="s">
        <v>59</v>
      </c>
      <c r="B35" s="21" t="s">
        <v>62</v>
      </c>
      <c r="C35" s="36">
        <f>Dolnośląski!C35+KujawskoPomorski!C35+Lubelski!C35+Lubuski!C35+Łódzki!C35+Małopolski!C35+Mazowiecki!C35+Opolski!C35+Podkarpacki!C35+Podlaski!C35+Pomorski!C35+Śląski!C35+Świętokrzyski!C35+WarmińskoMazurski!C35+Wielkopolski!C35+Zachodniopomorski!C35</f>
        <v>1842064</v>
      </c>
    </row>
    <row r="36" spans="1:3" s="5" customFormat="1" ht="42.75" customHeight="1" x14ac:dyDescent="0.2">
      <c r="A36" s="17" t="s">
        <v>120</v>
      </c>
      <c r="B36" s="21" t="s">
        <v>121</v>
      </c>
      <c r="C36" s="36">
        <f>C11+C13+C24+C30</f>
        <v>10845486</v>
      </c>
    </row>
    <row r="37" spans="1:3" s="3" customFormat="1" ht="30" customHeight="1" x14ac:dyDescent="0.2">
      <c r="A37" s="12" t="s">
        <v>16</v>
      </c>
      <c r="B37" s="28" t="s">
        <v>127</v>
      </c>
      <c r="C37" s="11">
        <f>C38+C39+C40+C48+C50+C56+C57+C55</f>
        <v>508955</v>
      </c>
    </row>
    <row r="38" spans="1:3" ht="28.5" customHeight="1" x14ac:dyDescent="0.2">
      <c r="A38" s="16" t="s">
        <v>17</v>
      </c>
      <c r="B38" s="23" t="s">
        <v>18</v>
      </c>
      <c r="C38" s="34">
        <f>Dolnośląski!C38+KujawskoPomorski!C38+Lubelski!C38+Lubuski!C38+Łódzki!C38+Małopolski!C38+Mazowiecki!C38+Opolski!C38+Podkarpacki!C38+Podlaski!C38+Pomorski!C38+Śląski!C38+Świętokrzyski!C38+WarmińskoMazurski!C38+Wielkopolski!C38+Zachodniopomorski!C38</f>
        <v>23902</v>
      </c>
    </row>
    <row r="39" spans="1:3" ht="28.5" customHeight="1" x14ac:dyDescent="0.2">
      <c r="A39" s="16" t="s">
        <v>19</v>
      </c>
      <c r="B39" s="23" t="s">
        <v>20</v>
      </c>
      <c r="C39" s="34">
        <f>Dolnośląski!C39+KujawskoPomorski!C39+Lubelski!C39+Lubuski!C39+Łódzki!C39+Małopolski!C39+Mazowiecki!C39+Opolski!C39+Podkarpacki!C39+Podlaski!C39+Pomorski!C39+Śląski!C39+Świętokrzyski!C39+WarmińskoMazurski!C39+Wielkopolski!C39+Zachodniopomorski!C39</f>
        <v>73879</v>
      </c>
    </row>
    <row r="40" spans="1:3" ht="28.5" customHeight="1" x14ac:dyDescent="0.2">
      <c r="A40" s="16" t="s">
        <v>21</v>
      </c>
      <c r="B40" s="24" t="s">
        <v>32</v>
      </c>
      <c r="C40" s="37">
        <f>C41+C43+C44+C45+C46+C47</f>
        <v>4729</v>
      </c>
    </row>
    <row r="41" spans="1:3" ht="28.5" customHeight="1" x14ac:dyDescent="0.2">
      <c r="A41" s="25" t="s">
        <v>40</v>
      </c>
      <c r="B41" s="26" t="s">
        <v>33</v>
      </c>
      <c r="C41" s="34">
        <f>Dolnośląski!C41+KujawskoPomorski!C41+Lubelski!C41+Lubuski!C41+Łódzki!C41+Małopolski!C41+Mazowiecki!C41+Opolski!C41+Podkarpacki!C41+Podlaski!C41+Pomorski!C41+Śląski!C41+Świętokrzyski!C41+WarmińskoMazurski!C41+Wielkopolski!C41+Zachodniopomorski!C41</f>
        <v>589</v>
      </c>
    </row>
    <row r="42" spans="1:3" ht="28.5" customHeight="1" x14ac:dyDescent="0.2">
      <c r="A42" s="25" t="s">
        <v>41</v>
      </c>
      <c r="B42" s="27" t="s">
        <v>34</v>
      </c>
      <c r="C42" s="34">
        <f>Dolnośląski!C42+KujawskoPomorski!C42+Lubelski!C42+Lubuski!C42+Łódzki!C42+Małopolski!C42+Mazowiecki!C42+Opolski!C42+Podkarpacki!C42+Podlaski!C42+Pomorski!C42+Śląski!C42+Świętokrzyski!C42+WarmińskoMazurski!C42+Wielkopolski!C42+Zachodniopomorski!C42</f>
        <v>560</v>
      </c>
    </row>
    <row r="43" spans="1:3" ht="28.5" customHeight="1" x14ac:dyDescent="0.2">
      <c r="A43" s="25" t="s">
        <v>42</v>
      </c>
      <c r="B43" s="26" t="s">
        <v>35</v>
      </c>
      <c r="C43" s="34">
        <f>Dolnośląski!C43+KujawskoPomorski!C43+Lubelski!C43+Lubuski!C43+Łódzki!C43+Małopolski!C43+Mazowiecki!C43+Opolski!C43+Podkarpacki!C43+Podlaski!C43+Pomorski!C43+Śląski!C43+Świętokrzyski!C43+WarmińskoMazurski!C43+Wielkopolski!C43+Zachodniopomorski!C43</f>
        <v>576</v>
      </c>
    </row>
    <row r="44" spans="1:3" ht="28.5" customHeight="1" x14ac:dyDescent="0.2">
      <c r="A44" s="25" t="s">
        <v>43</v>
      </c>
      <c r="B44" s="26" t="s">
        <v>36</v>
      </c>
      <c r="C44" s="34">
        <f>Dolnośląski!C44+KujawskoPomorski!C44+Lubelski!C44+Lubuski!C44+Łódzki!C44+Małopolski!C44+Mazowiecki!C44+Opolski!C44+Podkarpacki!C44+Podlaski!C44+Pomorski!C44+Śląski!C44+Świętokrzyski!C44+WarmińskoMazurski!C44+Wielkopolski!C44+Zachodniopomorski!C44</f>
        <v>3</v>
      </c>
    </row>
    <row r="45" spans="1:3" ht="28.5" customHeight="1" x14ac:dyDescent="0.2">
      <c r="A45" s="25" t="s">
        <v>44</v>
      </c>
      <c r="B45" s="26" t="s">
        <v>37</v>
      </c>
      <c r="C45" s="34">
        <f>Dolnośląski!C45+KujawskoPomorski!C45+Lubelski!C45+Lubuski!C45+Łódzki!C45+Małopolski!C45+Mazowiecki!C45+Opolski!C45+Podkarpacki!C45+Podlaski!C45+Pomorski!C45+Śląski!C45+Świętokrzyski!C45+WarmińskoMazurski!C45+Wielkopolski!C45+Zachodniopomorski!C45</f>
        <v>0</v>
      </c>
    </row>
    <row r="46" spans="1:3" ht="28.5" customHeight="1" x14ac:dyDescent="0.2">
      <c r="A46" s="25" t="s">
        <v>45</v>
      </c>
      <c r="B46" s="26" t="s">
        <v>38</v>
      </c>
      <c r="C46" s="34">
        <f>Dolnośląski!C46+KujawskoPomorski!C46+Lubelski!C46+Lubuski!C46+Łódzki!C46+Małopolski!C46+Mazowiecki!C46+Opolski!C46+Podkarpacki!C46+Podlaski!C46+Pomorski!C46+Śląski!C46+Świętokrzyski!C46+WarmińskoMazurski!C46+Wielkopolski!C46+Zachodniopomorski!C46</f>
        <v>3303</v>
      </c>
    </row>
    <row r="47" spans="1:3" ht="28.5" customHeight="1" x14ac:dyDescent="0.2">
      <c r="A47" s="25" t="s">
        <v>46</v>
      </c>
      <c r="B47" s="26" t="s">
        <v>39</v>
      </c>
      <c r="C47" s="34">
        <f>Dolnośląski!C47+KujawskoPomorski!C47+Lubelski!C47+Lubuski!C47+Łódzki!C47+Małopolski!C47+Mazowiecki!C47+Opolski!C47+Podkarpacki!C47+Podlaski!C47+Pomorski!C47+Śląski!C47+Świętokrzyski!C47+WarmińskoMazurski!C47+Wielkopolski!C47+Zachodniopomorski!C47</f>
        <v>258</v>
      </c>
    </row>
    <row r="48" spans="1:3" ht="28.5" customHeight="1" x14ac:dyDescent="0.2">
      <c r="A48" s="16" t="s">
        <v>22</v>
      </c>
      <c r="B48" s="23" t="s">
        <v>122</v>
      </c>
      <c r="C48" s="34">
        <f>Dolnośląski!C48+KujawskoPomorski!C48+Lubelski!C48+Lubuski!C48+Łódzki!C48+Małopolski!C48+Mazowiecki!C48+Opolski!C48+Podkarpacki!C48+Podlaski!C48+Pomorski!C48+Śląski!C48+Świętokrzyski!C48+WarmińskoMazurski!C48+Wielkopolski!C48+Zachodniopomorski!C48</f>
        <v>287007</v>
      </c>
    </row>
    <row r="49" spans="1:3" ht="28.5" customHeight="1" x14ac:dyDescent="0.2">
      <c r="A49" s="25" t="s">
        <v>123</v>
      </c>
      <c r="B49" s="26" t="s">
        <v>124</v>
      </c>
      <c r="C49" s="34">
        <f>Dolnośląski!C49+KujawskoPomorski!C49+Lubelski!C49+Lubuski!C49+Łódzki!C49+Małopolski!C49+Mazowiecki!C49+Opolski!C49+Podkarpacki!C49+Podlaski!C49+Pomorski!C49+Śląski!C49+Świętokrzyski!C49+WarmińskoMazurski!C49+Wielkopolski!C49+Zachodniopomorski!C49</f>
        <v>1110</v>
      </c>
    </row>
    <row r="50" spans="1:3" ht="28.5" customHeight="1" x14ac:dyDescent="0.2">
      <c r="A50" s="16" t="s">
        <v>23</v>
      </c>
      <c r="B50" s="24" t="s">
        <v>55</v>
      </c>
      <c r="C50" s="37">
        <f>C51+C52+C53+C54</f>
        <v>64367</v>
      </c>
    </row>
    <row r="51" spans="1:3" ht="28.5" customHeight="1" x14ac:dyDescent="0.2">
      <c r="A51" s="25" t="s">
        <v>51</v>
      </c>
      <c r="B51" s="26" t="s">
        <v>47</v>
      </c>
      <c r="C51" s="34">
        <f>Dolnośląski!C51+KujawskoPomorski!C51+Lubelski!C51+Lubuski!C51+Łódzki!C51+Małopolski!C51+Mazowiecki!C51+Opolski!C51+Podkarpacki!C51+Podlaski!C51+Pomorski!C51+Śląski!C51+Świętokrzyski!C51+WarmińskoMazurski!C51+Wielkopolski!C51+Zachodniopomorski!C51</f>
        <v>49120</v>
      </c>
    </row>
    <row r="52" spans="1:3" ht="28.5" customHeight="1" x14ac:dyDescent="0.2">
      <c r="A52" s="25" t="s">
        <v>52</v>
      </c>
      <c r="B52" s="26" t="s">
        <v>48</v>
      </c>
      <c r="C52" s="34">
        <f>Dolnośląski!C52+KujawskoPomorski!C52+Lubelski!C52+Lubuski!C52+Łódzki!C52+Małopolski!C52+Mazowiecki!C52+Opolski!C52+Podkarpacki!C52+Podlaski!C52+Pomorski!C52+Śląski!C52+Świętokrzyski!C52+WarmińskoMazurski!C52+Wielkopolski!C52+Zachodniopomorski!C52</f>
        <v>6856</v>
      </c>
    </row>
    <row r="53" spans="1:3" ht="28.5" customHeight="1" x14ac:dyDescent="0.2">
      <c r="A53" s="25" t="s">
        <v>53</v>
      </c>
      <c r="B53" s="26" t="s">
        <v>49</v>
      </c>
      <c r="C53" s="34">
        <f>Dolnośląski!C53+KujawskoPomorski!C53+Lubelski!C53+Lubuski!C53+Łódzki!C53+Małopolski!C53+Mazowiecki!C53+Opolski!C53+Podkarpacki!C53+Podlaski!C53+Pomorski!C53+Śląski!C53+Świętokrzyski!C53+WarmińskoMazurski!C53+Wielkopolski!C53+Zachodniopomorski!C53</f>
        <v>0</v>
      </c>
    </row>
    <row r="54" spans="1:3" ht="28.5" customHeight="1" x14ac:dyDescent="0.2">
      <c r="A54" s="25" t="s">
        <v>54</v>
      </c>
      <c r="B54" s="26" t="s">
        <v>50</v>
      </c>
      <c r="C54" s="34">
        <f>Dolnośląski!C54+KujawskoPomorski!C54+Lubelski!C54+Lubuski!C54+Łódzki!C54+Małopolski!C54+Mazowiecki!C54+Opolski!C54+Podkarpacki!C54+Podlaski!C54+Pomorski!C54+Śląski!C54+Świętokrzyski!C54+WarmińskoMazurski!C54+Wielkopolski!C54+Zachodniopomorski!C54</f>
        <v>8391</v>
      </c>
    </row>
    <row r="55" spans="1:3" ht="28.5" customHeight="1" x14ac:dyDescent="0.2">
      <c r="A55" s="16" t="s">
        <v>24</v>
      </c>
      <c r="B55" s="23" t="s">
        <v>25</v>
      </c>
      <c r="C55" s="34">
        <f>Dolnośląski!C55+KujawskoPomorski!C55+Lubelski!C55+Lubuski!C55+Łódzki!C55+Małopolski!C55+Mazowiecki!C55+Opolski!C55+Podkarpacki!C55+Podlaski!C55+Pomorski!C55+Śląski!C55+Świętokrzyski!C55+WarmińskoMazurski!C55+Wielkopolski!C55+Zachodniopomorski!C55</f>
        <v>0</v>
      </c>
    </row>
    <row r="56" spans="1:3" ht="28.5" customHeight="1" x14ac:dyDescent="0.2">
      <c r="A56" s="16" t="s">
        <v>26</v>
      </c>
      <c r="B56" s="23" t="s">
        <v>125</v>
      </c>
      <c r="C56" s="34">
        <f>Dolnośląski!C56+KujawskoPomorski!C56+Lubelski!C56+Lubuski!C56+Łódzki!C56+Małopolski!C56+Mazowiecki!C56+Opolski!C56+Podkarpacki!C56+Podlaski!C56+Pomorski!C56+Śląski!C56+Świętokrzyski!C56+WarmińskoMazurski!C56+Wielkopolski!C56+Zachodniopomorski!C56</f>
        <v>49493</v>
      </c>
    </row>
    <row r="57" spans="1:3" ht="28.5" customHeight="1" x14ac:dyDescent="0.2">
      <c r="A57" s="16" t="s">
        <v>27</v>
      </c>
      <c r="B57" s="23" t="s">
        <v>28</v>
      </c>
      <c r="C57" s="34">
        <f>Dolnośląski!C57+KujawskoPomorski!C57+Lubelski!C57+Lubuski!C57+Łódzki!C57+Małopolski!C57+Mazowiecki!C57+Opolski!C57+Podkarpacki!C57+Podlaski!C57+Pomorski!C57+Śląski!C57+Świętokrzyski!C57+WarmińskoMazurski!C57+Wielkopolski!C57+Zachodniopomorski!C57</f>
        <v>5578</v>
      </c>
    </row>
    <row r="58" spans="1:3" s="3" customFormat="1" ht="30" customHeight="1" x14ac:dyDescent="0.2">
      <c r="A58" s="18" t="s">
        <v>29</v>
      </c>
      <c r="B58" s="28" t="s">
        <v>126</v>
      </c>
      <c r="C58" s="35">
        <f>C59+C60+C61+C62</f>
        <v>227184</v>
      </c>
    </row>
    <row r="59" spans="1:3" ht="42" customHeight="1" x14ac:dyDescent="0.2">
      <c r="A59" s="16" t="s">
        <v>79</v>
      </c>
      <c r="B59" s="23" t="s">
        <v>89</v>
      </c>
      <c r="C59" s="34">
        <f>Dolnośląski!C59+KujawskoPomorski!C59+Lubelski!C59+Lubuski!C59+Łódzki!C59+Małopolski!C59+Mazowiecki!C59+Opolski!C59+Podkarpacki!C59+Podlaski!C59+Pomorski!C59+Śląski!C59+Świętokrzyski!C59+WarmińskoMazurski!C59+Wielkopolski!C59+Zachodniopomorski!C59</f>
        <v>327</v>
      </c>
    </row>
    <row r="60" spans="1:3" ht="31.5" customHeight="1" x14ac:dyDescent="0.2">
      <c r="A60" s="16" t="s">
        <v>30</v>
      </c>
      <c r="B60" s="23" t="s">
        <v>57</v>
      </c>
      <c r="C60" s="34">
        <f>Dolnośląski!C60+KujawskoPomorski!C60+Lubelski!C60+Lubuski!C60+Łódzki!C60+Małopolski!C60+Mazowiecki!C60+Opolski!C60+Podkarpacki!C60+Podlaski!C60+Pomorski!C60+Śląski!C60+Świętokrzyski!C60+WarmińskoMazurski!C60+Wielkopolski!C60+Zachodniopomorski!C60</f>
        <v>204386</v>
      </c>
    </row>
    <row r="61" spans="1:3" ht="31.5" customHeight="1" x14ac:dyDescent="0.2">
      <c r="A61" s="16" t="s">
        <v>31</v>
      </c>
      <c r="B61" s="23" t="s">
        <v>81</v>
      </c>
      <c r="C61" s="34">
        <f>Dolnośląski!C61+KujawskoPomorski!C61+Lubelski!C61+Lubuski!C61+Łódzki!C61+Małopolski!C61+Mazowiecki!C61+Opolski!C61+Podkarpacki!C61+Podlaski!C61+Pomorski!C61+Śląski!C61+Świętokrzyski!C61+WarmińskoMazurski!C61+Wielkopolski!C61+Zachodniopomorski!C61</f>
        <v>0</v>
      </c>
    </row>
    <row r="62" spans="1:3" ht="31.5" customHeight="1" x14ac:dyDescent="0.2">
      <c r="A62" s="16" t="s">
        <v>80</v>
      </c>
      <c r="B62" s="23" t="s">
        <v>82</v>
      </c>
      <c r="C62" s="34">
        <f>Dolnośląski!C62+KujawskoPomorski!C62+Lubelski!C62+Lubuski!C62+Łódzki!C62+Małopolski!C62+Mazowiecki!C62+Opolski!C62+Podkarpacki!C62+Podlaski!C62+Pomorski!C62+Śląski!C62+Świętokrzyski!C62+WarmińskoMazurski!C62+Wielkopolski!C62+Zachodniopomorski!C62</f>
        <v>22471</v>
      </c>
    </row>
    <row r="63" spans="1:3" ht="32.25" customHeight="1" x14ac:dyDescent="0.2">
      <c r="A63" s="18" t="s">
        <v>83</v>
      </c>
      <c r="B63" s="28" t="s">
        <v>90</v>
      </c>
      <c r="C63" s="35">
        <f>Dolnośląski!C63+KujawskoPomorski!C63+Lubelski!C63+Lubuski!C63+Łódzki!C63+Małopolski!C63+Mazowiecki!C63+Opolski!C63+Podkarpacki!C63+Podlaski!C63+Pomorski!C63+Śląski!C63+Świętokrzyski!C63+WarmińskoMazurski!C63+Wielkopolski!C63+Zachodniopomorski!C63</f>
        <v>60084</v>
      </c>
    </row>
  </sheetData>
  <sheetProtection formatCells="0" formatColumns="0" formatRows="0" insertColumns="0" insertRows="0" insertHyperlinks="0" deleteColumns="0" deleteRows="0"/>
  <mergeCells count="1">
    <mergeCell ref="A1:B1"/>
  </mergeCells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C63"/>
  <sheetViews>
    <sheetView showGridLines="0" tabSelected="1" view="pageBreakPreview" zoomScale="55" zoomScaleNormal="70" zoomScaleSheetLayoutView="55" workbookViewId="0">
      <pane ySplit="6" topLeftCell="A22" activePane="bottomLeft" state="frozen"/>
      <selection activeCell="C4" sqref="C4"/>
      <selection pane="bottomLeft" activeCell="C4" sqref="C4"/>
    </sheetView>
  </sheetViews>
  <sheetFormatPr defaultRowHeight="12.75" x14ac:dyDescent="0.2"/>
  <cols>
    <col min="1" max="1" width="9.140625" style="2"/>
    <col min="2" max="2" width="165.85546875" style="2" customWidth="1"/>
    <col min="3" max="3" width="25.7109375" style="2" customWidth="1"/>
    <col min="4" max="16384" width="9.140625" style="2"/>
  </cols>
  <sheetData>
    <row r="1" spans="1:3" s="29" customFormat="1" ht="54.95" customHeight="1" x14ac:dyDescent="0.2">
      <c r="A1" s="98" t="str">
        <f>NFZ!A1:C1</f>
        <v>ROCZNY PLAN FINANSOWY NARODOWEGO FUNDUSZU ZDROWIA NA ROK 2016</v>
      </c>
      <c r="B1" s="98"/>
      <c r="C1" s="46"/>
    </row>
    <row r="2" spans="1:3" s="30" customFormat="1" ht="33" customHeight="1" x14ac:dyDescent="0.2">
      <c r="A2" s="39" t="s">
        <v>63</v>
      </c>
      <c r="B2" s="39"/>
      <c r="C2" s="45"/>
    </row>
    <row r="3" spans="1:3" ht="33" customHeight="1" x14ac:dyDescent="0.2">
      <c r="A3" s="1"/>
      <c r="B3" s="31"/>
      <c r="C3" s="38"/>
    </row>
    <row r="4" spans="1:3" s="6" customFormat="1" ht="90" customHeight="1" x14ac:dyDescent="0.2">
      <c r="A4" s="47" t="s">
        <v>92</v>
      </c>
      <c r="B4" s="48" t="s">
        <v>56</v>
      </c>
      <c r="C4" s="94" t="s">
        <v>210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10" t="s">
        <v>0</v>
      </c>
      <c r="B6" s="22" t="s">
        <v>131</v>
      </c>
      <c r="C6" s="7">
        <f>C7+C8+C9+C14+C15+C16+C17+C18+C19+C20+C21+C22+C23+C24+C28+C29+C31+C32+C33</f>
        <v>5141639</v>
      </c>
    </row>
    <row r="7" spans="1:3" ht="33" customHeight="1" x14ac:dyDescent="0.2">
      <c r="A7" s="14" t="s">
        <v>1</v>
      </c>
      <c r="B7" s="32" t="s">
        <v>93</v>
      </c>
      <c r="C7" s="34">
        <f>'[5]Plan 2016'!$C8</f>
        <v>707500</v>
      </c>
    </row>
    <row r="8" spans="1:3" ht="33" customHeight="1" x14ac:dyDescent="0.2">
      <c r="A8" s="14" t="s">
        <v>2</v>
      </c>
      <c r="B8" s="32" t="s">
        <v>94</v>
      </c>
      <c r="C8" s="34">
        <f>'[5]Plan 2016'!$C9</f>
        <v>405255</v>
      </c>
    </row>
    <row r="9" spans="1:3" ht="33" customHeight="1" x14ac:dyDescent="0.2">
      <c r="A9" s="14" t="s">
        <v>3</v>
      </c>
      <c r="B9" s="32" t="s">
        <v>91</v>
      </c>
      <c r="C9" s="34">
        <f>'[5]Plan 2016'!$C10</f>
        <v>2254177</v>
      </c>
    </row>
    <row r="10" spans="1:3" ht="31.5" customHeight="1" x14ac:dyDescent="0.2">
      <c r="A10" s="33" t="s">
        <v>58</v>
      </c>
      <c r="B10" s="40" t="s">
        <v>104</v>
      </c>
      <c r="C10" s="34">
        <f>'[5]Plan 2016'!$C11</f>
        <v>195682</v>
      </c>
    </row>
    <row r="11" spans="1:3" ht="31.5" customHeight="1" x14ac:dyDescent="0.2">
      <c r="A11" s="33" t="s">
        <v>105</v>
      </c>
      <c r="B11" s="40" t="s">
        <v>108</v>
      </c>
      <c r="C11" s="34">
        <f>'[5]Plan 2016'!$C12</f>
        <v>177411</v>
      </c>
    </row>
    <row r="12" spans="1:3" ht="31.5" customHeight="1" x14ac:dyDescent="0.2">
      <c r="A12" s="33" t="s">
        <v>106</v>
      </c>
      <c r="B12" s="40" t="s">
        <v>109</v>
      </c>
      <c r="C12" s="34">
        <f>'[5]Plan 2016'!$C13</f>
        <v>106925</v>
      </c>
    </row>
    <row r="13" spans="1:3" ht="31.5" customHeight="1" x14ac:dyDescent="0.2">
      <c r="A13" s="33" t="s">
        <v>107</v>
      </c>
      <c r="B13" s="40" t="s">
        <v>110</v>
      </c>
      <c r="C13" s="34">
        <f>'[5]Plan 2016'!$C14</f>
        <v>42014</v>
      </c>
    </row>
    <row r="14" spans="1:3" ht="33" customHeight="1" x14ac:dyDescent="0.2">
      <c r="A14" s="14" t="s">
        <v>4</v>
      </c>
      <c r="B14" s="32" t="s">
        <v>99</v>
      </c>
      <c r="C14" s="34">
        <f>'[5]Plan 2016'!$C15</f>
        <v>168680</v>
      </c>
    </row>
    <row r="15" spans="1:3" ht="33" customHeight="1" x14ac:dyDescent="0.2">
      <c r="A15" s="14" t="s">
        <v>5</v>
      </c>
      <c r="B15" s="32" t="s">
        <v>95</v>
      </c>
      <c r="C15" s="34">
        <f>'[5]Plan 2016'!$C16</f>
        <v>154996</v>
      </c>
    </row>
    <row r="16" spans="1:3" ht="33" customHeight="1" x14ac:dyDescent="0.2">
      <c r="A16" s="14" t="s">
        <v>6</v>
      </c>
      <c r="B16" s="32" t="s">
        <v>101</v>
      </c>
      <c r="C16" s="34">
        <f>'[5]Plan 2016'!$C17</f>
        <v>96453</v>
      </c>
    </row>
    <row r="17" spans="1:3" ht="33" customHeight="1" x14ac:dyDescent="0.2">
      <c r="A17" s="14" t="s">
        <v>7</v>
      </c>
      <c r="B17" s="32" t="s">
        <v>100</v>
      </c>
      <c r="C17" s="34">
        <f>'[5]Plan 2016'!$C18</f>
        <v>36200</v>
      </c>
    </row>
    <row r="18" spans="1:3" ht="33" customHeight="1" x14ac:dyDescent="0.2">
      <c r="A18" s="14" t="s">
        <v>8</v>
      </c>
      <c r="B18" s="32" t="s">
        <v>96</v>
      </c>
      <c r="C18" s="34">
        <f>'[5]Plan 2016'!$C19</f>
        <v>122650</v>
      </c>
    </row>
    <row r="19" spans="1:3" ht="33" customHeight="1" x14ac:dyDescent="0.2">
      <c r="A19" s="14" t="s">
        <v>9</v>
      </c>
      <c r="B19" s="32" t="s">
        <v>97</v>
      </c>
      <c r="C19" s="34">
        <f>'[5]Plan 2016'!$C20</f>
        <v>60632</v>
      </c>
    </row>
    <row r="20" spans="1:3" ht="33" customHeight="1" x14ac:dyDescent="0.2">
      <c r="A20" s="14" t="s">
        <v>10</v>
      </c>
      <c r="B20" s="32" t="s">
        <v>102</v>
      </c>
      <c r="C20" s="34">
        <f>'[5]Plan 2016'!$C21</f>
        <v>4476</v>
      </c>
    </row>
    <row r="21" spans="1:3" ht="46.5" customHeight="1" x14ac:dyDescent="0.2">
      <c r="A21" s="14" t="s">
        <v>11</v>
      </c>
      <c r="B21" s="32" t="s">
        <v>98</v>
      </c>
      <c r="C21" s="34">
        <f>'[5]Plan 2016'!$C22</f>
        <v>14727</v>
      </c>
    </row>
    <row r="22" spans="1:3" ht="33" customHeight="1" x14ac:dyDescent="0.2">
      <c r="A22" s="14" t="s">
        <v>12</v>
      </c>
      <c r="B22" s="32" t="s">
        <v>128</v>
      </c>
      <c r="C22" s="34">
        <f>'[5]Plan 2016'!$C23</f>
        <v>119607</v>
      </c>
    </row>
    <row r="23" spans="1:3" ht="33" customHeight="1" x14ac:dyDescent="0.2">
      <c r="A23" s="14" t="s">
        <v>13</v>
      </c>
      <c r="B23" s="32" t="s">
        <v>111</v>
      </c>
      <c r="C23" s="34">
        <f>'[5]Plan 2016'!$C24</f>
        <v>71300</v>
      </c>
    </row>
    <row r="24" spans="1:3" ht="33" customHeight="1" x14ac:dyDescent="0.2">
      <c r="A24" s="15" t="s">
        <v>14</v>
      </c>
      <c r="B24" s="32" t="s">
        <v>112</v>
      </c>
      <c r="C24" s="34">
        <f>'[5]Plan 2016'!$C25</f>
        <v>609239</v>
      </c>
    </row>
    <row r="25" spans="1:3" ht="26.25" x14ac:dyDescent="0.2">
      <c r="A25" s="13" t="s">
        <v>103</v>
      </c>
      <c r="B25" s="40" t="s">
        <v>114</v>
      </c>
      <c r="C25" s="34">
        <f>'[5]Plan 2016'!$C26</f>
        <v>607239</v>
      </c>
    </row>
    <row r="26" spans="1:3" ht="31.5" customHeight="1" x14ac:dyDescent="0.2">
      <c r="A26" s="33" t="s">
        <v>113</v>
      </c>
      <c r="B26" s="40" t="s">
        <v>116</v>
      </c>
      <c r="C26" s="34">
        <f>'[5]Plan 2016'!$C27</f>
        <v>1000</v>
      </c>
    </row>
    <row r="27" spans="1:3" ht="31.5" customHeight="1" x14ac:dyDescent="0.2">
      <c r="A27" s="33" t="s">
        <v>117</v>
      </c>
      <c r="B27" s="40" t="s">
        <v>115</v>
      </c>
      <c r="C27" s="34">
        <f>'[5]Plan 2016'!$C28</f>
        <v>1000</v>
      </c>
    </row>
    <row r="28" spans="1:3" ht="33" customHeight="1" x14ac:dyDescent="0.2">
      <c r="A28" s="16" t="s">
        <v>15</v>
      </c>
      <c r="B28" s="19" t="s">
        <v>87</v>
      </c>
      <c r="C28" s="34">
        <f>'[5]Plan 2016'!$C29</f>
        <v>0</v>
      </c>
    </row>
    <row r="29" spans="1:3" ht="33" customHeight="1" x14ac:dyDescent="0.2">
      <c r="A29" s="16" t="s">
        <v>84</v>
      </c>
      <c r="B29" s="23" t="s">
        <v>118</v>
      </c>
      <c r="C29" s="34">
        <f>'[5]Plan 2016'!$C30</f>
        <v>22362</v>
      </c>
    </row>
    <row r="30" spans="1:3" ht="31.5" customHeight="1" x14ac:dyDescent="0.2">
      <c r="A30" s="33" t="s">
        <v>119</v>
      </c>
      <c r="B30" s="40" t="s">
        <v>130</v>
      </c>
      <c r="C30" s="34">
        <v>20840</v>
      </c>
    </row>
    <row r="31" spans="1:3" ht="33" customHeight="1" x14ac:dyDescent="0.2">
      <c r="A31" s="16" t="s">
        <v>85</v>
      </c>
      <c r="B31" s="20" t="s">
        <v>88</v>
      </c>
      <c r="C31" s="34">
        <f>'[5]Plan 2016'!$C32</f>
        <v>264072</v>
      </c>
    </row>
    <row r="32" spans="1:3" ht="33" customHeight="1" x14ac:dyDescent="0.2">
      <c r="A32" s="16" t="s">
        <v>86</v>
      </c>
      <c r="B32" s="23" t="s">
        <v>129</v>
      </c>
      <c r="C32" s="34">
        <f>'[5]Plan 2016'!$C33</f>
        <v>29313</v>
      </c>
    </row>
    <row r="33" spans="1:3" ht="33" customHeight="1" x14ac:dyDescent="0.2">
      <c r="A33" s="16" t="s">
        <v>132</v>
      </c>
      <c r="B33" s="20" t="s">
        <v>133</v>
      </c>
      <c r="C33" s="34">
        <f>'[5]Plan 2016'!$C34</f>
        <v>0</v>
      </c>
    </row>
    <row r="34" spans="1:3" s="5" customFormat="1" ht="31.5" customHeight="1" x14ac:dyDescent="0.2">
      <c r="A34" s="17" t="s">
        <v>60</v>
      </c>
      <c r="B34" s="21" t="s">
        <v>61</v>
      </c>
      <c r="C34" s="34">
        <f>'[5]Plan 2016'!$C35</f>
        <v>0</v>
      </c>
    </row>
    <row r="35" spans="1:3" s="5" customFormat="1" ht="31.5" customHeight="1" x14ac:dyDescent="0.2">
      <c r="A35" s="17" t="s">
        <v>59</v>
      </c>
      <c r="B35" s="21" t="s">
        <v>62</v>
      </c>
      <c r="C35" s="36">
        <f>'[5]Plan 2016'!$C36</f>
        <v>139214</v>
      </c>
    </row>
    <row r="36" spans="1:3" s="5" customFormat="1" ht="42.75" customHeight="1" x14ac:dyDescent="0.2">
      <c r="A36" s="17" t="s">
        <v>120</v>
      </c>
      <c r="B36" s="21" t="s">
        <v>121</v>
      </c>
      <c r="C36" s="36">
        <f>C11+C13+C24+C30</f>
        <v>849504</v>
      </c>
    </row>
    <row r="37" spans="1:3" s="3" customFormat="1" ht="30" customHeight="1" x14ac:dyDescent="0.2">
      <c r="A37" s="12" t="s">
        <v>16</v>
      </c>
      <c r="B37" s="28" t="s">
        <v>127</v>
      </c>
      <c r="C37" s="11">
        <f>C38+C39+C40+C48+C50+C56+C57+C55</f>
        <v>36699</v>
      </c>
    </row>
    <row r="38" spans="1:3" ht="28.5" customHeight="1" x14ac:dyDescent="0.2">
      <c r="A38" s="16" t="s">
        <v>17</v>
      </c>
      <c r="B38" s="23" t="s">
        <v>18</v>
      </c>
      <c r="C38" s="34">
        <f>'[5]Plan 2016'!$C39</f>
        <v>1913</v>
      </c>
    </row>
    <row r="39" spans="1:3" ht="28.5" customHeight="1" x14ac:dyDescent="0.2">
      <c r="A39" s="16" t="s">
        <v>19</v>
      </c>
      <c r="B39" s="23" t="s">
        <v>20</v>
      </c>
      <c r="C39" s="34">
        <f>'[5]Plan 2016'!$C40</f>
        <v>4377</v>
      </c>
    </row>
    <row r="40" spans="1:3" ht="28.5" customHeight="1" x14ac:dyDescent="0.2">
      <c r="A40" s="16" t="s">
        <v>21</v>
      </c>
      <c r="B40" s="24" t="s">
        <v>32</v>
      </c>
      <c r="C40" s="34">
        <f>'[5]Plan 2016'!$C41</f>
        <v>496</v>
      </c>
    </row>
    <row r="41" spans="1:3" ht="28.5" customHeight="1" x14ac:dyDescent="0.2">
      <c r="A41" s="25" t="s">
        <v>40</v>
      </c>
      <c r="B41" s="26" t="s">
        <v>33</v>
      </c>
      <c r="C41" s="34">
        <f>'[5]Plan 2016'!$C42</f>
        <v>97</v>
      </c>
    </row>
    <row r="42" spans="1:3" ht="28.5" customHeight="1" x14ac:dyDescent="0.2">
      <c r="A42" s="25" t="s">
        <v>41</v>
      </c>
      <c r="B42" s="27" t="s">
        <v>34</v>
      </c>
      <c r="C42" s="34">
        <f>'[5]Plan 2016'!$C43</f>
        <v>71</v>
      </c>
    </row>
    <row r="43" spans="1:3" ht="28.5" customHeight="1" x14ac:dyDescent="0.2">
      <c r="A43" s="25" t="s">
        <v>42</v>
      </c>
      <c r="B43" s="26" t="s">
        <v>35</v>
      </c>
      <c r="C43" s="34">
        <f>'[5]Plan 2016'!$C44</f>
        <v>72</v>
      </c>
    </row>
    <row r="44" spans="1:3" ht="28.5" customHeight="1" x14ac:dyDescent="0.2">
      <c r="A44" s="25" t="s">
        <v>43</v>
      </c>
      <c r="B44" s="26" t="s">
        <v>36</v>
      </c>
      <c r="C44" s="34">
        <f>'[5]Plan 2016'!$C45</f>
        <v>1</v>
      </c>
    </row>
    <row r="45" spans="1:3" ht="28.5" customHeight="1" x14ac:dyDescent="0.2">
      <c r="A45" s="25" t="s">
        <v>44</v>
      </c>
      <c r="B45" s="26" t="s">
        <v>37</v>
      </c>
      <c r="C45" s="34">
        <f>'[5]Plan 2016'!$C46</f>
        <v>0</v>
      </c>
    </row>
    <row r="46" spans="1:3" ht="28.5" customHeight="1" x14ac:dyDescent="0.2">
      <c r="A46" s="25" t="s">
        <v>45</v>
      </c>
      <c r="B46" s="26" t="s">
        <v>38</v>
      </c>
      <c r="C46" s="34">
        <f>'[5]Plan 2016'!$C47</f>
        <v>325</v>
      </c>
    </row>
    <row r="47" spans="1:3" ht="28.5" customHeight="1" x14ac:dyDescent="0.2">
      <c r="A47" s="25" t="s">
        <v>46</v>
      </c>
      <c r="B47" s="26" t="s">
        <v>39</v>
      </c>
      <c r="C47" s="34">
        <f>'[5]Plan 2016'!$C48</f>
        <v>1</v>
      </c>
    </row>
    <row r="48" spans="1:3" ht="28.5" customHeight="1" x14ac:dyDescent="0.2">
      <c r="A48" s="16" t="s">
        <v>22</v>
      </c>
      <c r="B48" s="23" t="s">
        <v>122</v>
      </c>
      <c r="C48" s="34">
        <f>'[5]Plan 2016'!$C49</f>
        <v>20748</v>
      </c>
    </row>
    <row r="49" spans="1:3" ht="28.5" customHeight="1" x14ac:dyDescent="0.2">
      <c r="A49" s="25" t="s">
        <v>123</v>
      </c>
      <c r="B49" s="26" t="s">
        <v>124</v>
      </c>
      <c r="C49" s="34">
        <f>'[5]Plan 2016'!$C50</f>
        <v>100</v>
      </c>
    </row>
    <row r="50" spans="1:3" ht="28.5" customHeight="1" x14ac:dyDescent="0.2">
      <c r="A50" s="16" t="s">
        <v>23</v>
      </c>
      <c r="B50" s="24" t="s">
        <v>55</v>
      </c>
      <c r="C50" s="34">
        <f>'[5]Plan 2016'!$C51</f>
        <v>4654</v>
      </c>
    </row>
    <row r="51" spans="1:3" ht="28.5" customHeight="1" x14ac:dyDescent="0.2">
      <c r="A51" s="25" t="s">
        <v>51</v>
      </c>
      <c r="B51" s="26" t="s">
        <v>47</v>
      </c>
      <c r="C51" s="34">
        <f>'[5]Plan 2016'!$C52</f>
        <v>3423</v>
      </c>
    </row>
    <row r="52" spans="1:3" ht="28.5" customHeight="1" x14ac:dyDescent="0.2">
      <c r="A52" s="25" t="s">
        <v>52</v>
      </c>
      <c r="B52" s="26" t="s">
        <v>48</v>
      </c>
      <c r="C52" s="34">
        <f>'[5]Plan 2016'!$C53</f>
        <v>415</v>
      </c>
    </row>
    <row r="53" spans="1:3" ht="28.5" customHeight="1" x14ac:dyDescent="0.2">
      <c r="A53" s="25" t="s">
        <v>53</v>
      </c>
      <c r="B53" s="26" t="s">
        <v>49</v>
      </c>
      <c r="C53" s="34">
        <f>'[5]Plan 2016'!$C54</f>
        <v>0</v>
      </c>
    </row>
    <row r="54" spans="1:3" ht="28.5" customHeight="1" x14ac:dyDescent="0.2">
      <c r="A54" s="25" t="s">
        <v>54</v>
      </c>
      <c r="B54" s="26" t="s">
        <v>50</v>
      </c>
      <c r="C54" s="34">
        <f>'[5]Plan 2016'!$C55</f>
        <v>816</v>
      </c>
    </row>
    <row r="55" spans="1:3" ht="28.5" customHeight="1" x14ac:dyDescent="0.2">
      <c r="A55" s="16" t="s">
        <v>24</v>
      </c>
      <c r="B55" s="23" t="s">
        <v>25</v>
      </c>
      <c r="C55" s="34">
        <f>'[5]Plan 2016'!$C56</f>
        <v>0</v>
      </c>
    </row>
    <row r="56" spans="1:3" ht="28.5" customHeight="1" x14ac:dyDescent="0.2">
      <c r="A56" s="16" t="s">
        <v>26</v>
      </c>
      <c r="B56" s="23" t="s">
        <v>125</v>
      </c>
      <c r="C56" s="34">
        <f>'[5]Plan 2016'!$C57</f>
        <v>4158</v>
      </c>
    </row>
    <row r="57" spans="1:3" ht="28.5" customHeight="1" x14ac:dyDescent="0.2">
      <c r="A57" s="16" t="s">
        <v>27</v>
      </c>
      <c r="B57" s="23" t="s">
        <v>28</v>
      </c>
      <c r="C57" s="34">
        <f>'[5]Plan 2016'!$C58</f>
        <v>353</v>
      </c>
    </row>
    <row r="58" spans="1:3" s="3" customFormat="1" ht="30" customHeight="1" x14ac:dyDescent="0.2">
      <c r="A58" s="18" t="s">
        <v>29</v>
      </c>
      <c r="B58" s="28" t="s">
        <v>126</v>
      </c>
      <c r="C58" s="35">
        <f>C59+C60+C61+C62</f>
        <v>17712</v>
      </c>
    </row>
    <row r="59" spans="1:3" ht="42" customHeight="1" x14ac:dyDescent="0.2">
      <c r="A59" s="16" t="s">
        <v>79</v>
      </c>
      <c r="B59" s="23" t="s">
        <v>89</v>
      </c>
      <c r="C59" s="34">
        <f>'[5]Plan 2016'!$C60</f>
        <v>0</v>
      </c>
    </row>
    <row r="60" spans="1:3" ht="31.5" customHeight="1" x14ac:dyDescent="0.2">
      <c r="A60" s="16" t="s">
        <v>30</v>
      </c>
      <c r="B60" s="23" t="s">
        <v>57</v>
      </c>
      <c r="C60" s="34">
        <f>'[5]Plan 2016'!$C61</f>
        <v>16052</v>
      </c>
    </row>
    <row r="61" spans="1:3" ht="31.5" customHeight="1" x14ac:dyDescent="0.2">
      <c r="A61" s="16" t="s">
        <v>31</v>
      </c>
      <c r="B61" s="23" t="s">
        <v>81</v>
      </c>
      <c r="C61" s="34">
        <f>'[5]Plan 2016'!$C62</f>
        <v>0</v>
      </c>
    </row>
    <row r="62" spans="1:3" ht="31.5" customHeight="1" x14ac:dyDescent="0.2">
      <c r="A62" s="16" t="s">
        <v>80</v>
      </c>
      <c r="B62" s="23" t="s">
        <v>82</v>
      </c>
      <c r="C62" s="34">
        <f>'[5]Plan 2016'!$C63</f>
        <v>1660</v>
      </c>
    </row>
    <row r="63" spans="1:3" ht="32.25" customHeight="1" x14ac:dyDescent="0.2">
      <c r="A63" s="18" t="s">
        <v>83</v>
      </c>
      <c r="B63" s="28" t="s">
        <v>90</v>
      </c>
      <c r="C63" s="35">
        <f>'[5]Plan 2016'!$C64</f>
        <v>1981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C63"/>
  <sheetViews>
    <sheetView showGridLines="0" tabSelected="1" view="pageBreakPreview" zoomScale="55" zoomScaleNormal="70" zoomScaleSheetLayoutView="55" workbookViewId="0">
      <pane xSplit="2" ySplit="6" topLeftCell="C16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defaultRowHeight="12.75" x14ac:dyDescent="0.2"/>
  <cols>
    <col min="1" max="1" width="9.140625" style="2"/>
    <col min="2" max="2" width="165.85546875" style="2" bestFit="1" customWidth="1"/>
    <col min="3" max="3" width="25.7109375" style="2" customWidth="1"/>
    <col min="4" max="16384" width="9.140625" style="2"/>
  </cols>
  <sheetData>
    <row r="1" spans="1:3" s="29" customFormat="1" ht="54.95" customHeight="1" x14ac:dyDescent="0.2">
      <c r="A1" s="98" t="str">
        <f>NFZ!A1:C1</f>
        <v>ROCZNY PLAN FINANSOWY NARODOWEGO FUNDUSZU ZDROWIA NA ROK 2016</v>
      </c>
      <c r="B1" s="98"/>
      <c r="C1" s="46"/>
    </row>
    <row r="2" spans="1:3" s="30" customFormat="1" ht="33" customHeight="1" x14ac:dyDescent="0.2">
      <c r="A2" s="39" t="s">
        <v>64</v>
      </c>
      <c r="B2" s="39"/>
      <c r="C2" s="44"/>
    </row>
    <row r="3" spans="1:3" ht="33" customHeight="1" x14ac:dyDescent="0.2">
      <c r="A3" s="1"/>
      <c r="B3" s="31"/>
      <c r="C3" s="38"/>
    </row>
    <row r="4" spans="1:3" s="6" customFormat="1" ht="90" customHeight="1" x14ac:dyDescent="0.2">
      <c r="A4" s="47" t="s">
        <v>92</v>
      </c>
      <c r="B4" s="48" t="s">
        <v>56</v>
      </c>
      <c r="C4" s="94" t="s">
        <v>210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10" t="s">
        <v>0</v>
      </c>
      <c r="B6" s="22" t="s">
        <v>131</v>
      </c>
      <c r="C6" s="7">
        <f>C7+C8+C9+C14+C15+C16+C17+C18+C19+C20+C21+C22+C23+C24+C28+C29+C31+C32+C33</f>
        <v>3688560</v>
      </c>
    </row>
    <row r="7" spans="1:3" ht="33" customHeight="1" x14ac:dyDescent="0.2">
      <c r="A7" s="14" t="s">
        <v>1</v>
      </c>
      <c r="B7" s="32" t="s">
        <v>93</v>
      </c>
      <c r="C7" s="34">
        <f>'[6]Plan 2016'!$C8</f>
        <v>524004</v>
      </c>
    </row>
    <row r="8" spans="1:3" ht="33" customHeight="1" x14ac:dyDescent="0.2">
      <c r="A8" s="14" t="s">
        <v>2</v>
      </c>
      <c r="B8" s="32" t="s">
        <v>94</v>
      </c>
      <c r="C8" s="34">
        <f>'[6]Plan 2016'!$C9</f>
        <v>276468</v>
      </c>
    </row>
    <row r="9" spans="1:3" ht="33" customHeight="1" x14ac:dyDescent="0.2">
      <c r="A9" s="14" t="s">
        <v>3</v>
      </c>
      <c r="B9" s="32" t="s">
        <v>91</v>
      </c>
      <c r="C9" s="34">
        <f>'[6]Plan 2016'!$C10</f>
        <v>1646914</v>
      </c>
    </row>
    <row r="10" spans="1:3" ht="31.5" customHeight="1" x14ac:dyDescent="0.2">
      <c r="A10" s="33" t="s">
        <v>58</v>
      </c>
      <c r="B10" s="40" t="s">
        <v>104</v>
      </c>
      <c r="C10" s="34">
        <f>'[6]Plan 2016'!$C11</f>
        <v>142958</v>
      </c>
    </row>
    <row r="11" spans="1:3" ht="31.5" customHeight="1" x14ac:dyDescent="0.2">
      <c r="A11" s="33" t="s">
        <v>105</v>
      </c>
      <c r="B11" s="40" t="s">
        <v>108</v>
      </c>
      <c r="C11" s="34">
        <f>'[6]Plan 2016'!$C12</f>
        <v>127031</v>
      </c>
    </row>
    <row r="12" spans="1:3" ht="31.5" customHeight="1" x14ac:dyDescent="0.2">
      <c r="A12" s="33" t="s">
        <v>106</v>
      </c>
      <c r="B12" s="40" t="s">
        <v>109</v>
      </c>
      <c r="C12" s="34">
        <f>'[6]Plan 2016'!$C13</f>
        <v>73973</v>
      </c>
    </row>
    <row r="13" spans="1:3" ht="31.5" customHeight="1" x14ac:dyDescent="0.2">
      <c r="A13" s="33" t="s">
        <v>107</v>
      </c>
      <c r="B13" s="40" t="s">
        <v>110</v>
      </c>
      <c r="C13" s="34">
        <f>'[6]Plan 2016'!$C14</f>
        <v>40902</v>
      </c>
    </row>
    <row r="14" spans="1:3" ht="33" customHeight="1" x14ac:dyDescent="0.2">
      <c r="A14" s="14" t="s">
        <v>4</v>
      </c>
      <c r="B14" s="32" t="s">
        <v>99</v>
      </c>
      <c r="C14" s="34">
        <f>'[6]Plan 2016'!$C15</f>
        <v>113739</v>
      </c>
    </row>
    <row r="15" spans="1:3" ht="33" customHeight="1" x14ac:dyDescent="0.2">
      <c r="A15" s="14" t="s">
        <v>5</v>
      </c>
      <c r="B15" s="32" t="s">
        <v>95</v>
      </c>
      <c r="C15" s="34">
        <f>'[6]Plan 2016'!$C16</f>
        <v>89566</v>
      </c>
    </row>
    <row r="16" spans="1:3" ht="33" customHeight="1" x14ac:dyDescent="0.2">
      <c r="A16" s="14" t="s">
        <v>6</v>
      </c>
      <c r="B16" s="32" t="s">
        <v>101</v>
      </c>
      <c r="C16" s="34">
        <f>'[6]Plan 2016'!$C17</f>
        <v>50961</v>
      </c>
    </row>
    <row r="17" spans="1:3" ht="33" customHeight="1" x14ac:dyDescent="0.2">
      <c r="A17" s="14" t="s">
        <v>7</v>
      </c>
      <c r="B17" s="32" t="s">
        <v>100</v>
      </c>
      <c r="C17" s="34">
        <f>'[6]Plan 2016'!$C18</f>
        <v>30080</v>
      </c>
    </row>
    <row r="18" spans="1:3" ht="33" customHeight="1" x14ac:dyDescent="0.2">
      <c r="A18" s="14" t="s">
        <v>8</v>
      </c>
      <c r="B18" s="32" t="s">
        <v>96</v>
      </c>
      <c r="C18" s="34">
        <f>'[6]Plan 2016'!$C19</f>
        <v>93325</v>
      </c>
    </row>
    <row r="19" spans="1:3" ht="33" customHeight="1" x14ac:dyDescent="0.2">
      <c r="A19" s="14" t="s">
        <v>9</v>
      </c>
      <c r="B19" s="32" t="s">
        <v>97</v>
      </c>
      <c r="C19" s="34">
        <f>'[6]Plan 2016'!$C20</f>
        <v>34000</v>
      </c>
    </row>
    <row r="20" spans="1:3" ht="33" customHeight="1" x14ac:dyDescent="0.2">
      <c r="A20" s="14" t="s">
        <v>10</v>
      </c>
      <c r="B20" s="32" t="s">
        <v>102</v>
      </c>
      <c r="C20" s="34">
        <f>'[6]Plan 2016'!$C21</f>
        <v>3443</v>
      </c>
    </row>
    <row r="21" spans="1:3" ht="46.5" customHeight="1" x14ac:dyDescent="0.2">
      <c r="A21" s="14" t="s">
        <v>11</v>
      </c>
      <c r="B21" s="32" t="s">
        <v>98</v>
      </c>
      <c r="C21" s="34">
        <f>'[6]Plan 2016'!$C22</f>
        <v>12543</v>
      </c>
    </row>
    <row r="22" spans="1:3" ht="33" customHeight="1" x14ac:dyDescent="0.2">
      <c r="A22" s="14" t="s">
        <v>12</v>
      </c>
      <c r="B22" s="32" t="s">
        <v>128</v>
      </c>
      <c r="C22" s="34">
        <f>'[6]Plan 2016'!$C23</f>
        <v>101503</v>
      </c>
    </row>
    <row r="23" spans="1:3" ht="33" customHeight="1" x14ac:dyDescent="0.2">
      <c r="A23" s="14" t="s">
        <v>13</v>
      </c>
      <c r="B23" s="32" t="s">
        <v>111</v>
      </c>
      <c r="C23" s="34">
        <f>'[6]Plan 2016'!$C24</f>
        <v>46043</v>
      </c>
    </row>
    <row r="24" spans="1:3" ht="33" customHeight="1" x14ac:dyDescent="0.2">
      <c r="A24" s="15" t="s">
        <v>14</v>
      </c>
      <c r="B24" s="32" t="s">
        <v>112</v>
      </c>
      <c r="C24" s="34">
        <f>'[6]Plan 2016'!$C25</f>
        <v>446846</v>
      </c>
    </row>
    <row r="25" spans="1:3" ht="26.25" x14ac:dyDescent="0.2">
      <c r="A25" s="13" t="s">
        <v>103</v>
      </c>
      <c r="B25" s="40" t="s">
        <v>114</v>
      </c>
      <c r="C25" s="34">
        <f>'[6]Plan 2016'!$C26</f>
        <v>446020</v>
      </c>
    </row>
    <row r="26" spans="1:3" ht="31.5" customHeight="1" x14ac:dyDescent="0.2">
      <c r="A26" s="33" t="s">
        <v>113</v>
      </c>
      <c r="B26" s="40" t="s">
        <v>116</v>
      </c>
      <c r="C26" s="34">
        <f>'[6]Plan 2016'!$C27</f>
        <v>559</v>
      </c>
    </row>
    <row r="27" spans="1:3" ht="31.5" customHeight="1" x14ac:dyDescent="0.2">
      <c r="A27" s="33" t="s">
        <v>117</v>
      </c>
      <c r="B27" s="40" t="s">
        <v>115</v>
      </c>
      <c r="C27" s="34">
        <f>'[6]Plan 2016'!$C28</f>
        <v>267</v>
      </c>
    </row>
    <row r="28" spans="1:3" ht="33" customHeight="1" x14ac:dyDescent="0.2">
      <c r="A28" s="16" t="s">
        <v>15</v>
      </c>
      <c r="B28" s="19" t="s">
        <v>87</v>
      </c>
      <c r="C28" s="34">
        <f>'[6]Plan 2016'!$C29</f>
        <v>0</v>
      </c>
    </row>
    <row r="29" spans="1:3" ht="33" customHeight="1" x14ac:dyDescent="0.2">
      <c r="A29" s="16" t="s">
        <v>84</v>
      </c>
      <c r="B29" s="23" t="s">
        <v>118</v>
      </c>
      <c r="C29" s="34">
        <f>'[6]Plan 2016'!$C30</f>
        <v>15409</v>
      </c>
    </row>
    <row r="30" spans="1:3" ht="31.5" customHeight="1" x14ac:dyDescent="0.2">
      <c r="A30" s="33" t="s">
        <v>119</v>
      </c>
      <c r="B30" s="40" t="s">
        <v>130</v>
      </c>
      <c r="C30" s="34">
        <v>5478</v>
      </c>
    </row>
    <row r="31" spans="1:3" ht="33" customHeight="1" x14ac:dyDescent="0.2">
      <c r="A31" s="16" t="s">
        <v>85</v>
      </c>
      <c r="B31" s="20" t="s">
        <v>88</v>
      </c>
      <c r="C31" s="34">
        <f>'[6]Plan 2016'!$C32</f>
        <v>188374</v>
      </c>
    </row>
    <row r="32" spans="1:3" ht="33" customHeight="1" x14ac:dyDescent="0.2">
      <c r="A32" s="16" t="s">
        <v>86</v>
      </c>
      <c r="B32" s="23" t="s">
        <v>129</v>
      </c>
      <c r="C32" s="34">
        <f>'[6]Plan 2016'!$C33</f>
        <v>15342</v>
      </c>
    </row>
    <row r="33" spans="1:3" ht="33" customHeight="1" x14ac:dyDescent="0.2">
      <c r="A33" s="16" t="s">
        <v>132</v>
      </c>
      <c r="B33" s="20" t="s">
        <v>133</v>
      </c>
      <c r="C33" s="34">
        <f>'[6]Plan 2016'!$C34</f>
        <v>0</v>
      </c>
    </row>
    <row r="34" spans="1:3" s="5" customFormat="1" ht="31.5" customHeight="1" x14ac:dyDescent="0.2">
      <c r="A34" s="17" t="s">
        <v>60</v>
      </c>
      <c r="B34" s="21" t="s">
        <v>61</v>
      </c>
      <c r="C34" s="34">
        <f>'[6]Plan 2016'!$C35</f>
        <v>0</v>
      </c>
    </row>
    <row r="35" spans="1:3" s="5" customFormat="1" ht="31.5" customHeight="1" x14ac:dyDescent="0.2">
      <c r="A35" s="17" t="s">
        <v>59</v>
      </c>
      <c r="B35" s="21" t="s">
        <v>62</v>
      </c>
      <c r="C35" s="36">
        <f>'[6]Plan 2016'!$C36</f>
        <v>109515</v>
      </c>
    </row>
    <row r="36" spans="1:3" s="5" customFormat="1" ht="42.75" customHeight="1" x14ac:dyDescent="0.2">
      <c r="A36" s="17" t="s">
        <v>120</v>
      </c>
      <c r="B36" s="21" t="s">
        <v>121</v>
      </c>
      <c r="C36" s="36">
        <f>C11+C13+C24+C30</f>
        <v>620257</v>
      </c>
    </row>
    <row r="37" spans="1:3" s="3" customFormat="1" ht="30" customHeight="1" x14ac:dyDescent="0.2">
      <c r="A37" s="12" t="s">
        <v>16</v>
      </c>
      <c r="B37" s="28" t="s">
        <v>127</v>
      </c>
      <c r="C37" s="11">
        <f>C38+C39+C40+C48+C50+C56+C57+C55</f>
        <v>28082</v>
      </c>
    </row>
    <row r="38" spans="1:3" ht="28.5" customHeight="1" x14ac:dyDescent="0.2">
      <c r="A38" s="16" t="s">
        <v>17</v>
      </c>
      <c r="B38" s="23" t="s">
        <v>18</v>
      </c>
      <c r="C38" s="34">
        <f>'[6]Plan 2016'!$C39</f>
        <v>1151</v>
      </c>
    </row>
    <row r="39" spans="1:3" ht="28.5" customHeight="1" x14ac:dyDescent="0.2">
      <c r="A39" s="16" t="s">
        <v>19</v>
      </c>
      <c r="B39" s="23" t="s">
        <v>20</v>
      </c>
      <c r="C39" s="34">
        <f>'[6]Plan 2016'!$C40</f>
        <v>3995</v>
      </c>
    </row>
    <row r="40" spans="1:3" ht="28.5" customHeight="1" x14ac:dyDescent="0.2">
      <c r="A40" s="16" t="s">
        <v>21</v>
      </c>
      <c r="B40" s="24" t="s">
        <v>32</v>
      </c>
      <c r="C40" s="34">
        <f>'[6]Plan 2016'!$C41</f>
        <v>224</v>
      </c>
    </row>
    <row r="41" spans="1:3" ht="28.5" customHeight="1" x14ac:dyDescent="0.2">
      <c r="A41" s="25" t="s">
        <v>40</v>
      </c>
      <c r="B41" s="26" t="s">
        <v>33</v>
      </c>
      <c r="C41" s="34">
        <f>'[6]Plan 2016'!$C42</f>
        <v>38</v>
      </c>
    </row>
    <row r="42" spans="1:3" ht="28.5" customHeight="1" x14ac:dyDescent="0.2">
      <c r="A42" s="25" t="s">
        <v>41</v>
      </c>
      <c r="B42" s="27" t="s">
        <v>34</v>
      </c>
      <c r="C42" s="34">
        <f>'[6]Plan 2016'!$C43</f>
        <v>38</v>
      </c>
    </row>
    <row r="43" spans="1:3" ht="28.5" customHeight="1" x14ac:dyDescent="0.2">
      <c r="A43" s="25" t="s">
        <v>42</v>
      </c>
      <c r="B43" s="26" t="s">
        <v>35</v>
      </c>
      <c r="C43" s="34">
        <f>'[6]Plan 2016'!$C44</f>
        <v>16</v>
      </c>
    </row>
    <row r="44" spans="1:3" ht="28.5" customHeight="1" x14ac:dyDescent="0.2">
      <c r="A44" s="25" t="s">
        <v>43</v>
      </c>
      <c r="B44" s="26" t="s">
        <v>36</v>
      </c>
      <c r="C44" s="34">
        <f>'[6]Plan 2016'!$C45</f>
        <v>0</v>
      </c>
    </row>
    <row r="45" spans="1:3" ht="28.5" customHeight="1" x14ac:dyDescent="0.2">
      <c r="A45" s="25" t="s">
        <v>44</v>
      </c>
      <c r="B45" s="26" t="s">
        <v>37</v>
      </c>
      <c r="C45" s="34">
        <f>'[6]Plan 2016'!$C46</f>
        <v>0</v>
      </c>
    </row>
    <row r="46" spans="1:3" ht="28.5" customHeight="1" x14ac:dyDescent="0.2">
      <c r="A46" s="25" t="s">
        <v>45</v>
      </c>
      <c r="B46" s="26" t="s">
        <v>38</v>
      </c>
      <c r="C46" s="34">
        <f>'[6]Plan 2016'!$C47</f>
        <v>160</v>
      </c>
    </row>
    <row r="47" spans="1:3" ht="28.5" customHeight="1" x14ac:dyDescent="0.2">
      <c r="A47" s="25" t="s">
        <v>46</v>
      </c>
      <c r="B47" s="26" t="s">
        <v>39</v>
      </c>
      <c r="C47" s="34">
        <f>'[6]Plan 2016'!$C48</f>
        <v>10</v>
      </c>
    </row>
    <row r="48" spans="1:3" ht="28.5" customHeight="1" x14ac:dyDescent="0.2">
      <c r="A48" s="16" t="s">
        <v>22</v>
      </c>
      <c r="B48" s="23" t="s">
        <v>122</v>
      </c>
      <c r="C48" s="34">
        <f>'[6]Plan 2016'!$C49</f>
        <v>14562</v>
      </c>
    </row>
    <row r="49" spans="1:3" ht="28.5" customHeight="1" x14ac:dyDescent="0.2">
      <c r="A49" s="25" t="s">
        <v>123</v>
      </c>
      <c r="B49" s="26" t="s">
        <v>124</v>
      </c>
      <c r="C49" s="34">
        <f>'[6]Plan 2016'!$C50</f>
        <v>20</v>
      </c>
    </row>
    <row r="50" spans="1:3" ht="28.5" customHeight="1" x14ac:dyDescent="0.2">
      <c r="A50" s="16" t="s">
        <v>23</v>
      </c>
      <c r="B50" s="24" t="s">
        <v>55</v>
      </c>
      <c r="C50" s="34">
        <f>'[6]Plan 2016'!$C51</f>
        <v>3266</v>
      </c>
    </row>
    <row r="51" spans="1:3" ht="28.5" customHeight="1" x14ac:dyDescent="0.2">
      <c r="A51" s="25" t="s">
        <v>51</v>
      </c>
      <c r="B51" s="26" t="s">
        <v>47</v>
      </c>
      <c r="C51" s="34">
        <f>'[6]Plan 2016'!$C52</f>
        <v>2432</v>
      </c>
    </row>
    <row r="52" spans="1:3" ht="28.5" customHeight="1" x14ac:dyDescent="0.2">
      <c r="A52" s="25" t="s">
        <v>52</v>
      </c>
      <c r="B52" s="26" t="s">
        <v>48</v>
      </c>
      <c r="C52" s="34">
        <f>'[6]Plan 2016'!$C53</f>
        <v>275</v>
      </c>
    </row>
    <row r="53" spans="1:3" ht="28.5" customHeight="1" x14ac:dyDescent="0.2">
      <c r="A53" s="25" t="s">
        <v>53</v>
      </c>
      <c r="B53" s="26" t="s">
        <v>49</v>
      </c>
      <c r="C53" s="34">
        <f>'[6]Plan 2016'!$C54</f>
        <v>0</v>
      </c>
    </row>
    <row r="54" spans="1:3" ht="28.5" customHeight="1" x14ac:dyDescent="0.2">
      <c r="A54" s="25" t="s">
        <v>54</v>
      </c>
      <c r="B54" s="26" t="s">
        <v>50</v>
      </c>
      <c r="C54" s="34">
        <f>'[6]Plan 2016'!$C55</f>
        <v>559</v>
      </c>
    </row>
    <row r="55" spans="1:3" ht="28.5" customHeight="1" x14ac:dyDescent="0.2">
      <c r="A55" s="16" t="s">
        <v>24</v>
      </c>
      <c r="B55" s="23" t="s">
        <v>25</v>
      </c>
      <c r="C55" s="34">
        <f>'[6]Plan 2016'!$C56</f>
        <v>0</v>
      </c>
    </row>
    <row r="56" spans="1:3" ht="28.5" customHeight="1" x14ac:dyDescent="0.2">
      <c r="A56" s="16" t="s">
        <v>26</v>
      </c>
      <c r="B56" s="23" t="s">
        <v>125</v>
      </c>
      <c r="C56" s="34">
        <f>'[6]Plan 2016'!$C57</f>
        <v>4500</v>
      </c>
    </row>
    <row r="57" spans="1:3" ht="28.5" customHeight="1" x14ac:dyDescent="0.2">
      <c r="A57" s="16" t="s">
        <v>27</v>
      </c>
      <c r="B57" s="23" t="s">
        <v>28</v>
      </c>
      <c r="C57" s="34">
        <f>'[6]Plan 2016'!$C58</f>
        <v>384</v>
      </c>
    </row>
    <row r="58" spans="1:3" s="3" customFormat="1" ht="30" customHeight="1" x14ac:dyDescent="0.2">
      <c r="A58" s="18" t="s">
        <v>29</v>
      </c>
      <c r="B58" s="28" t="s">
        <v>126</v>
      </c>
      <c r="C58" s="35">
        <f>C59+C60+C61+C62</f>
        <v>40101</v>
      </c>
    </row>
    <row r="59" spans="1:3" ht="42" customHeight="1" x14ac:dyDescent="0.2">
      <c r="A59" s="16" t="s">
        <v>79</v>
      </c>
      <c r="B59" s="23" t="s">
        <v>89</v>
      </c>
      <c r="C59" s="34">
        <f>'[6]Plan 2016'!$C60</f>
        <v>0</v>
      </c>
    </row>
    <row r="60" spans="1:3" ht="31.5" customHeight="1" x14ac:dyDescent="0.2">
      <c r="A60" s="16" t="s">
        <v>30</v>
      </c>
      <c r="B60" s="23" t="s">
        <v>57</v>
      </c>
      <c r="C60" s="34">
        <f>'[6]Plan 2016'!$C61</f>
        <v>38601</v>
      </c>
    </row>
    <row r="61" spans="1:3" ht="31.5" customHeight="1" x14ac:dyDescent="0.2">
      <c r="A61" s="16" t="s">
        <v>31</v>
      </c>
      <c r="B61" s="23" t="s">
        <v>81</v>
      </c>
      <c r="C61" s="34">
        <f>'[6]Plan 2016'!$C62</f>
        <v>0</v>
      </c>
    </row>
    <row r="62" spans="1:3" ht="31.5" customHeight="1" x14ac:dyDescent="0.2">
      <c r="A62" s="16" t="s">
        <v>80</v>
      </c>
      <c r="B62" s="23" t="s">
        <v>82</v>
      </c>
      <c r="C62" s="34">
        <f>'[6]Plan 2016'!$C63</f>
        <v>1500</v>
      </c>
    </row>
    <row r="63" spans="1:3" ht="32.25" customHeight="1" x14ac:dyDescent="0.2">
      <c r="A63" s="18" t="s">
        <v>83</v>
      </c>
      <c r="B63" s="28" t="s">
        <v>90</v>
      </c>
      <c r="C63" s="35">
        <f>'[6]Plan 2016'!$C64</f>
        <v>19735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A1:C63"/>
  <sheetViews>
    <sheetView showGridLines="0" tabSelected="1" view="pageBreakPreview" zoomScale="55" zoomScaleNormal="70" zoomScaleSheetLayoutView="55" workbookViewId="0">
      <pane xSplit="2" ySplit="6" topLeftCell="C16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defaultRowHeight="12.75" x14ac:dyDescent="0.2"/>
  <cols>
    <col min="1" max="1" width="9.140625" style="2"/>
    <col min="2" max="2" width="165.85546875" style="2" bestFit="1" customWidth="1"/>
    <col min="3" max="3" width="25.7109375" style="2" customWidth="1"/>
    <col min="4" max="16384" width="9.140625" style="2"/>
  </cols>
  <sheetData>
    <row r="1" spans="1:3" s="29" customFormat="1" ht="54.95" customHeight="1" x14ac:dyDescent="0.2">
      <c r="A1" s="98" t="str">
        <f>NFZ!A1:C1</f>
        <v>ROCZNY PLAN FINANSOWY NARODOWEGO FUNDUSZU ZDROWIA NA ROK 2016</v>
      </c>
      <c r="B1" s="98"/>
      <c r="C1" s="46"/>
    </row>
    <row r="2" spans="1:3" s="30" customFormat="1" ht="33" customHeight="1" x14ac:dyDescent="0.2">
      <c r="A2" s="39" t="s">
        <v>65</v>
      </c>
      <c r="B2" s="39"/>
      <c r="C2" s="44"/>
    </row>
    <row r="3" spans="1:3" ht="33" customHeight="1" x14ac:dyDescent="0.2">
      <c r="A3" s="1"/>
      <c r="B3" s="31"/>
      <c r="C3" s="38"/>
    </row>
    <row r="4" spans="1:3" s="6" customFormat="1" ht="90" customHeight="1" x14ac:dyDescent="0.2">
      <c r="A4" s="47" t="s">
        <v>92</v>
      </c>
      <c r="B4" s="48" t="s">
        <v>56</v>
      </c>
      <c r="C4" s="94" t="s">
        <v>210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10" t="s">
        <v>0</v>
      </c>
      <c r="B6" s="22" t="s">
        <v>131</v>
      </c>
      <c r="C6" s="7">
        <f>C7+C8+C9+C14+C15+C16+C17+C18+C19+C20+C21+C22+C23+C24+C28+C29+C31+C32+C33</f>
        <v>3875055</v>
      </c>
    </row>
    <row r="7" spans="1:3" ht="33" customHeight="1" x14ac:dyDescent="0.2">
      <c r="A7" s="14" t="s">
        <v>1</v>
      </c>
      <c r="B7" s="32" t="s">
        <v>93</v>
      </c>
      <c r="C7" s="34">
        <f>'[7]Plan 2016'!$C8</f>
        <v>524500</v>
      </c>
    </row>
    <row r="8" spans="1:3" ht="33" customHeight="1" x14ac:dyDescent="0.2">
      <c r="A8" s="14" t="s">
        <v>2</v>
      </c>
      <c r="B8" s="32" t="s">
        <v>94</v>
      </c>
      <c r="C8" s="34">
        <f>'[7]Plan 2016'!$C9</f>
        <v>281600</v>
      </c>
    </row>
    <row r="9" spans="1:3" ht="33" customHeight="1" x14ac:dyDescent="0.2">
      <c r="A9" s="14" t="s">
        <v>3</v>
      </c>
      <c r="B9" s="32" t="s">
        <v>91</v>
      </c>
      <c r="C9" s="34">
        <f>'[7]Plan 2016'!$C10</f>
        <v>1696549</v>
      </c>
    </row>
    <row r="10" spans="1:3" ht="31.5" customHeight="1" x14ac:dyDescent="0.2">
      <c r="A10" s="33" t="s">
        <v>58</v>
      </c>
      <c r="B10" s="40" t="s">
        <v>104</v>
      </c>
      <c r="C10" s="34">
        <f>'[7]Plan 2016'!$C11</f>
        <v>133966</v>
      </c>
    </row>
    <row r="11" spans="1:3" ht="31.5" customHeight="1" x14ac:dyDescent="0.2">
      <c r="A11" s="33" t="s">
        <v>105</v>
      </c>
      <c r="B11" s="40" t="s">
        <v>108</v>
      </c>
      <c r="C11" s="34">
        <f>'[7]Plan 2016'!$C12</f>
        <v>120200</v>
      </c>
    </row>
    <row r="12" spans="1:3" ht="31.5" customHeight="1" x14ac:dyDescent="0.2">
      <c r="A12" s="33" t="s">
        <v>106</v>
      </c>
      <c r="B12" s="40" t="s">
        <v>109</v>
      </c>
      <c r="C12" s="34">
        <f>'[7]Plan 2016'!$C13</f>
        <v>74116</v>
      </c>
    </row>
    <row r="13" spans="1:3" ht="31.5" customHeight="1" x14ac:dyDescent="0.2">
      <c r="A13" s="33" t="s">
        <v>107</v>
      </c>
      <c r="B13" s="40" t="s">
        <v>110</v>
      </c>
      <c r="C13" s="34">
        <f>'[7]Plan 2016'!$C14</f>
        <v>27939</v>
      </c>
    </row>
    <row r="14" spans="1:3" ht="33" customHeight="1" x14ac:dyDescent="0.2">
      <c r="A14" s="14" t="s">
        <v>4</v>
      </c>
      <c r="B14" s="32" t="s">
        <v>99</v>
      </c>
      <c r="C14" s="34">
        <f>'[7]Plan 2016'!$C15</f>
        <v>128735</v>
      </c>
    </row>
    <row r="15" spans="1:3" ht="33" customHeight="1" x14ac:dyDescent="0.2">
      <c r="A15" s="14" t="s">
        <v>5</v>
      </c>
      <c r="B15" s="32" t="s">
        <v>95</v>
      </c>
      <c r="C15" s="34">
        <f>'[7]Plan 2016'!$C16</f>
        <v>109400</v>
      </c>
    </row>
    <row r="16" spans="1:3" ht="33" customHeight="1" x14ac:dyDescent="0.2">
      <c r="A16" s="14" t="s">
        <v>6</v>
      </c>
      <c r="B16" s="32" t="s">
        <v>101</v>
      </c>
      <c r="C16" s="34">
        <f>'[7]Plan 2016'!$C17</f>
        <v>57300</v>
      </c>
    </row>
    <row r="17" spans="1:3" ht="33" customHeight="1" x14ac:dyDescent="0.2">
      <c r="A17" s="14" t="s">
        <v>7</v>
      </c>
      <c r="B17" s="32" t="s">
        <v>100</v>
      </c>
      <c r="C17" s="34">
        <f>'[7]Plan 2016'!$C18</f>
        <v>17300</v>
      </c>
    </row>
    <row r="18" spans="1:3" ht="33" customHeight="1" x14ac:dyDescent="0.2">
      <c r="A18" s="14" t="s">
        <v>8</v>
      </c>
      <c r="B18" s="32" t="s">
        <v>96</v>
      </c>
      <c r="C18" s="34">
        <f>'[7]Plan 2016'!$C19</f>
        <v>122700</v>
      </c>
    </row>
    <row r="19" spans="1:3" ht="33" customHeight="1" x14ac:dyDescent="0.2">
      <c r="A19" s="14" t="s">
        <v>9</v>
      </c>
      <c r="B19" s="32" t="s">
        <v>97</v>
      </c>
      <c r="C19" s="34">
        <f>'[7]Plan 2016'!$C20</f>
        <v>40600</v>
      </c>
    </row>
    <row r="20" spans="1:3" ht="33" customHeight="1" x14ac:dyDescent="0.2">
      <c r="A20" s="14" t="s">
        <v>10</v>
      </c>
      <c r="B20" s="32" t="s">
        <v>102</v>
      </c>
      <c r="C20" s="34">
        <f>'[7]Plan 2016'!$C21</f>
        <v>3300</v>
      </c>
    </row>
    <row r="21" spans="1:3" ht="46.5" customHeight="1" x14ac:dyDescent="0.2">
      <c r="A21" s="14" t="s">
        <v>11</v>
      </c>
      <c r="B21" s="32" t="s">
        <v>98</v>
      </c>
      <c r="C21" s="34">
        <f>'[7]Plan 2016'!$C22</f>
        <v>9700</v>
      </c>
    </row>
    <row r="22" spans="1:3" ht="33" customHeight="1" x14ac:dyDescent="0.2">
      <c r="A22" s="14" t="s">
        <v>12</v>
      </c>
      <c r="B22" s="32" t="s">
        <v>128</v>
      </c>
      <c r="C22" s="34">
        <f>'[7]Plan 2016'!$C23</f>
        <v>84000</v>
      </c>
    </row>
    <row r="23" spans="1:3" ht="33" customHeight="1" x14ac:dyDescent="0.2">
      <c r="A23" s="14" t="s">
        <v>13</v>
      </c>
      <c r="B23" s="32" t="s">
        <v>111</v>
      </c>
      <c r="C23" s="34">
        <f>'[7]Plan 2016'!$C24</f>
        <v>47000</v>
      </c>
    </row>
    <row r="24" spans="1:3" ht="33" customHeight="1" x14ac:dyDescent="0.2">
      <c r="A24" s="15" t="s">
        <v>14</v>
      </c>
      <c r="B24" s="32" t="s">
        <v>112</v>
      </c>
      <c r="C24" s="34">
        <f>'[7]Plan 2016'!$C25</f>
        <v>431338</v>
      </c>
    </row>
    <row r="25" spans="1:3" ht="26.25" x14ac:dyDescent="0.2">
      <c r="A25" s="13" t="s">
        <v>103</v>
      </c>
      <c r="B25" s="40" t="s">
        <v>114</v>
      </c>
      <c r="C25" s="34">
        <f>'[7]Plan 2016'!$C26</f>
        <v>428838</v>
      </c>
    </row>
    <row r="26" spans="1:3" ht="31.5" customHeight="1" x14ac:dyDescent="0.2">
      <c r="A26" s="33" t="s">
        <v>113</v>
      </c>
      <c r="B26" s="40" t="s">
        <v>116</v>
      </c>
      <c r="C26" s="34">
        <f>'[7]Plan 2016'!$C27</f>
        <v>2200</v>
      </c>
    </row>
    <row r="27" spans="1:3" ht="31.5" customHeight="1" x14ac:dyDescent="0.2">
      <c r="A27" s="33" t="s">
        <v>117</v>
      </c>
      <c r="B27" s="40" t="s">
        <v>115</v>
      </c>
      <c r="C27" s="34">
        <f>'[7]Plan 2016'!$C28</f>
        <v>300</v>
      </c>
    </row>
    <row r="28" spans="1:3" ht="33" customHeight="1" x14ac:dyDescent="0.2">
      <c r="A28" s="16" t="s">
        <v>15</v>
      </c>
      <c r="B28" s="19" t="s">
        <v>87</v>
      </c>
      <c r="C28" s="34">
        <f>'[7]Plan 2016'!$C29</f>
        <v>0</v>
      </c>
    </row>
    <row r="29" spans="1:3" ht="33" customHeight="1" x14ac:dyDescent="0.2">
      <c r="A29" s="16" t="s">
        <v>84</v>
      </c>
      <c r="B29" s="23" t="s">
        <v>118</v>
      </c>
      <c r="C29" s="34">
        <f>'[7]Plan 2016'!$C30</f>
        <v>31135</v>
      </c>
    </row>
    <row r="30" spans="1:3" ht="31.5" customHeight="1" x14ac:dyDescent="0.2">
      <c r="A30" s="33" t="s">
        <v>119</v>
      </c>
      <c r="B30" s="40" t="s">
        <v>130</v>
      </c>
      <c r="C30" s="34">
        <v>15885</v>
      </c>
    </row>
    <row r="31" spans="1:3" ht="33" customHeight="1" x14ac:dyDescent="0.2">
      <c r="A31" s="16" t="s">
        <v>85</v>
      </c>
      <c r="B31" s="20" t="s">
        <v>88</v>
      </c>
      <c r="C31" s="34">
        <f>'[7]Plan 2016'!$C32</f>
        <v>272898</v>
      </c>
    </row>
    <row r="32" spans="1:3" ht="33" customHeight="1" x14ac:dyDescent="0.2">
      <c r="A32" s="16" t="s">
        <v>86</v>
      </c>
      <c r="B32" s="23" t="s">
        <v>129</v>
      </c>
      <c r="C32" s="34">
        <f>'[7]Plan 2016'!$C33</f>
        <v>17000</v>
      </c>
    </row>
    <row r="33" spans="1:3" ht="33" customHeight="1" x14ac:dyDescent="0.2">
      <c r="A33" s="16" t="s">
        <v>132</v>
      </c>
      <c r="B33" s="20" t="s">
        <v>133</v>
      </c>
      <c r="C33" s="34">
        <f>'[7]Plan 2016'!$C34</f>
        <v>0</v>
      </c>
    </row>
    <row r="34" spans="1:3" s="5" customFormat="1" ht="31.5" customHeight="1" x14ac:dyDescent="0.2">
      <c r="A34" s="17" t="s">
        <v>60</v>
      </c>
      <c r="B34" s="21" t="s">
        <v>61</v>
      </c>
      <c r="C34" s="34">
        <f>'[7]Plan 2016'!$C35</f>
        <v>0</v>
      </c>
    </row>
    <row r="35" spans="1:3" s="5" customFormat="1" ht="31.5" customHeight="1" x14ac:dyDescent="0.2">
      <c r="A35" s="17" t="s">
        <v>59</v>
      </c>
      <c r="B35" s="21" t="s">
        <v>62</v>
      </c>
      <c r="C35" s="36">
        <f>'[7]Plan 2016'!$C36</f>
        <v>112856</v>
      </c>
    </row>
    <row r="36" spans="1:3" s="5" customFormat="1" ht="42.75" customHeight="1" x14ac:dyDescent="0.2">
      <c r="A36" s="17" t="s">
        <v>120</v>
      </c>
      <c r="B36" s="21" t="s">
        <v>121</v>
      </c>
      <c r="C36" s="36">
        <f>C11+C13+C24+C30</f>
        <v>595362</v>
      </c>
    </row>
    <row r="37" spans="1:3" s="3" customFormat="1" ht="30" customHeight="1" x14ac:dyDescent="0.2">
      <c r="A37" s="12" t="s">
        <v>16</v>
      </c>
      <c r="B37" s="28" t="s">
        <v>127</v>
      </c>
      <c r="C37" s="11">
        <f>C38+C39+C40+C48+C50+C56+C57+C55</f>
        <v>25102</v>
      </c>
    </row>
    <row r="38" spans="1:3" ht="28.5" customHeight="1" x14ac:dyDescent="0.2">
      <c r="A38" s="16" t="s">
        <v>17</v>
      </c>
      <c r="B38" s="23" t="s">
        <v>18</v>
      </c>
      <c r="C38" s="34">
        <f>'[7]Plan 2016'!$C39</f>
        <v>862</v>
      </c>
    </row>
    <row r="39" spans="1:3" ht="28.5" customHeight="1" x14ac:dyDescent="0.2">
      <c r="A39" s="16" t="s">
        <v>19</v>
      </c>
      <c r="B39" s="23" t="s">
        <v>20</v>
      </c>
      <c r="C39" s="34">
        <f>'[7]Plan 2016'!$C40</f>
        <v>3323</v>
      </c>
    </row>
    <row r="40" spans="1:3" ht="28.5" customHeight="1" x14ac:dyDescent="0.2">
      <c r="A40" s="16" t="s">
        <v>21</v>
      </c>
      <c r="B40" s="24" t="s">
        <v>32</v>
      </c>
      <c r="C40" s="34">
        <f>'[7]Plan 2016'!$C41</f>
        <v>256</v>
      </c>
    </row>
    <row r="41" spans="1:3" ht="28.5" customHeight="1" x14ac:dyDescent="0.2">
      <c r="A41" s="25" t="s">
        <v>40</v>
      </c>
      <c r="B41" s="26" t="s">
        <v>33</v>
      </c>
      <c r="C41" s="34">
        <f>'[7]Plan 2016'!$C42</f>
        <v>31</v>
      </c>
    </row>
    <row r="42" spans="1:3" ht="28.5" customHeight="1" x14ac:dyDescent="0.2">
      <c r="A42" s="25" t="s">
        <v>41</v>
      </c>
      <c r="B42" s="27" t="s">
        <v>34</v>
      </c>
      <c r="C42" s="34">
        <f>'[7]Plan 2016'!$C43</f>
        <v>31</v>
      </c>
    </row>
    <row r="43" spans="1:3" ht="28.5" customHeight="1" x14ac:dyDescent="0.2">
      <c r="A43" s="25" t="s">
        <v>42</v>
      </c>
      <c r="B43" s="26" t="s">
        <v>35</v>
      </c>
      <c r="C43" s="34">
        <f>'[7]Plan 2016'!$C44</f>
        <v>0</v>
      </c>
    </row>
    <row r="44" spans="1:3" ht="28.5" customHeight="1" x14ac:dyDescent="0.2">
      <c r="A44" s="25" t="s">
        <v>43</v>
      </c>
      <c r="B44" s="26" t="s">
        <v>36</v>
      </c>
      <c r="C44" s="34">
        <f>'[7]Plan 2016'!$C45</f>
        <v>0</v>
      </c>
    </row>
    <row r="45" spans="1:3" ht="28.5" customHeight="1" x14ac:dyDescent="0.2">
      <c r="A45" s="25" t="s">
        <v>44</v>
      </c>
      <c r="B45" s="26" t="s">
        <v>37</v>
      </c>
      <c r="C45" s="34">
        <f>'[7]Plan 2016'!$C46</f>
        <v>0</v>
      </c>
    </row>
    <row r="46" spans="1:3" ht="28.5" customHeight="1" x14ac:dyDescent="0.2">
      <c r="A46" s="25" t="s">
        <v>45</v>
      </c>
      <c r="B46" s="26" t="s">
        <v>38</v>
      </c>
      <c r="C46" s="34">
        <f>'[7]Plan 2016'!$C47</f>
        <v>217</v>
      </c>
    </row>
    <row r="47" spans="1:3" ht="28.5" customHeight="1" x14ac:dyDescent="0.2">
      <c r="A47" s="25" t="s">
        <v>46</v>
      </c>
      <c r="B47" s="26" t="s">
        <v>39</v>
      </c>
      <c r="C47" s="34">
        <f>'[7]Plan 2016'!$C48</f>
        <v>8</v>
      </c>
    </row>
    <row r="48" spans="1:3" ht="28.5" customHeight="1" x14ac:dyDescent="0.2">
      <c r="A48" s="16" t="s">
        <v>22</v>
      </c>
      <c r="B48" s="23" t="s">
        <v>122</v>
      </c>
      <c r="C48" s="34">
        <f>'[7]Plan 2016'!$C49</f>
        <v>15211</v>
      </c>
    </row>
    <row r="49" spans="1:3" ht="28.5" customHeight="1" x14ac:dyDescent="0.2">
      <c r="A49" s="25" t="s">
        <v>123</v>
      </c>
      <c r="B49" s="26" t="s">
        <v>124</v>
      </c>
      <c r="C49" s="34">
        <f>'[7]Plan 2016'!$C50</f>
        <v>144</v>
      </c>
    </row>
    <row r="50" spans="1:3" ht="28.5" customHeight="1" x14ac:dyDescent="0.2">
      <c r="A50" s="16" t="s">
        <v>23</v>
      </c>
      <c r="B50" s="24" t="s">
        <v>55</v>
      </c>
      <c r="C50" s="34">
        <f>'[7]Plan 2016'!$C51</f>
        <v>3410</v>
      </c>
    </row>
    <row r="51" spans="1:3" ht="28.5" customHeight="1" x14ac:dyDescent="0.2">
      <c r="A51" s="25" t="s">
        <v>51</v>
      </c>
      <c r="B51" s="26" t="s">
        <v>47</v>
      </c>
      <c r="C51" s="34">
        <f>'[7]Plan 2016'!$C52</f>
        <v>2615</v>
      </c>
    </row>
    <row r="52" spans="1:3" ht="28.5" customHeight="1" x14ac:dyDescent="0.2">
      <c r="A52" s="25" t="s">
        <v>52</v>
      </c>
      <c r="B52" s="26" t="s">
        <v>48</v>
      </c>
      <c r="C52" s="34">
        <f>'[7]Plan 2016'!$C53</f>
        <v>373</v>
      </c>
    </row>
    <row r="53" spans="1:3" ht="28.5" customHeight="1" x14ac:dyDescent="0.2">
      <c r="A53" s="25" t="s">
        <v>53</v>
      </c>
      <c r="B53" s="26" t="s">
        <v>49</v>
      </c>
      <c r="C53" s="34">
        <f>'[7]Plan 2016'!$C54</f>
        <v>0</v>
      </c>
    </row>
    <row r="54" spans="1:3" ht="28.5" customHeight="1" x14ac:dyDescent="0.2">
      <c r="A54" s="25" t="s">
        <v>54</v>
      </c>
      <c r="B54" s="26" t="s">
        <v>50</v>
      </c>
      <c r="C54" s="34">
        <f>'[7]Plan 2016'!$C55</f>
        <v>422</v>
      </c>
    </row>
    <row r="55" spans="1:3" ht="28.5" customHeight="1" x14ac:dyDescent="0.2">
      <c r="A55" s="16" t="s">
        <v>24</v>
      </c>
      <c r="B55" s="23" t="s">
        <v>25</v>
      </c>
      <c r="C55" s="34">
        <f>'[7]Plan 2016'!$C56</f>
        <v>0</v>
      </c>
    </row>
    <row r="56" spans="1:3" ht="28.5" customHeight="1" x14ac:dyDescent="0.2">
      <c r="A56" s="16" t="s">
        <v>26</v>
      </c>
      <c r="B56" s="23" t="s">
        <v>125</v>
      </c>
      <c r="C56" s="34">
        <f>'[7]Plan 2016'!$C57</f>
        <v>1670</v>
      </c>
    </row>
    <row r="57" spans="1:3" ht="28.5" customHeight="1" x14ac:dyDescent="0.2">
      <c r="A57" s="16" t="s">
        <v>27</v>
      </c>
      <c r="B57" s="23" t="s">
        <v>28</v>
      </c>
      <c r="C57" s="34">
        <f>'[7]Plan 2016'!$C58</f>
        <v>370</v>
      </c>
    </row>
    <row r="58" spans="1:3" s="3" customFormat="1" ht="30" customHeight="1" x14ac:dyDescent="0.2">
      <c r="A58" s="18" t="s">
        <v>29</v>
      </c>
      <c r="B58" s="28" t="s">
        <v>126</v>
      </c>
      <c r="C58" s="35">
        <f>C59+C60+C61+C62</f>
        <v>41705</v>
      </c>
    </row>
    <row r="59" spans="1:3" ht="42" customHeight="1" x14ac:dyDescent="0.2">
      <c r="A59" s="16" t="s">
        <v>79</v>
      </c>
      <c r="B59" s="23" t="s">
        <v>89</v>
      </c>
      <c r="C59" s="34">
        <f>'[7]Plan 2016'!$C60</f>
        <v>5</v>
      </c>
    </row>
    <row r="60" spans="1:3" ht="31.5" customHeight="1" x14ac:dyDescent="0.2">
      <c r="A60" s="16" t="s">
        <v>30</v>
      </c>
      <c r="B60" s="23" t="s">
        <v>57</v>
      </c>
      <c r="C60" s="34">
        <f>'[7]Plan 2016'!$C61</f>
        <v>40500</v>
      </c>
    </row>
    <row r="61" spans="1:3" ht="31.5" customHeight="1" x14ac:dyDescent="0.2">
      <c r="A61" s="16" t="s">
        <v>31</v>
      </c>
      <c r="B61" s="23" t="s">
        <v>81</v>
      </c>
      <c r="C61" s="34">
        <f>'[7]Plan 2016'!$C62</f>
        <v>0</v>
      </c>
    </row>
    <row r="62" spans="1:3" ht="31.5" customHeight="1" x14ac:dyDescent="0.2">
      <c r="A62" s="16" t="s">
        <v>80</v>
      </c>
      <c r="B62" s="23" t="s">
        <v>82</v>
      </c>
      <c r="C62" s="34">
        <f>'[7]Plan 2016'!$C63</f>
        <v>1200</v>
      </c>
    </row>
    <row r="63" spans="1:3" ht="32.25" customHeight="1" x14ac:dyDescent="0.2">
      <c r="A63" s="18" t="s">
        <v>83</v>
      </c>
      <c r="B63" s="28" t="s">
        <v>90</v>
      </c>
      <c r="C63" s="35">
        <f>'[7]Plan 2016'!$C64</f>
        <v>5000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fitToPage="1"/>
  </sheetPr>
  <dimension ref="A1:C63"/>
  <sheetViews>
    <sheetView showGridLines="0" tabSelected="1" view="pageBreakPreview" zoomScale="55" zoomScaleNormal="70" zoomScaleSheetLayoutView="55" workbookViewId="0">
      <pane xSplit="2" ySplit="6" topLeftCell="C16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defaultRowHeight="12.75" x14ac:dyDescent="0.2"/>
  <cols>
    <col min="1" max="1" width="9.140625" style="2"/>
    <col min="2" max="2" width="165.85546875" style="2" bestFit="1" customWidth="1"/>
    <col min="3" max="3" width="25.7109375" style="2" customWidth="1"/>
    <col min="4" max="16384" width="9.140625" style="2"/>
  </cols>
  <sheetData>
    <row r="1" spans="1:3" s="29" customFormat="1" ht="54.95" customHeight="1" x14ac:dyDescent="0.2">
      <c r="A1" s="98" t="str">
        <f>NFZ!A1:C1</f>
        <v>ROCZNY PLAN FINANSOWY NARODOWEGO FUNDUSZU ZDROWIA NA ROK 2016</v>
      </c>
      <c r="B1" s="98"/>
      <c r="C1" s="46"/>
    </row>
    <row r="2" spans="1:3" s="30" customFormat="1" ht="33" customHeight="1" x14ac:dyDescent="0.2">
      <c r="A2" s="39" t="s">
        <v>66</v>
      </c>
      <c r="B2" s="39"/>
      <c r="C2" s="44"/>
    </row>
    <row r="3" spans="1:3" ht="33" customHeight="1" x14ac:dyDescent="0.2">
      <c r="A3" s="1"/>
      <c r="B3" s="31"/>
      <c r="C3" s="38"/>
    </row>
    <row r="4" spans="1:3" s="6" customFormat="1" ht="90" customHeight="1" x14ac:dyDescent="0.2">
      <c r="A4" s="47" t="s">
        <v>92</v>
      </c>
      <c r="B4" s="48" t="s">
        <v>56</v>
      </c>
      <c r="C4" s="94" t="s">
        <v>210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10" t="s">
        <v>0</v>
      </c>
      <c r="B6" s="22" t="s">
        <v>131</v>
      </c>
      <c r="C6" s="7">
        <f>C7+C8+C9+C14+C15+C16+C17+C18+C19+C20+C21+C22+C23+C24+C28+C29+C31+C32+C33</f>
        <v>1782200</v>
      </c>
    </row>
    <row r="7" spans="1:3" ht="33" customHeight="1" x14ac:dyDescent="0.2">
      <c r="A7" s="14" t="s">
        <v>1</v>
      </c>
      <c r="B7" s="32" t="s">
        <v>93</v>
      </c>
      <c r="C7" s="34">
        <f>'[8]Plan 2016'!$C8</f>
        <v>246200</v>
      </c>
    </row>
    <row r="8" spans="1:3" ht="33" customHeight="1" x14ac:dyDescent="0.2">
      <c r="A8" s="14" t="s">
        <v>2</v>
      </c>
      <c r="B8" s="32" t="s">
        <v>94</v>
      </c>
      <c r="C8" s="34">
        <f>'[8]Plan 2016'!$C9</f>
        <v>149000</v>
      </c>
    </row>
    <row r="9" spans="1:3" ht="33" customHeight="1" x14ac:dyDescent="0.2">
      <c r="A9" s="14" t="s">
        <v>3</v>
      </c>
      <c r="B9" s="32" t="s">
        <v>91</v>
      </c>
      <c r="C9" s="34">
        <f>'[8]Plan 2016'!$C10</f>
        <v>657633</v>
      </c>
    </row>
    <row r="10" spans="1:3" ht="31.5" customHeight="1" x14ac:dyDescent="0.2">
      <c r="A10" s="33" t="s">
        <v>58</v>
      </c>
      <c r="B10" s="40" t="s">
        <v>104</v>
      </c>
      <c r="C10" s="34">
        <f>'[8]Plan 2016'!$C11</f>
        <v>56700</v>
      </c>
    </row>
    <row r="11" spans="1:3" ht="31.5" customHeight="1" x14ac:dyDescent="0.2">
      <c r="A11" s="33" t="s">
        <v>105</v>
      </c>
      <c r="B11" s="40" t="s">
        <v>108</v>
      </c>
      <c r="C11" s="34">
        <f>'[8]Plan 2016'!$C12</f>
        <v>51600</v>
      </c>
    </row>
    <row r="12" spans="1:3" ht="31.5" customHeight="1" x14ac:dyDescent="0.2">
      <c r="A12" s="33" t="s">
        <v>106</v>
      </c>
      <c r="B12" s="40" t="s">
        <v>109</v>
      </c>
      <c r="C12" s="34">
        <f>'[8]Plan 2016'!$C13</f>
        <v>27800</v>
      </c>
    </row>
    <row r="13" spans="1:3" ht="31.5" customHeight="1" x14ac:dyDescent="0.2">
      <c r="A13" s="33" t="s">
        <v>107</v>
      </c>
      <c r="B13" s="40" t="s">
        <v>110</v>
      </c>
      <c r="C13" s="34">
        <f>'[8]Plan 2016'!$C14</f>
        <v>9000</v>
      </c>
    </row>
    <row r="14" spans="1:3" ht="33" customHeight="1" x14ac:dyDescent="0.2">
      <c r="A14" s="14" t="s">
        <v>4</v>
      </c>
      <c r="B14" s="32" t="s">
        <v>99</v>
      </c>
      <c r="C14" s="34">
        <f>'[8]Plan 2016'!$C15</f>
        <v>84000</v>
      </c>
    </row>
    <row r="15" spans="1:3" ht="33" customHeight="1" x14ac:dyDescent="0.2">
      <c r="A15" s="14" t="s">
        <v>5</v>
      </c>
      <c r="B15" s="32" t="s">
        <v>95</v>
      </c>
      <c r="C15" s="34">
        <f>'[8]Plan 2016'!$C16</f>
        <v>47940</v>
      </c>
    </row>
    <row r="16" spans="1:3" ht="33" customHeight="1" x14ac:dyDescent="0.2">
      <c r="A16" s="14" t="s">
        <v>6</v>
      </c>
      <c r="B16" s="32" t="s">
        <v>101</v>
      </c>
      <c r="C16" s="34">
        <f>'[8]Plan 2016'!$C17</f>
        <v>21500</v>
      </c>
    </row>
    <row r="17" spans="1:3" ht="33" customHeight="1" x14ac:dyDescent="0.2">
      <c r="A17" s="14" t="s">
        <v>7</v>
      </c>
      <c r="B17" s="32" t="s">
        <v>100</v>
      </c>
      <c r="C17" s="34">
        <f>'[8]Plan 2016'!$C18</f>
        <v>10800</v>
      </c>
    </row>
    <row r="18" spans="1:3" ht="33" customHeight="1" x14ac:dyDescent="0.2">
      <c r="A18" s="14" t="s">
        <v>8</v>
      </c>
      <c r="B18" s="32" t="s">
        <v>96</v>
      </c>
      <c r="C18" s="34">
        <f>'[8]Plan 2016'!$C19</f>
        <v>43350</v>
      </c>
    </row>
    <row r="19" spans="1:3" ht="33" customHeight="1" x14ac:dyDescent="0.2">
      <c r="A19" s="14" t="s">
        <v>9</v>
      </c>
      <c r="B19" s="32" t="s">
        <v>97</v>
      </c>
      <c r="C19" s="34">
        <f>'[8]Plan 2016'!$C20</f>
        <v>14200</v>
      </c>
    </row>
    <row r="20" spans="1:3" ht="33" customHeight="1" x14ac:dyDescent="0.2">
      <c r="A20" s="14" t="s">
        <v>10</v>
      </c>
      <c r="B20" s="32" t="s">
        <v>102</v>
      </c>
      <c r="C20" s="34">
        <f>'[8]Plan 2016'!$C21</f>
        <v>1634</v>
      </c>
    </row>
    <row r="21" spans="1:3" ht="46.5" customHeight="1" x14ac:dyDescent="0.2">
      <c r="A21" s="14" t="s">
        <v>11</v>
      </c>
      <c r="B21" s="32" t="s">
        <v>98</v>
      </c>
      <c r="C21" s="34">
        <f>'[8]Plan 2016'!$C22</f>
        <v>5500</v>
      </c>
    </row>
    <row r="22" spans="1:3" ht="33" customHeight="1" x14ac:dyDescent="0.2">
      <c r="A22" s="14" t="s">
        <v>12</v>
      </c>
      <c r="B22" s="32" t="s">
        <v>128</v>
      </c>
      <c r="C22" s="34">
        <f>'[8]Plan 2016'!$C23</f>
        <v>41840</v>
      </c>
    </row>
    <row r="23" spans="1:3" ht="33" customHeight="1" x14ac:dyDescent="0.2">
      <c r="A23" s="14" t="s">
        <v>13</v>
      </c>
      <c r="B23" s="32" t="s">
        <v>111</v>
      </c>
      <c r="C23" s="34">
        <f>'[8]Plan 2016'!$C24</f>
        <v>26000</v>
      </c>
    </row>
    <row r="24" spans="1:3" ht="33" customHeight="1" x14ac:dyDescent="0.2">
      <c r="A24" s="15" t="s">
        <v>14</v>
      </c>
      <c r="B24" s="32" t="s">
        <v>112</v>
      </c>
      <c r="C24" s="34">
        <f>'[8]Plan 2016'!$C25</f>
        <v>172075</v>
      </c>
    </row>
    <row r="25" spans="1:3" ht="26.25" x14ac:dyDescent="0.2">
      <c r="A25" s="13" t="s">
        <v>103</v>
      </c>
      <c r="B25" s="40" t="s">
        <v>114</v>
      </c>
      <c r="C25" s="34">
        <f>'[8]Plan 2016'!$C26</f>
        <v>171575</v>
      </c>
    </row>
    <row r="26" spans="1:3" ht="31.5" customHeight="1" x14ac:dyDescent="0.2">
      <c r="A26" s="33" t="s">
        <v>113</v>
      </c>
      <c r="B26" s="40" t="s">
        <v>116</v>
      </c>
      <c r="C26" s="34">
        <f>'[8]Plan 2016'!$C27</f>
        <v>300</v>
      </c>
    </row>
    <row r="27" spans="1:3" ht="31.5" customHeight="1" x14ac:dyDescent="0.2">
      <c r="A27" s="33" t="s">
        <v>117</v>
      </c>
      <c r="B27" s="40" t="s">
        <v>115</v>
      </c>
      <c r="C27" s="34">
        <f>'[8]Plan 2016'!$C28</f>
        <v>200</v>
      </c>
    </row>
    <row r="28" spans="1:3" ht="33" customHeight="1" x14ac:dyDescent="0.2">
      <c r="A28" s="16" t="s">
        <v>15</v>
      </c>
      <c r="B28" s="19" t="s">
        <v>87</v>
      </c>
      <c r="C28" s="34">
        <f>'[8]Plan 2016'!$C29</f>
        <v>0</v>
      </c>
    </row>
    <row r="29" spans="1:3" ht="33" customHeight="1" x14ac:dyDescent="0.2">
      <c r="A29" s="16" t="s">
        <v>84</v>
      </c>
      <c r="B29" s="23" t="s">
        <v>118</v>
      </c>
      <c r="C29" s="34">
        <f>'[8]Plan 2016'!$C30</f>
        <v>43174</v>
      </c>
    </row>
    <row r="30" spans="1:3" ht="31.5" customHeight="1" x14ac:dyDescent="0.2">
      <c r="A30" s="33" t="s">
        <v>119</v>
      </c>
      <c r="B30" s="40" t="s">
        <v>130</v>
      </c>
      <c r="C30" s="34">
        <v>15348</v>
      </c>
    </row>
    <row r="31" spans="1:3" ht="33" customHeight="1" x14ac:dyDescent="0.2">
      <c r="A31" s="16" t="s">
        <v>85</v>
      </c>
      <c r="B31" s="20" t="s">
        <v>88</v>
      </c>
      <c r="C31" s="34">
        <f>'[8]Plan 2016'!$C32</f>
        <v>215354</v>
      </c>
    </row>
    <row r="32" spans="1:3" ht="33" customHeight="1" x14ac:dyDescent="0.2">
      <c r="A32" s="16" t="s">
        <v>86</v>
      </c>
      <c r="B32" s="23" t="s">
        <v>129</v>
      </c>
      <c r="C32" s="34">
        <f>'[8]Plan 2016'!$C33</f>
        <v>2000</v>
      </c>
    </row>
    <row r="33" spans="1:3" ht="33" customHeight="1" x14ac:dyDescent="0.2">
      <c r="A33" s="16" t="s">
        <v>132</v>
      </c>
      <c r="B33" s="20" t="s">
        <v>133</v>
      </c>
      <c r="C33" s="34">
        <f>'[8]Plan 2016'!$C34</f>
        <v>0</v>
      </c>
    </row>
    <row r="34" spans="1:3" s="5" customFormat="1" ht="31.5" customHeight="1" x14ac:dyDescent="0.2">
      <c r="A34" s="17" t="s">
        <v>60</v>
      </c>
      <c r="B34" s="21" t="s">
        <v>61</v>
      </c>
      <c r="C34" s="34">
        <f>'[8]Plan 2016'!$C35</f>
        <v>0</v>
      </c>
    </row>
    <row r="35" spans="1:3" s="5" customFormat="1" ht="31.5" customHeight="1" x14ac:dyDescent="0.2">
      <c r="A35" s="17" t="s">
        <v>59</v>
      </c>
      <c r="B35" s="21" t="s">
        <v>62</v>
      </c>
      <c r="C35" s="36">
        <f>'[8]Plan 2016'!$C36</f>
        <v>65338</v>
      </c>
    </row>
    <row r="36" spans="1:3" s="5" customFormat="1" ht="42.75" customHeight="1" x14ac:dyDescent="0.2">
      <c r="A36" s="17" t="s">
        <v>120</v>
      </c>
      <c r="B36" s="21" t="s">
        <v>121</v>
      </c>
      <c r="C36" s="36">
        <f>C11+C13+C24+C30</f>
        <v>248023</v>
      </c>
    </row>
    <row r="37" spans="1:3" s="3" customFormat="1" ht="30" customHeight="1" x14ac:dyDescent="0.2">
      <c r="A37" s="12" t="s">
        <v>16</v>
      </c>
      <c r="B37" s="28" t="s">
        <v>127</v>
      </c>
      <c r="C37" s="11">
        <f>C38+C39+C40+C48+C50+C56+C57+C55</f>
        <v>18143</v>
      </c>
    </row>
    <row r="38" spans="1:3" ht="28.5" customHeight="1" x14ac:dyDescent="0.2">
      <c r="A38" s="16" t="s">
        <v>17</v>
      </c>
      <c r="B38" s="23" t="s">
        <v>18</v>
      </c>
      <c r="C38" s="34">
        <f>'[8]Plan 2016'!$C39</f>
        <v>750</v>
      </c>
    </row>
    <row r="39" spans="1:3" ht="28.5" customHeight="1" x14ac:dyDescent="0.2">
      <c r="A39" s="16" t="s">
        <v>19</v>
      </c>
      <c r="B39" s="23" t="s">
        <v>20</v>
      </c>
      <c r="C39" s="34">
        <f>'[8]Plan 2016'!$C40</f>
        <v>2850</v>
      </c>
    </row>
    <row r="40" spans="1:3" ht="28.5" customHeight="1" x14ac:dyDescent="0.2">
      <c r="A40" s="16" t="s">
        <v>21</v>
      </c>
      <c r="B40" s="24" t="s">
        <v>32</v>
      </c>
      <c r="C40" s="34">
        <f>'[8]Plan 2016'!$C41</f>
        <v>83</v>
      </c>
    </row>
    <row r="41" spans="1:3" ht="28.5" customHeight="1" x14ac:dyDescent="0.2">
      <c r="A41" s="25" t="s">
        <v>40</v>
      </c>
      <c r="B41" s="26" t="s">
        <v>33</v>
      </c>
      <c r="C41" s="34">
        <f>'[8]Plan 2016'!$C42</f>
        <v>14</v>
      </c>
    </row>
    <row r="42" spans="1:3" ht="28.5" customHeight="1" x14ac:dyDescent="0.2">
      <c r="A42" s="25" t="s">
        <v>41</v>
      </c>
      <c r="B42" s="27" t="s">
        <v>34</v>
      </c>
      <c r="C42" s="34">
        <f>'[8]Plan 2016'!$C43</f>
        <v>14</v>
      </c>
    </row>
    <row r="43" spans="1:3" ht="28.5" customHeight="1" x14ac:dyDescent="0.2">
      <c r="A43" s="25" t="s">
        <v>42</v>
      </c>
      <c r="B43" s="26" t="s">
        <v>35</v>
      </c>
      <c r="C43" s="34">
        <f>'[8]Plan 2016'!$C44</f>
        <v>0</v>
      </c>
    </row>
    <row r="44" spans="1:3" ht="28.5" customHeight="1" x14ac:dyDescent="0.2">
      <c r="A44" s="25" t="s">
        <v>43</v>
      </c>
      <c r="B44" s="26" t="s">
        <v>36</v>
      </c>
      <c r="C44" s="34">
        <f>'[8]Plan 2016'!$C45</f>
        <v>0</v>
      </c>
    </row>
    <row r="45" spans="1:3" ht="28.5" customHeight="1" x14ac:dyDescent="0.2">
      <c r="A45" s="25" t="s">
        <v>44</v>
      </c>
      <c r="B45" s="26" t="s">
        <v>37</v>
      </c>
      <c r="C45" s="34">
        <f>'[8]Plan 2016'!$C46</f>
        <v>0</v>
      </c>
    </row>
    <row r="46" spans="1:3" ht="28.5" customHeight="1" x14ac:dyDescent="0.2">
      <c r="A46" s="25" t="s">
        <v>45</v>
      </c>
      <c r="B46" s="26" t="s">
        <v>38</v>
      </c>
      <c r="C46" s="34">
        <f>'[8]Plan 2016'!$C47</f>
        <v>46</v>
      </c>
    </row>
    <row r="47" spans="1:3" ht="28.5" customHeight="1" x14ac:dyDescent="0.2">
      <c r="A47" s="25" t="s">
        <v>46</v>
      </c>
      <c r="B47" s="26" t="s">
        <v>39</v>
      </c>
      <c r="C47" s="34">
        <f>'[8]Plan 2016'!$C48</f>
        <v>23</v>
      </c>
    </row>
    <row r="48" spans="1:3" ht="28.5" customHeight="1" x14ac:dyDescent="0.2">
      <c r="A48" s="16" t="s">
        <v>22</v>
      </c>
      <c r="B48" s="23" t="s">
        <v>122</v>
      </c>
      <c r="C48" s="34">
        <f>'[8]Plan 2016'!$C49</f>
        <v>8622</v>
      </c>
    </row>
    <row r="49" spans="1:3" ht="28.5" customHeight="1" x14ac:dyDescent="0.2">
      <c r="A49" s="25" t="s">
        <v>123</v>
      </c>
      <c r="B49" s="26" t="s">
        <v>124</v>
      </c>
      <c r="C49" s="34">
        <f>'[8]Plan 2016'!$C50</f>
        <v>43</v>
      </c>
    </row>
    <row r="50" spans="1:3" ht="28.5" customHeight="1" x14ac:dyDescent="0.2">
      <c r="A50" s="16" t="s">
        <v>23</v>
      </c>
      <c r="B50" s="24" t="s">
        <v>55</v>
      </c>
      <c r="C50" s="34">
        <f>'[8]Plan 2016'!$C51</f>
        <v>1935</v>
      </c>
    </row>
    <row r="51" spans="1:3" ht="28.5" customHeight="1" x14ac:dyDescent="0.2">
      <c r="A51" s="25" t="s">
        <v>51</v>
      </c>
      <c r="B51" s="26" t="s">
        <v>47</v>
      </c>
      <c r="C51" s="34">
        <f>'[8]Plan 2016'!$C52</f>
        <v>1482</v>
      </c>
    </row>
    <row r="52" spans="1:3" ht="28.5" customHeight="1" x14ac:dyDescent="0.2">
      <c r="A52" s="25" t="s">
        <v>52</v>
      </c>
      <c r="B52" s="26" t="s">
        <v>48</v>
      </c>
      <c r="C52" s="34">
        <f>'[8]Plan 2016'!$C53</f>
        <v>211</v>
      </c>
    </row>
    <row r="53" spans="1:3" ht="28.5" customHeight="1" x14ac:dyDescent="0.2">
      <c r="A53" s="25" t="s">
        <v>53</v>
      </c>
      <c r="B53" s="26" t="s">
        <v>49</v>
      </c>
      <c r="C53" s="34">
        <f>'[8]Plan 2016'!$C54</f>
        <v>0</v>
      </c>
    </row>
    <row r="54" spans="1:3" ht="28.5" customHeight="1" x14ac:dyDescent="0.2">
      <c r="A54" s="25" t="s">
        <v>54</v>
      </c>
      <c r="B54" s="26" t="s">
        <v>50</v>
      </c>
      <c r="C54" s="34">
        <f>'[8]Plan 2016'!$C55</f>
        <v>242</v>
      </c>
    </row>
    <row r="55" spans="1:3" ht="28.5" customHeight="1" x14ac:dyDescent="0.2">
      <c r="A55" s="16" t="s">
        <v>24</v>
      </c>
      <c r="B55" s="23" t="s">
        <v>25</v>
      </c>
      <c r="C55" s="34">
        <f>'[8]Plan 2016'!$C56</f>
        <v>0</v>
      </c>
    </row>
    <row r="56" spans="1:3" ht="28.5" customHeight="1" x14ac:dyDescent="0.2">
      <c r="A56" s="16" t="s">
        <v>26</v>
      </c>
      <c r="B56" s="23" t="s">
        <v>125</v>
      </c>
      <c r="C56" s="34">
        <f>'[8]Plan 2016'!$C57</f>
        <v>3600</v>
      </c>
    </row>
    <row r="57" spans="1:3" ht="28.5" customHeight="1" x14ac:dyDescent="0.2">
      <c r="A57" s="16" t="s">
        <v>27</v>
      </c>
      <c r="B57" s="23" t="s">
        <v>28</v>
      </c>
      <c r="C57" s="34">
        <f>'[8]Plan 2016'!$C58</f>
        <v>303</v>
      </c>
    </row>
    <row r="58" spans="1:3" s="3" customFormat="1" ht="30" customHeight="1" x14ac:dyDescent="0.2">
      <c r="A58" s="18" t="s">
        <v>29</v>
      </c>
      <c r="B58" s="28" t="s">
        <v>126</v>
      </c>
      <c r="C58" s="35">
        <f>C59+C60+C61+C62</f>
        <v>4280</v>
      </c>
    </row>
    <row r="59" spans="1:3" ht="42" customHeight="1" x14ac:dyDescent="0.2">
      <c r="A59" s="16" t="s">
        <v>79</v>
      </c>
      <c r="B59" s="23" t="s">
        <v>89</v>
      </c>
      <c r="C59" s="34">
        <f>'[8]Plan 2016'!$C60</f>
        <v>0</v>
      </c>
    </row>
    <row r="60" spans="1:3" ht="31.5" customHeight="1" x14ac:dyDescent="0.2">
      <c r="A60" s="16" t="s">
        <v>30</v>
      </c>
      <c r="B60" s="23" t="s">
        <v>57</v>
      </c>
      <c r="C60" s="34">
        <f>'[8]Plan 2016'!$C61</f>
        <v>3730</v>
      </c>
    </row>
    <row r="61" spans="1:3" ht="31.5" customHeight="1" x14ac:dyDescent="0.2">
      <c r="A61" s="16" t="s">
        <v>31</v>
      </c>
      <c r="B61" s="23" t="s">
        <v>81</v>
      </c>
      <c r="C61" s="34">
        <f>'[8]Plan 2016'!$C62</f>
        <v>0</v>
      </c>
    </row>
    <row r="62" spans="1:3" ht="31.5" customHeight="1" x14ac:dyDescent="0.2">
      <c r="A62" s="16" t="s">
        <v>80</v>
      </c>
      <c r="B62" s="23" t="s">
        <v>82</v>
      </c>
      <c r="C62" s="34">
        <f>'[8]Plan 2016'!$C63</f>
        <v>550</v>
      </c>
    </row>
    <row r="63" spans="1:3" ht="32.25" customHeight="1" x14ac:dyDescent="0.2">
      <c r="A63" s="18" t="s">
        <v>83</v>
      </c>
      <c r="B63" s="28" t="s">
        <v>90</v>
      </c>
      <c r="C63" s="35">
        <f>'[8]Plan 2016'!$C64</f>
        <v>750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C63"/>
  <sheetViews>
    <sheetView showGridLines="0" tabSelected="1" view="pageBreakPreview" zoomScale="55" zoomScaleNormal="50" zoomScaleSheetLayoutView="55" workbookViewId="0">
      <pane xSplit="2" ySplit="6" topLeftCell="C19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defaultRowHeight="12.75" x14ac:dyDescent="0.2"/>
  <cols>
    <col min="1" max="1" width="9.140625" style="2"/>
    <col min="2" max="2" width="165.85546875" style="2" bestFit="1" customWidth="1"/>
    <col min="3" max="3" width="25.7109375" style="2" customWidth="1"/>
    <col min="4" max="16384" width="9.140625" style="2"/>
  </cols>
  <sheetData>
    <row r="1" spans="1:3" s="29" customFormat="1" ht="54.95" customHeight="1" x14ac:dyDescent="0.2">
      <c r="A1" s="98" t="str">
        <f>NFZ!A1:C1</f>
        <v>ROCZNY PLAN FINANSOWY NARODOWEGO FUNDUSZU ZDROWIA NA ROK 2016</v>
      </c>
      <c r="B1" s="98"/>
      <c r="C1" s="46"/>
    </row>
    <row r="2" spans="1:3" s="30" customFormat="1" ht="33" customHeight="1" x14ac:dyDescent="0.2">
      <c r="A2" s="39" t="s">
        <v>67</v>
      </c>
      <c r="B2" s="39"/>
      <c r="C2" s="44"/>
    </row>
    <row r="3" spans="1:3" ht="33" customHeight="1" x14ac:dyDescent="0.2">
      <c r="A3" s="1"/>
      <c r="B3" s="31"/>
      <c r="C3" s="38"/>
    </row>
    <row r="4" spans="1:3" s="6" customFormat="1" ht="90" customHeight="1" x14ac:dyDescent="0.2">
      <c r="A4" s="47" t="s">
        <v>92</v>
      </c>
      <c r="B4" s="48" t="s">
        <v>56</v>
      </c>
      <c r="C4" s="94" t="s">
        <v>210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10" t="s">
        <v>0</v>
      </c>
      <c r="B6" s="22" t="s">
        <v>131</v>
      </c>
      <c r="C6" s="7">
        <f>C7+C8+C9+C14+C15+C16+C17+C18+C19+C20+C21+C22+C23+C24+C28+C29+C31+C32+C33</f>
        <v>4692601</v>
      </c>
    </row>
    <row r="7" spans="1:3" ht="33" customHeight="1" x14ac:dyDescent="0.2">
      <c r="A7" s="14" t="s">
        <v>1</v>
      </c>
      <c r="B7" s="32" t="s">
        <v>93</v>
      </c>
      <c r="C7" s="34">
        <f>'[9]Plan 2016'!$C8</f>
        <v>612216</v>
      </c>
    </row>
    <row r="8" spans="1:3" ht="33" customHeight="1" x14ac:dyDescent="0.2">
      <c r="A8" s="14" t="s">
        <v>2</v>
      </c>
      <c r="B8" s="32" t="s">
        <v>94</v>
      </c>
      <c r="C8" s="34">
        <f>'[9]Plan 2016'!$C9</f>
        <v>321578</v>
      </c>
    </row>
    <row r="9" spans="1:3" ht="33" customHeight="1" x14ac:dyDescent="0.2">
      <c r="A9" s="14" t="s">
        <v>3</v>
      </c>
      <c r="B9" s="32" t="s">
        <v>91</v>
      </c>
      <c r="C9" s="34">
        <f>'[9]Plan 2016'!$C10</f>
        <v>2081906</v>
      </c>
    </row>
    <row r="10" spans="1:3" ht="31.5" customHeight="1" x14ac:dyDescent="0.2">
      <c r="A10" s="33" t="s">
        <v>58</v>
      </c>
      <c r="B10" s="40" t="s">
        <v>104</v>
      </c>
      <c r="C10" s="34">
        <f>'[9]Plan 2016'!$C11</f>
        <v>184672</v>
      </c>
    </row>
    <row r="11" spans="1:3" ht="31.5" customHeight="1" x14ac:dyDescent="0.2">
      <c r="A11" s="33" t="s">
        <v>105</v>
      </c>
      <c r="B11" s="40" t="s">
        <v>108</v>
      </c>
      <c r="C11" s="34">
        <f>'[9]Plan 2016'!$C12</f>
        <v>165973</v>
      </c>
    </row>
    <row r="12" spans="1:3" ht="31.5" customHeight="1" x14ac:dyDescent="0.2">
      <c r="A12" s="33" t="s">
        <v>106</v>
      </c>
      <c r="B12" s="40" t="s">
        <v>109</v>
      </c>
      <c r="C12" s="34">
        <f>'[9]Plan 2016'!$C13</f>
        <v>73119</v>
      </c>
    </row>
    <row r="13" spans="1:3" ht="31.5" customHeight="1" x14ac:dyDescent="0.2">
      <c r="A13" s="33" t="s">
        <v>107</v>
      </c>
      <c r="B13" s="40" t="s">
        <v>110</v>
      </c>
      <c r="C13" s="34">
        <f>'[9]Plan 2016'!$C14</f>
        <v>26909</v>
      </c>
    </row>
    <row r="14" spans="1:3" ht="33" customHeight="1" x14ac:dyDescent="0.2">
      <c r="A14" s="14" t="s">
        <v>4</v>
      </c>
      <c r="B14" s="32" t="s">
        <v>99</v>
      </c>
      <c r="C14" s="34">
        <f>'[9]Plan 2016'!$C15</f>
        <v>142669</v>
      </c>
    </row>
    <row r="15" spans="1:3" ht="33" customHeight="1" x14ac:dyDescent="0.2">
      <c r="A15" s="14" t="s">
        <v>5</v>
      </c>
      <c r="B15" s="32" t="s">
        <v>95</v>
      </c>
      <c r="C15" s="34">
        <f>'[9]Plan 2016'!$C16</f>
        <v>113911</v>
      </c>
    </row>
    <row r="16" spans="1:3" ht="33" customHeight="1" x14ac:dyDescent="0.2">
      <c r="A16" s="14" t="s">
        <v>6</v>
      </c>
      <c r="B16" s="32" t="s">
        <v>101</v>
      </c>
      <c r="C16" s="34">
        <f>'[9]Plan 2016'!$C17</f>
        <v>51456</v>
      </c>
    </row>
    <row r="17" spans="1:3" ht="33" customHeight="1" x14ac:dyDescent="0.2">
      <c r="A17" s="14" t="s">
        <v>7</v>
      </c>
      <c r="B17" s="32" t="s">
        <v>100</v>
      </c>
      <c r="C17" s="34">
        <f>'[9]Plan 2016'!$C18</f>
        <v>23348</v>
      </c>
    </row>
    <row r="18" spans="1:3" ht="33" customHeight="1" x14ac:dyDescent="0.2">
      <c r="A18" s="14" t="s">
        <v>8</v>
      </c>
      <c r="B18" s="32" t="s">
        <v>96</v>
      </c>
      <c r="C18" s="34">
        <f>'[9]Plan 2016'!$C19</f>
        <v>114925</v>
      </c>
    </row>
    <row r="19" spans="1:3" ht="33" customHeight="1" x14ac:dyDescent="0.2">
      <c r="A19" s="14" t="s">
        <v>9</v>
      </c>
      <c r="B19" s="32" t="s">
        <v>97</v>
      </c>
      <c r="C19" s="34">
        <f>'[9]Plan 2016'!$C20</f>
        <v>43000</v>
      </c>
    </row>
    <row r="20" spans="1:3" ht="33" customHeight="1" x14ac:dyDescent="0.2">
      <c r="A20" s="14" t="s">
        <v>10</v>
      </c>
      <c r="B20" s="32" t="s">
        <v>102</v>
      </c>
      <c r="C20" s="34">
        <f>'[9]Plan 2016'!$C21</f>
        <v>2420</v>
      </c>
    </row>
    <row r="21" spans="1:3" ht="46.5" customHeight="1" x14ac:dyDescent="0.2">
      <c r="A21" s="14" t="s">
        <v>11</v>
      </c>
      <c r="B21" s="32" t="s">
        <v>98</v>
      </c>
      <c r="C21" s="34">
        <f>'[9]Plan 2016'!$C22</f>
        <v>10773</v>
      </c>
    </row>
    <row r="22" spans="1:3" ht="33" customHeight="1" x14ac:dyDescent="0.2">
      <c r="A22" s="14" t="s">
        <v>12</v>
      </c>
      <c r="B22" s="32" t="s">
        <v>128</v>
      </c>
      <c r="C22" s="34">
        <f>'[9]Plan 2016'!$C23</f>
        <v>106339</v>
      </c>
    </row>
    <row r="23" spans="1:3" ht="33" customHeight="1" x14ac:dyDescent="0.2">
      <c r="A23" s="14" t="s">
        <v>13</v>
      </c>
      <c r="B23" s="32" t="s">
        <v>111</v>
      </c>
      <c r="C23" s="34">
        <f>'[9]Plan 2016'!$C24</f>
        <v>61391</v>
      </c>
    </row>
    <row r="24" spans="1:3" ht="33" customHeight="1" x14ac:dyDescent="0.2">
      <c r="A24" s="15" t="s">
        <v>14</v>
      </c>
      <c r="B24" s="32" t="s">
        <v>112</v>
      </c>
      <c r="C24" s="34">
        <f>'[9]Plan 2016'!$C25</f>
        <v>570816</v>
      </c>
    </row>
    <row r="25" spans="1:3" ht="26.25" x14ac:dyDescent="0.2">
      <c r="A25" s="13" t="s">
        <v>103</v>
      </c>
      <c r="B25" s="40" t="s">
        <v>114</v>
      </c>
      <c r="C25" s="34">
        <f>'[9]Plan 2016'!$C26</f>
        <v>569433</v>
      </c>
    </row>
    <row r="26" spans="1:3" ht="31.5" customHeight="1" x14ac:dyDescent="0.2">
      <c r="A26" s="33" t="s">
        <v>113</v>
      </c>
      <c r="B26" s="40" t="s">
        <v>116</v>
      </c>
      <c r="C26" s="34">
        <f>'[9]Plan 2016'!$C27</f>
        <v>945</v>
      </c>
    </row>
    <row r="27" spans="1:3" ht="31.5" customHeight="1" x14ac:dyDescent="0.2">
      <c r="A27" s="33" t="s">
        <v>117</v>
      </c>
      <c r="B27" s="40" t="s">
        <v>115</v>
      </c>
      <c r="C27" s="34">
        <f>'[9]Plan 2016'!$C28</f>
        <v>438</v>
      </c>
    </row>
    <row r="28" spans="1:3" ht="33" customHeight="1" x14ac:dyDescent="0.2">
      <c r="A28" s="16" t="s">
        <v>15</v>
      </c>
      <c r="B28" s="19" t="s">
        <v>87</v>
      </c>
      <c r="C28" s="34">
        <f>'[9]Plan 2016'!$C29</f>
        <v>0</v>
      </c>
    </row>
    <row r="29" spans="1:3" ht="33" customHeight="1" x14ac:dyDescent="0.2">
      <c r="A29" s="16" t="s">
        <v>84</v>
      </c>
      <c r="B29" s="23" t="s">
        <v>118</v>
      </c>
      <c r="C29" s="34">
        <f>'[9]Plan 2016'!$C30</f>
        <v>25345</v>
      </c>
    </row>
    <row r="30" spans="1:3" ht="31.5" customHeight="1" x14ac:dyDescent="0.2">
      <c r="A30" s="33" t="s">
        <v>119</v>
      </c>
      <c r="B30" s="40" t="s">
        <v>130</v>
      </c>
      <c r="C30" s="34">
        <v>9010</v>
      </c>
    </row>
    <row r="31" spans="1:3" ht="33" customHeight="1" x14ac:dyDescent="0.2">
      <c r="A31" s="16" t="s">
        <v>85</v>
      </c>
      <c r="B31" s="20" t="s">
        <v>88</v>
      </c>
      <c r="C31" s="34">
        <f>'[9]Plan 2016'!$C32</f>
        <v>347315</v>
      </c>
    </row>
    <row r="32" spans="1:3" ht="33" customHeight="1" x14ac:dyDescent="0.2">
      <c r="A32" s="16" t="s">
        <v>86</v>
      </c>
      <c r="B32" s="23" t="s">
        <v>129</v>
      </c>
      <c r="C32" s="34">
        <f>'[9]Plan 2016'!$C33</f>
        <v>63193</v>
      </c>
    </row>
    <row r="33" spans="1:3" ht="33" customHeight="1" x14ac:dyDescent="0.2">
      <c r="A33" s="16" t="s">
        <v>132</v>
      </c>
      <c r="B33" s="20" t="s">
        <v>133</v>
      </c>
      <c r="C33" s="34">
        <f>'[9]Plan 2016'!$C34</f>
        <v>0</v>
      </c>
    </row>
    <row r="34" spans="1:3" s="5" customFormat="1" ht="31.5" customHeight="1" x14ac:dyDescent="0.2">
      <c r="A34" s="17" t="s">
        <v>60</v>
      </c>
      <c r="B34" s="21" t="s">
        <v>61</v>
      </c>
      <c r="C34" s="34">
        <f>'[9]Plan 2016'!$C35</f>
        <v>0</v>
      </c>
    </row>
    <row r="35" spans="1:3" s="5" customFormat="1" ht="31.5" customHeight="1" x14ac:dyDescent="0.2">
      <c r="A35" s="17" t="s">
        <v>59</v>
      </c>
      <c r="B35" s="21" t="s">
        <v>62</v>
      </c>
      <c r="C35" s="36">
        <f>'[9]Plan 2016'!$C36</f>
        <v>121112</v>
      </c>
    </row>
    <row r="36" spans="1:3" s="5" customFormat="1" ht="42.75" customHeight="1" x14ac:dyDescent="0.2">
      <c r="A36" s="17" t="s">
        <v>120</v>
      </c>
      <c r="B36" s="21" t="s">
        <v>121</v>
      </c>
      <c r="C36" s="36">
        <f>C11+C13+C24+C30</f>
        <v>772708</v>
      </c>
    </row>
    <row r="37" spans="1:3" s="3" customFormat="1" ht="30" customHeight="1" x14ac:dyDescent="0.2">
      <c r="A37" s="12" t="s">
        <v>16</v>
      </c>
      <c r="B37" s="28" t="s">
        <v>127</v>
      </c>
      <c r="C37" s="11">
        <f>C38+C39+C40+C48+C50+C56+C57+C55</f>
        <v>30323</v>
      </c>
    </row>
    <row r="38" spans="1:3" ht="28.5" customHeight="1" x14ac:dyDescent="0.2">
      <c r="A38" s="16" t="s">
        <v>17</v>
      </c>
      <c r="B38" s="23" t="s">
        <v>18</v>
      </c>
      <c r="C38" s="34">
        <f>'[9]Plan 2016'!$C39</f>
        <v>1216</v>
      </c>
    </row>
    <row r="39" spans="1:3" ht="28.5" customHeight="1" x14ac:dyDescent="0.2">
      <c r="A39" s="16" t="s">
        <v>19</v>
      </c>
      <c r="B39" s="23" t="s">
        <v>20</v>
      </c>
      <c r="C39" s="34">
        <f>'[9]Plan 2016'!$C40</f>
        <v>5423</v>
      </c>
    </row>
    <row r="40" spans="1:3" ht="28.5" customHeight="1" x14ac:dyDescent="0.2">
      <c r="A40" s="16" t="s">
        <v>21</v>
      </c>
      <c r="B40" s="24" t="s">
        <v>32</v>
      </c>
      <c r="C40" s="34">
        <f>'[9]Plan 2016'!$C41</f>
        <v>314</v>
      </c>
    </row>
    <row r="41" spans="1:3" ht="28.5" customHeight="1" x14ac:dyDescent="0.2">
      <c r="A41" s="25" t="s">
        <v>40</v>
      </c>
      <c r="B41" s="26" t="s">
        <v>33</v>
      </c>
      <c r="C41" s="34">
        <f>'[9]Plan 2016'!$C42</f>
        <v>14</v>
      </c>
    </row>
    <row r="42" spans="1:3" ht="28.5" customHeight="1" x14ac:dyDescent="0.2">
      <c r="A42" s="25" t="s">
        <v>41</v>
      </c>
      <c r="B42" s="27" t="s">
        <v>34</v>
      </c>
      <c r="C42" s="34">
        <f>'[9]Plan 2016'!$C43</f>
        <v>14</v>
      </c>
    </row>
    <row r="43" spans="1:3" ht="28.5" customHeight="1" x14ac:dyDescent="0.2">
      <c r="A43" s="25" t="s">
        <v>42</v>
      </c>
      <c r="B43" s="26" t="s">
        <v>35</v>
      </c>
      <c r="C43" s="34">
        <f>'[9]Plan 2016'!$C44</f>
        <v>18</v>
      </c>
    </row>
    <row r="44" spans="1:3" ht="28.5" customHeight="1" x14ac:dyDescent="0.2">
      <c r="A44" s="25" t="s">
        <v>43</v>
      </c>
      <c r="B44" s="26" t="s">
        <v>36</v>
      </c>
      <c r="C44" s="34">
        <f>'[9]Plan 2016'!$C45</f>
        <v>0</v>
      </c>
    </row>
    <row r="45" spans="1:3" ht="28.5" customHeight="1" x14ac:dyDescent="0.2">
      <c r="A45" s="25" t="s">
        <v>44</v>
      </c>
      <c r="B45" s="26" t="s">
        <v>37</v>
      </c>
      <c r="C45" s="34">
        <f>'[9]Plan 2016'!$C46</f>
        <v>0</v>
      </c>
    </row>
    <row r="46" spans="1:3" ht="28.5" customHeight="1" x14ac:dyDescent="0.2">
      <c r="A46" s="25" t="s">
        <v>45</v>
      </c>
      <c r="B46" s="26" t="s">
        <v>38</v>
      </c>
      <c r="C46" s="34">
        <f>'[9]Plan 2016'!$C47</f>
        <v>278</v>
      </c>
    </row>
    <row r="47" spans="1:3" ht="28.5" customHeight="1" x14ac:dyDescent="0.2">
      <c r="A47" s="25" t="s">
        <v>46</v>
      </c>
      <c r="B47" s="26" t="s">
        <v>39</v>
      </c>
      <c r="C47" s="34">
        <f>'[9]Plan 2016'!$C48</f>
        <v>4</v>
      </c>
    </row>
    <row r="48" spans="1:3" ht="28.5" customHeight="1" x14ac:dyDescent="0.2">
      <c r="A48" s="16" t="s">
        <v>22</v>
      </c>
      <c r="B48" s="23" t="s">
        <v>122</v>
      </c>
      <c r="C48" s="34">
        <f>'[9]Plan 2016'!$C49</f>
        <v>17725</v>
      </c>
    </row>
    <row r="49" spans="1:3" ht="28.5" customHeight="1" x14ac:dyDescent="0.2">
      <c r="A49" s="25" t="s">
        <v>123</v>
      </c>
      <c r="B49" s="26" t="s">
        <v>124</v>
      </c>
      <c r="C49" s="34">
        <f>'[9]Plan 2016'!$C50</f>
        <v>90</v>
      </c>
    </row>
    <row r="50" spans="1:3" ht="28.5" customHeight="1" x14ac:dyDescent="0.2">
      <c r="A50" s="16" t="s">
        <v>23</v>
      </c>
      <c r="B50" s="24" t="s">
        <v>55</v>
      </c>
      <c r="C50" s="34">
        <f>'[9]Plan 2016'!$C51</f>
        <v>3974</v>
      </c>
    </row>
    <row r="51" spans="1:3" ht="28.5" customHeight="1" x14ac:dyDescent="0.2">
      <c r="A51" s="25" t="s">
        <v>51</v>
      </c>
      <c r="B51" s="26" t="s">
        <v>47</v>
      </c>
      <c r="C51" s="34">
        <f>'[9]Plan 2016'!$C52</f>
        <v>3047</v>
      </c>
    </row>
    <row r="52" spans="1:3" ht="28.5" customHeight="1" x14ac:dyDescent="0.2">
      <c r="A52" s="25" t="s">
        <v>52</v>
      </c>
      <c r="B52" s="26" t="s">
        <v>48</v>
      </c>
      <c r="C52" s="34">
        <f>'[9]Plan 2016'!$C53</f>
        <v>434</v>
      </c>
    </row>
    <row r="53" spans="1:3" ht="28.5" customHeight="1" x14ac:dyDescent="0.2">
      <c r="A53" s="25" t="s">
        <v>53</v>
      </c>
      <c r="B53" s="26" t="s">
        <v>49</v>
      </c>
      <c r="C53" s="34">
        <f>'[9]Plan 2016'!$C54</f>
        <v>0</v>
      </c>
    </row>
    <row r="54" spans="1:3" ht="28.5" customHeight="1" x14ac:dyDescent="0.2">
      <c r="A54" s="25" t="s">
        <v>54</v>
      </c>
      <c r="B54" s="26" t="s">
        <v>50</v>
      </c>
      <c r="C54" s="34">
        <f>'[9]Plan 2016'!$C55</f>
        <v>493</v>
      </c>
    </row>
    <row r="55" spans="1:3" ht="28.5" customHeight="1" x14ac:dyDescent="0.2">
      <c r="A55" s="16" t="s">
        <v>24</v>
      </c>
      <c r="B55" s="23" t="s">
        <v>25</v>
      </c>
      <c r="C55" s="34">
        <f>'[9]Plan 2016'!$C56</f>
        <v>0</v>
      </c>
    </row>
    <row r="56" spans="1:3" ht="28.5" customHeight="1" x14ac:dyDescent="0.2">
      <c r="A56" s="16" t="s">
        <v>26</v>
      </c>
      <c r="B56" s="23" t="s">
        <v>125</v>
      </c>
      <c r="C56" s="34">
        <f>'[9]Plan 2016'!$C57</f>
        <v>1385</v>
      </c>
    </row>
    <row r="57" spans="1:3" ht="28.5" customHeight="1" x14ac:dyDescent="0.2">
      <c r="A57" s="16" t="s">
        <v>27</v>
      </c>
      <c r="B57" s="23" t="s">
        <v>28</v>
      </c>
      <c r="C57" s="34">
        <f>'[9]Plan 2016'!$C58</f>
        <v>286</v>
      </c>
    </row>
    <row r="58" spans="1:3" s="3" customFormat="1" ht="30" customHeight="1" x14ac:dyDescent="0.2">
      <c r="A58" s="18" t="s">
        <v>29</v>
      </c>
      <c r="B58" s="28" t="s">
        <v>126</v>
      </c>
      <c r="C58" s="35">
        <f>C59+C60+C61+C62</f>
        <v>15800</v>
      </c>
    </row>
    <row r="59" spans="1:3" ht="42" customHeight="1" x14ac:dyDescent="0.2">
      <c r="A59" s="16" t="s">
        <v>79</v>
      </c>
      <c r="B59" s="23" t="s">
        <v>89</v>
      </c>
      <c r="C59" s="34">
        <f>'[9]Plan 2016'!$C60</f>
        <v>0</v>
      </c>
    </row>
    <row r="60" spans="1:3" ht="31.5" customHeight="1" x14ac:dyDescent="0.2">
      <c r="A60" s="16" t="s">
        <v>30</v>
      </c>
      <c r="B60" s="23" t="s">
        <v>57</v>
      </c>
      <c r="C60" s="34">
        <f>'[9]Plan 2016'!$C61</f>
        <v>15000</v>
      </c>
    </row>
    <row r="61" spans="1:3" ht="31.5" customHeight="1" x14ac:dyDescent="0.2">
      <c r="A61" s="16" t="s">
        <v>31</v>
      </c>
      <c r="B61" s="23" t="s">
        <v>81</v>
      </c>
      <c r="C61" s="34">
        <f>'[9]Plan 2016'!$C62</f>
        <v>0</v>
      </c>
    </row>
    <row r="62" spans="1:3" ht="31.5" customHeight="1" x14ac:dyDescent="0.2">
      <c r="A62" s="16" t="s">
        <v>80</v>
      </c>
      <c r="B62" s="23" t="s">
        <v>82</v>
      </c>
      <c r="C62" s="34">
        <f>'[9]Plan 2016'!$C63</f>
        <v>800</v>
      </c>
    </row>
    <row r="63" spans="1:3" ht="32.25" customHeight="1" x14ac:dyDescent="0.2">
      <c r="A63" s="18" t="s">
        <v>83</v>
      </c>
      <c r="B63" s="28" t="s">
        <v>90</v>
      </c>
      <c r="C63" s="35">
        <f>'[9]Plan 2016'!$C64</f>
        <v>5000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C63"/>
  <sheetViews>
    <sheetView showGridLines="0" tabSelected="1" view="pageBreakPreview" zoomScale="55" zoomScaleNormal="70" zoomScaleSheetLayoutView="55" workbookViewId="0">
      <pane xSplit="1" ySplit="6" topLeftCell="B19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defaultRowHeight="12.75" x14ac:dyDescent="0.2"/>
  <cols>
    <col min="1" max="1" width="9.140625" style="2"/>
    <col min="2" max="2" width="165.85546875" style="2" bestFit="1" customWidth="1"/>
    <col min="3" max="3" width="25.7109375" style="2" customWidth="1"/>
    <col min="4" max="16384" width="9.140625" style="2"/>
  </cols>
  <sheetData>
    <row r="1" spans="1:3" s="29" customFormat="1" ht="54.95" customHeight="1" x14ac:dyDescent="0.2">
      <c r="A1" s="98" t="str">
        <f>NFZ!A1:C1</f>
        <v>ROCZNY PLAN FINANSOWY NARODOWEGO FUNDUSZU ZDROWIA NA ROK 2016</v>
      </c>
      <c r="B1" s="98"/>
      <c r="C1" s="46"/>
    </row>
    <row r="2" spans="1:3" s="30" customFormat="1" ht="33" customHeight="1" x14ac:dyDescent="0.2">
      <c r="A2" s="39" t="s">
        <v>68</v>
      </c>
      <c r="B2" s="39"/>
      <c r="C2" s="44"/>
    </row>
    <row r="3" spans="1:3" ht="33" customHeight="1" x14ac:dyDescent="0.2">
      <c r="A3" s="1"/>
      <c r="B3" s="31"/>
      <c r="C3" s="38"/>
    </row>
    <row r="4" spans="1:3" s="6" customFormat="1" ht="90" customHeight="1" x14ac:dyDescent="0.2">
      <c r="A4" s="47" t="s">
        <v>92</v>
      </c>
      <c r="B4" s="48" t="s">
        <v>56</v>
      </c>
      <c r="C4" s="94" t="s">
        <v>210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10" t="s">
        <v>0</v>
      </c>
      <c r="B6" s="22" t="s">
        <v>131</v>
      </c>
      <c r="C6" s="7">
        <f>C7+C8+C9+C14+C15+C16+C17+C18+C19+C20+C21+C22+C23+C24+C28+C29+C31+C32+C33</f>
        <v>5874004</v>
      </c>
    </row>
    <row r="7" spans="1:3" ht="33" customHeight="1" x14ac:dyDescent="0.2">
      <c r="A7" s="14" t="s">
        <v>1</v>
      </c>
      <c r="B7" s="32" t="s">
        <v>93</v>
      </c>
      <c r="C7" s="34">
        <f>'[10]Plan 2016'!$C8</f>
        <v>805502</v>
      </c>
    </row>
    <row r="8" spans="1:3" ht="33" customHeight="1" x14ac:dyDescent="0.2">
      <c r="A8" s="14" t="s">
        <v>2</v>
      </c>
      <c r="B8" s="32" t="s">
        <v>94</v>
      </c>
      <c r="C8" s="34">
        <f>'[10]Plan 2016'!$C9</f>
        <v>502695</v>
      </c>
    </row>
    <row r="9" spans="1:3" ht="33" customHeight="1" x14ac:dyDescent="0.2">
      <c r="A9" s="14" t="s">
        <v>3</v>
      </c>
      <c r="B9" s="32" t="s">
        <v>91</v>
      </c>
      <c r="C9" s="34">
        <f>'[10]Plan 2016'!$C10</f>
        <v>2563919</v>
      </c>
    </row>
    <row r="10" spans="1:3" ht="31.5" customHeight="1" x14ac:dyDescent="0.2">
      <c r="A10" s="33" t="s">
        <v>58</v>
      </c>
      <c r="B10" s="40" t="s">
        <v>104</v>
      </c>
      <c r="C10" s="34">
        <f>'[10]Plan 2016'!$C11</f>
        <v>266532</v>
      </c>
    </row>
    <row r="11" spans="1:3" ht="31.5" customHeight="1" x14ac:dyDescent="0.2">
      <c r="A11" s="33" t="s">
        <v>105</v>
      </c>
      <c r="B11" s="40" t="s">
        <v>108</v>
      </c>
      <c r="C11" s="34">
        <f>'[10]Plan 2016'!$C12</f>
        <v>239371</v>
      </c>
    </row>
    <row r="12" spans="1:3" ht="31.5" customHeight="1" x14ac:dyDescent="0.2">
      <c r="A12" s="33" t="s">
        <v>106</v>
      </c>
      <c r="B12" s="40" t="s">
        <v>109</v>
      </c>
      <c r="C12" s="34">
        <f>'[10]Plan 2016'!$C13</f>
        <v>108053</v>
      </c>
    </row>
    <row r="13" spans="1:3" ht="31.5" customHeight="1" x14ac:dyDescent="0.2">
      <c r="A13" s="33" t="s">
        <v>107</v>
      </c>
      <c r="B13" s="40" t="s">
        <v>110</v>
      </c>
      <c r="C13" s="34">
        <f>'[10]Plan 2016'!$C14</f>
        <v>54411</v>
      </c>
    </row>
    <row r="14" spans="1:3" ht="33" customHeight="1" x14ac:dyDescent="0.2">
      <c r="A14" s="14" t="s">
        <v>4</v>
      </c>
      <c r="B14" s="32" t="s">
        <v>99</v>
      </c>
      <c r="C14" s="34">
        <f>'[10]Plan 2016'!$C15</f>
        <v>167865</v>
      </c>
    </row>
    <row r="15" spans="1:3" ht="33" customHeight="1" x14ac:dyDescent="0.2">
      <c r="A15" s="14" t="s">
        <v>5</v>
      </c>
      <c r="B15" s="32" t="s">
        <v>95</v>
      </c>
      <c r="C15" s="34">
        <f>'[10]Plan 2016'!$C16</f>
        <v>187496</v>
      </c>
    </row>
    <row r="16" spans="1:3" ht="33" customHeight="1" x14ac:dyDescent="0.2">
      <c r="A16" s="14" t="s">
        <v>6</v>
      </c>
      <c r="B16" s="32" t="s">
        <v>101</v>
      </c>
      <c r="C16" s="34">
        <f>'[10]Plan 2016'!$C17</f>
        <v>125022</v>
      </c>
    </row>
    <row r="17" spans="1:3" ht="33" customHeight="1" x14ac:dyDescent="0.2">
      <c r="A17" s="14" t="s">
        <v>7</v>
      </c>
      <c r="B17" s="32" t="s">
        <v>100</v>
      </c>
      <c r="C17" s="34">
        <f>'[10]Plan 2016'!$C18</f>
        <v>39682</v>
      </c>
    </row>
    <row r="18" spans="1:3" ht="33" customHeight="1" x14ac:dyDescent="0.2">
      <c r="A18" s="14" t="s">
        <v>8</v>
      </c>
      <c r="B18" s="32" t="s">
        <v>96</v>
      </c>
      <c r="C18" s="34">
        <f>'[10]Plan 2016'!$C19</f>
        <v>188831</v>
      </c>
    </row>
    <row r="19" spans="1:3" ht="33" customHeight="1" x14ac:dyDescent="0.2">
      <c r="A19" s="14" t="s">
        <v>9</v>
      </c>
      <c r="B19" s="32" t="s">
        <v>97</v>
      </c>
      <c r="C19" s="34">
        <f>'[10]Plan 2016'!$C20</f>
        <v>51000</v>
      </c>
    </row>
    <row r="20" spans="1:3" ht="33" customHeight="1" x14ac:dyDescent="0.2">
      <c r="A20" s="14" t="s">
        <v>10</v>
      </c>
      <c r="B20" s="32" t="s">
        <v>102</v>
      </c>
      <c r="C20" s="34">
        <f>'[10]Plan 2016'!$C21</f>
        <v>1701</v>
      </c>
    </row>
    <row r="21" spans="1:3" ht="46.5" customHeight="1" x14ac:dyDescent="0.2">
      <c r="A21" s="14" t="s">
        <v>11</v>
      </c>
      <c r="B21" s="32" t="s">
        <v>98</v>
      </c>
      <c r="C21" s="34">
        <f>'[10]Plan 2016'!$C22</f>
        <v>13463</v>
      </c>
    </row>
    <row r="22" spans="1:3" ht="33" customHeight="1" x14ac:dyDescent="0.2">
      <c r="A22" s="14" t="s">
        <v>12</v>
      </c>
      <c r="B22" s="32" t="s">
        <v>128</v>
      </c>
      <c r="C22" s="34">
        <f>'[10]Plan 2016'!$C23</f>
        <v>156137</v>
      </c>
    </row>
    <row r="23" spans="1:3" ht="33" customHeight="1" x14ac:dyDescent="0.2">
      <c r="A23" s="14" t="s">
        <v>13</v>
      </c>
      <c r="B23" s="32" t="s">
        <v>111</v>
      </c>
      <c r="C23" s="34">
        <f>'[10]Plan 2016'!$C24</f>
        <v>76000</v>
      </c>
    </row>
    <row r="24" spans="1:3" ht="33" customHeight="1" x14ac:dyDescent="0.2">
      <c r="A24" s="15" t="s">
        <v>14</v>
      </c>
      <c r="B24" s="32" t="s">
        <v>112</v>
      </c>
      <c r="C24" s="34">
        <f>'[10]Plan 2016'!$C25</f>
        <v>645697</v>
      </c>
    </row>
    <row r="25" spans="1:3" ht="26.25" x14ac:dyDescent="0.2">
      <c r="A25" s="13" t="s">
        <v>103</v>
      </c>
      <c r="B25" s="40" t="s">
        <v>114</v>
      </c>
      <c r="C25" s="34">
        <f>'[10]Plan 2016'!$C26</f>
        <v>641697</v>
      </c>
    </row>
    <row r="26" spans="1:3" ht="31.5" customHeight="1" x14ac:dyDescent="0.2">
      <c r="A26" s="33" t="s">
        <v>113</v>
      </c>
      <c r="B26" s="40" t="s">
        <v>116</v>
      </c>
      <c r="C26" s="34">
        <f>'[10]Plan 2016'!$C27</f>
        <v>3000</v>
      </c>
    </row>
    <row r="27" spans="1:3" ht="31.5" customHeight="1" x14ac:dyDescent="0.2">
      <c r="A27" s="33" t="s">
        <v>117</v>
      </c>
      <c r="B27" s="40" t="s">
        <v>115</v>
      </c>
      <c r="C27" s="34">
        <f>'[10]Plan 2016'!$C28</f>
        <v>1000</v>
      </c>
    </row>
    <row r="28" spans="1:3" ht="33" customHeight="1" x14ac:dyDescent="0.2">
      <c r="A28" s="16" t="s">
        <v>15</v>
      </c>
      <c r="B28" s="19" t="s">
        <v>87</v>
      </c>
      <c r="C28" s="34">
        <f>'[10]Plan 2016'!$C29</f>
        <v>0</v>
      </c>
    </row>
    <row r="29" spans="1:3" ht="33" customHeight="1" x14ac:dyDescent="0.2">
      <c r="A29" s="16" t="s">
        <v>84</v>
      </c>
      <c r="B29" s="23" t="s">
        <v>118</v>
      </c>
      <c r="C29" s="34">
        <f>'[10]Plan 2016'!$C30</f>
        <v>34022</v>
      </c>
    </row>
    <row r="30" spans="1:3" ht="31.5" customHeight="1" x14ac:dyDescent="0.2">
      <c r="A30" s="33" t="s">
        <v>119</v>
      </c>
      <c r="B30" s="40" t="s">
        <v>130</v>
      </c>
      <c r="C30" s="34">
        <v>12095</v>
      </c>
    </row>
    <row r="31" spans="1:3" ht="33" customHeight="1" x14ac:dyDescent="0.2">
      <c r="A31" s="16" t="s">
        <v>85</v>
      </c>
      <c r="B31" s="20" t="s">
        <v>88</v>
      </c>
      <c r="C31" s="34">
        <f>'[10]Plan 2016'!$C32</f>
        <v>306819</v>
      </c>
    </row>
    <row r="32" spans="1:3" ht="33" customHeight="1" x14ac:dyDescent="0.2">
      <c r="A32" s="16" t="s">
        <v>86</v>
      </c>
      <c r="B32" s="23" t="s">
        <v>129</v>
      </c>
      <c r="C32" s="34">
        <f>'[10]Plan 2016'!$C33</f>
        <v>8153</v>
      </c>
    </row>
    <row r="33" spans="1:3" ht="33" customHeight="1" x14ac:dyDescent="0.2">
      <c r="A33" s="16" t="s">
        <v>132</v>
      </c>
      <c r="B33" s="20" t="s">
        <v>133</v>
      </c>
      <c r="C33" s="34">
        <f>'[10]Plan 2016'!$C34</f>
        <v>0</v>
      </c>
    </row>
    <row r="34" spans="1:3" s="5" customFormat="1" ht="31.5" customHeight="1" x14ac:dyDescent="0.2">
      <c r="A34" s="17" t="s">
        <v>60</v>
      </c>
      <c r="B34" s="21" t="s">
        <v>61</v>
      </c>
      <c r="C34" s="34">
        <f>'[10]Plan 2016'!$C35</f>
        <v>0</v>
      </c>
    </row>
    <row r="35" spans="1:3" s="5" customFormat="1" ht="31.5" customHeight="1" x14ac:dyDescent="0.2">
      <c r="A35" s="17" t="s">
        <v>59</v>
      </c>
      <c r="B35" s="21" t="s">
        <v>62</v>
      </c>
      <c r="C35" s="36">
        <f>'[10]Plan 2016'!$C36</f>
        <v>141204</v>
      </c>
    </row>
    <row r="36" spans="1:3" s="5" customFormat="1" ht="42.75" customHeight="1" x14ac:dyDescent="0.2">
      <c r="A36" s="17" t="s">
        <v>120</v>
      </c>
      <c r="B36" s="21" t="s">
        <v>121</v>
      </c>
      <c r="C36" s="36">
        <f>C11+C13+C24+C30</f>
        <v>951574</v>
      </c>
    </row>
    <row r="37" spans="1:3" s="3" customFormat="1" ht="30" customHeight="1" x14ac:dyDescent="0.2">
      <c r="A37" s="12" t="s">
        <v>16</v>
      </c>
      <c r="B37" s="28" t="s">
        <v>127</v>
      </c>
      <c r="C37" s="11">
        <f>C38+C39+C40+C48+C50+C56+C57+C55</f>
        <v>42695</v>
      </c>
    </row>
    <row r="38" spans="1:3" ht="28.5" customHeight="1" x14ac:dyDescent="0.2">
      <c r="A38" s="16" t="s">
        <v>17</v>
      </c>
      <c r="B38" s="23" t="s">
        <v>18</v>
      </c>
      <c r="C38" s="34">
        <f>'[10]Plan 2016'!$C39</f>
        <v>1728</v>
      </c>
    </row>
    <row r="39" spans="1:3" ht="28.5" customHeight="1" x14ac:dyDescent="0.2">
      <c r="A39" s="16" t="s">
        <v>19</v>
      </c>
      <c r="B39" s="23" t="s">
        <v>20</v>
      </c>
      <c r="C39" s="34">
        <f>'[10]Plan 2016'!$C40</f>
        <v>7173</v>
      </c>
    </row>
    <row r="40" spans="1:3" ht="28.5" customHeight="1" x14ac:dyDescent="0.2">
      <c r="A40" s="16" t="s">
        <v>21</v>
      </c>
      <c r="B40" s="24" t="s">
        <v>32</v>
      </c>
      <c r="C40" s="34">
        <f>'[10]Plan 2016'!$C41</f>
        <v>286</v>
      </c>
    </row>
    <row r="41" spans="1:3" ht="28.5" customHeight="1" x14ac:dyDescent="0.2">
      <c r="A41" s="25" t="s">
        <v>40</v>
      </c>
      <c r="B41" s="26" t="s">
        <v>33</v>
      </c>
      <c r="C41" s="34">
        <f>'[10]Plan 2016'!$C42</f>
        <v>24</v>
      </c>
    </row>
    <row r="42" spans="1:3" ht="28.5" customHeight="1" x14ac:dyDescent="0.2">
      <c r="A42" s="25" t="s">
        <v>41</v>
      </c>
      <c r="B42" s="27" t="s">
        <v>34</v>
      </c>
      <c r="C42" s="34">
        <f>'[10]Plan 2016'!$C43</f>
        <v>24</v>
      </c>
    </row>
    <row r="43" spans="1:3" ht="28.5" customHeight="1" x14ac:dyDescent="0.2">
      <c r="A43" s="25" t="s">
        <v>42</v>
      </c>
      <c r="B43" s="26" t="s">
        <v>35</v>
      </c>
      <c r="C43" s="34">
        <f>'[10]Plan 2016'!$C44</f>
        <v>53</v>
      </c>
    </row>
    <row r="44" spans="1:3" ht="28.5" customHeight="1" x14ac:dyDescent="0.2">
      <c r="A44" s="25" t="s">
        <v>43</v>
      </c>
      <c r="B44" s="26" t="s">
        <v>36</v>
      </c>
      <c r="C44" s="34">
        <f>'[10]Plan 2016'!$C45</f>
        <v>0</v>
      </c>
    </row>
    <row r="45" spans="1:3" ht="28.5" customHeight="1" x14ac:dyDescent="0.2">
      <c r="A45" s="25" t="s">
        <v>44</v>
      </c>
      <c r="B45" s="26" t="s">
        <v>37</v>
      </c>
      <c r="C45" s="34">
        <f>'[10]Plan 2016'!$C46</f>
        <v>0</v>
      </c>
    </row>
    <row r="46" spans="1:3" ht="28.5" customHeight="1" x14ac:dyDescent="0.2">
      <c r="A46" s="25" t="s">
        <v>45</v>
      </c>
      <c r="B46" s="26" t="s">
        <v>38</v>
      </c>
      <c r="C46" s="34">
        <f>'[10]Plan 2016'!$C47</f>
        <v>150</v>
      </c>
    </row>
    <row r="47" spans="1:3" ht="28.5" customHeight="1" x14ac:dyDescent="0.2">
      <c r="A47" s="25" t="s">
        <v>46</v>
      </c>
      <c r="B47" s="26" t="s">
        <v>39</v>
      </c>
      <c r="C47" s="34">
        <f>'[10]Plan 2016'!$C48</f>
        <v>59</v>
      </c>
    </row>
    <row r="48" spans="1:3" ht="28.5" customHeight="1" x14ac:dyDescent="0.2">
      <c r="A48" s="16" t="s">
        <v>22</v>
      </c>
      <c r="B48" s="23" t="s">
        <v>122</v>
      </c>
      <c r="C48" s="34">
        <f>'[10]Plan 2016'!$C49</f>
        <v>22461</v>
      </c>
    </row>
    <row r="49" spans="1:3" ht="28.5" customHeight="1" x14ac:dyDescent="0.2">
      <c r="A49" s="25" t="s">
        <v>123</v>
      </c>
      <c r="B49" s="26" t="s">
        <v>124</v>
      </c>
      <c r="C49" s="34">
        <f>'[10]Plan 2016'!$C50</f>
        <v>24</v>
      </c>
    </row>
    <row r="50" spans="1:3" ht="28.5" customHeight="1" x14ac:dyDescent="0.2">
      <c r="A50" s="16" t="s">
        <v>23</v>
      </c>
      <c r="B50" s="24" t="s">
        <v>55</v>
      </c>
      <c r="C50" s="34">
        <f>'[10]Plan 2016'!$C51</f>
        <v>5042</v>
      </c>
    </row>
    <row r="51" spans="1:3" ht="28.5" customHeight="1" x14ac:dyDescent="0.2">
      <c r="A51" s="25" t="s">
        <v>51</v>
      </c>
      <c r="B51" s="26" t="s">
        <v>47</v>
      </c>
      <c r="C51" s="34">
        <f>'[10]Plan 2016'!$C52</f>
        <v>3861</v>
      </c>
    </row>
    <row r="52" spans="1:3" ht="28.5" customHeight="1" x14ac:dyDescent="0.2">
      <c r="A52" s="25" t="s">
        <v>52</v>
      </c>
      <c r="B52" s="26" t="s">
        <v>48</v>
      </c>
      <c r="C52" s="34">
        <f>'[10]Plan 2016'!$C53</f>
        <v>550</v>
      </c>
    </row>
    <row r="53" spans="1:3" ht="28.5" customHeight="1" x14ac:dyDescent="0.2">
      <c r="A53" s="25" t="s">
        <v>53</v>
      </c>
      <c r="B53" s="26" t="s">
        <v>49</v>
      </c>
      <c r="C53" s="34">
        <f>'[10]Plan 2016'!$C54</f>
        <v>0</v>
      </c>
    </row>
    <row r="54" spans="1:3" ht="28.5" customHeight="1" x14ac:dyDescent="0.2">
      <c r="A54" s="25" t="s">
        <v>54</v>
      </c>
      <c r="B54" s="26" t="s">
        <v>50</v>
      </c>
      <c r="C54" s="34">
        <f>'[10]Plan 2016'!$C55</f>
        <v>631</v>
      </c>
    </row>
    <row r="55" spans="1:3" ht="28.5" customHeight="1" x14ac:dyDescent="0.2">
      <c r="A55" s="16" t="s">
        <v>24</v>
      </c>
      <c r="B55" s="23" t="s">
        <v>25</v>
      </c>
      <c r="C55" s="34">
        <f>'[10]Plan 2016'!$C56</f>
        <v>0</v>
      </c>
    </row>
    <row r="56" spans="1:3" ht="28.5" customHeight="1" x14ac:dyDescent="0.2">
      <c r="A56" s="16" t="s">
        <v>26</v>
      </c>
      <c r="B56" s="23" t="s">
        <v>125</v>
      </c>
      <c r="C56" s="34">
        <f>'[10]Plan 2016'!$C57</f>
        <v>5700</v>
      </c>
    </row>
    <row r="57" spans="1:3" ht="28.5" customHeight="1" x14ac:dyDescent="0.2">
      <c r="A57" s="16" t="s">
        <v>27</v>
      </c>
      <c r="B57" s="23" t="s">
        <v>28</v>
      </c>
      <c r="C57" s="34">
        <f>'[10]Plan 2016'!$C58</f>
        <v>305</v>
      </c>
    </row>
    <row r="58" spans="1:3" s="3" customFormat="1" ht="30" customHeight="1" x14ac:dyDescent="0.2">
      <c r="A58" s="18" t="s">
        <v>29</v>
      </c>
      <c r="B58" s="28" t="s">
        <v>126</v>
      </c>
      <c r="C58" s="35">
        <f>C59+C60+C61+C62</f>
        <v>19360</v>
      </c>
    </row>
    <row r="59" spans="1:3" ht="42" customHeight="1" x14ac:dyDescent="0.2">
      <c r="A59" s="16" t="s">
        <v>79</v>
      </c>
      <c r="B59" s="23" t="s">
        <v>89</v>
      </c>
      <c r="C59" s="34">
        <f>'[10]Plan 2016'!$C60</f>
        <v>0</v>
      </c>
    </row>
    <row r="60" spans="1:3" ht="31.5" customHeight="1" x14ac:dyDescent="0.2">
      <c r="A60" s="16" t="s">
        <v>30</v>
      </c>
      <c r="B60" s="23" t="s">
        <v>57</v>
      </c>
      <c r="C60" s="34">
        <f>'[10]Plan 2016'!$C61</f>
        <v>16095</v>
      </c>
    </row>
    <row r="61" spans="1:3" ht="31.5" customHeight="1" x14ac:dyDescent="0.2">
      <c r="A61" s="16" t="s">
        <v>31</v>
      </c>
      <c r="B61" s="23" t="s">
        <v>81</v>
      </c>
      <c r="C61" s="34">
        <f>'[10]Plan 2016'!$C62</f>
        <v>0</v>
      </c>
    </row>
    <row r="62" spans="1:3" ht="31.5" customHeight="1" x14ac:dyDescent="0.2">
      <c r="A62" s="16" t="s">
        <v>80</v>
      </c>
      <c r="B62" s="23" t="s">
        <v>82</v>
      </c>
      <c r="C62" s="34">
        <f>'[10]Plan 2016'!$C63</f>
        <v>3265</v>
      </c>
    </row>
    <row r="63" spans="1:3" ht="32.25" customHeight="1" x14ac:dyDescent="0.2">
      <c r="A63" s="18" t="s">
        <v>83</v>
      </c>
      <c r="B63" s="28" t="s">
        <v>90</v>
      </c>
      <c r="C63" s="35">
        <f>'[10]Plan 2016'!$C64</f>
        <v>300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20</vt:i4>
      </vt:variant>
    </vt:vector>
  </HeadingPairs>
  <TitlesOfParts>
    <vt:vector size="39" baseType="lpstr">
      <vt:lpstr>NFZ</vt:lpstr>
      <vt:lpstr>Centrala</vt:lpstr>
      <vt:lpstr>Razem OW NFZ</vt:lpstr>
      <vt:lpstr>Dolnośląski</vt:lpstr>
      <vt:lpstr>KujawskoPomorski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WarmińskoMazurski</vt:lpstr>
      <vt:lpstr>Wielkopolski</vt:lpstr>
      <vt:lpstr>Zachodniopomorski</vt:lpstr>
      <vt:lpstr>Centrala!Obszar_wydruku</vt:lpstr>
      <vt:lpstr>Dolnośląski!Obszar_wydruku</vt:lpstr>
      <vt:lpstr>KujawskoPomorski!Obszar_wydruku</vt:lpstr>
      <vt:lpstr>Lubelski!Obszar_wydruku</vt:lpstr>
      <vt:lpstr>Lubuski!Obszar_wydruku</vt:lpstr>
      <vt:lpstr>Łódzki!Obszar_wydruku</vt:lpstr>
      <vt:lpstr>Małopolski!Obszar_wydruku</vt:lpstr>
      <vt:lpstr>Mazowiecki!Obszar_wydruku</vt:lpstr>
      <vt:lpstr>NFZ!Obszar_wydruku</vt:lpstr>
      <vt:lpstr>Opolski!Obszar_wydruku</vt:lpstr>
      <vt:lpstr>Podkarpacki!Obszar_wydruku</vt:lpstr>
      <vt:lpstr>Podlaski!Obszar_wydruku</vt:lpstr>
      <vt:lpstr>Pomorski!Obszar_wydruku</vt:lpstr>
      <vt:lpstr>'Razem OW NFZ'!Obszar_wydruku</vt:lpstr>
      <vt:lpstr>Śląski!Obszar_wydruku</vt:lpstr>
      <vt:lpstr>Świętokrzyski!Obszar_wydruku</vt:lpstr>
      <vt:lpstr>WarmińskoMazurski!Obszar_wydruku</vt:lpstr>
      <vt:lpstr>Wielkopolski!Obszar_wydruku</vt:lpstr>
      <vt:lpstr>Zachodniopomorski!Obszar_wydruku</vt:lpstr>
      <vt:lpstr>NFZ!Tytuły_wydruku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Mackiewicz Marian</dc:creator>
  <cp:lastModifiedBy>Rosińska Edyta</cp:lastModifiedBy>
  <cp:lastPrinted>2015-07-07T13:18:53Z</cp:lastPrinted>
  <dcterms:created xsi:type="dcterms:W3CDTF">2005-07-21T09:51:05Z</dcterms:created>
  <dcterms:modified xsi:type="dcterms:W3CDTF">2015-10-01T07:08:28Z</dcterms:modified>
</cp:coreProperties>
</file>