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bookViews>
    <workbookView xWindow="0" yWindow="0" windowWidth="27870" windowHeight="12765"/>
  </bookViews>
  <sheets>
    <sheet name="PROW 2014-2020 grudzień 2018" sheetId="1" r:id="rId1"/>
  </sheets>
  <externalReferences>
    <externalReference r:id="rId2"/>
  </externalReferences>
  <definedNames>
    <definedName name="_xlnm._FilterDatabase" localSheetId="0" hidden="1">'PROW 2014-2020 grudzień 2018'!$B$1:$N$1</definedName>
    <definedName name="_xlnm.Print_Area" localSheetId="0">'PROW 2014-2020 grudzień 2018'!$A$1:$Q$83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3" i="1" l="1"/>
  <c r="B82" i="1"/>
  <c r="B81" i="1"/>
  <c r="B79" i="1"/>
  <c r="K76" i="1"/>
  <c r="K95" i="1" s="1"/>
  <c r="N75" i="1"/>
  <c r="N73" i="1" s="1"/>
  <c r="M75" i="1"/>
  <c r="L75" i="1"/>
  <c r="K75" i="1"/>
  <c r="I75" i="1"/>
  <c r="N74" i="1"/>
  <c r="M74" i="1"/>
  <c r="L74" i="1"/>
  <c r="K74" i="1"/>
  <c r="I74" i="1"/>
  <c r="P73" i="1"/>
  <c r="K73" i="1"/>
  <c r="I73" i="1"/>
  <c r="J73" i="1" s="1"/>
  <c r="D73" i="1"/>
  <c r="P72" i="1"/>
  <c r="N72" i="1"/>
  <c r="O72" i="1" s="1"/>
  <c r="M72" i="1"/>
  <c r="L72" i="1"/>
  <c r="K72" i="1"/>
  <c r="I72" i="1"/>
  <c r="H72" i="1"/>
  <c r="F72" i="1"/>
  <c r="G72" i="1" s="1"/>
  <c r="E72" i="1"/>
  <c r="D72" i="1"/>
  <c r="N71" i="1"/>
  <c r="M71" i="1"/>
  <c r="L71" i="1"/>
  <c r="K71" i="1"/>
  <c r="I71" i="1"/>
  <c r="H71" i="1"/>
  <c r="F71" i="1"/>
  <c r="E71" i="1"/>
  <c r="N70" i="1"/>
  <c r="M70" i="1"/>
  <c r="L70" i="1"/>
  <c r="K70" i="1"/>
  <c r="I70" i="1"/>
  <c r="H70" i="1"/>
  <c r="N69" i="1"/>
  <c r="M69" i="1"/>
  <c r="L69" i="1"/>
  <c r="K69" i="1"/>
  <c r="I69" i="1"/>
  <c r="H69" i="1"/>
  <c r="H68" i="1" s="1"/>
  <c r="F69" i="1"/>
  <c r="E69" i="1"/>
  <c r="N68" i="1"/>
  <c r="M68" i="1"/>
  <c r="L68" i="1"/>
  <c r="K68" i="1"/>
  <c r="I68" i="1"/>
  <c r="F68" i="1"/>
  <c r="E68" i="1"/>
  <c r="N67" i="1"/>
  <c r="M67" i="1"/>
  <c r="L67" i="1"/>
  <c r="K67" i="1"/>
  <c r="I67" i="1"/>
  <c r="H67" i="1"/>
  <c r="N66" i="1"/>
  <c r="M66" i="1"/>
  <c r="L66" i="1"/>
  <c r="K66" i="1"/>
  <c r="I66" i="1"/>
  <c r="I65" i="1" s="1"/>
  <c r="H66" i="1"/>
  <c r="H65" i="1" s="1"/>
  <c r="F66" i="1"/>
  <c r="E66" i="1"/>
  <c r="N65" i="1"/>
  <c r="M65" i="1"/>
  <c r="L65" i="1"/>
  <c r="K65" i="1"/>
  <c r="F65" i="1"/>
  <c r="E65" i="1"/>
  <c r="N64" i="1"/>
  <c r="N63" i="1" s="1"/>
  <c r="O63" i="1" s="1"/>
  <c r="M64" i="1"/>
  <c r="L64" i="1"/>
  <c r="K64" i="1"/>
  <c r="I64" i="1"/>
  <c r="H64" i="1"/>
  <c r="F64" i="1"/>
  <c r="E64" i="1"/>
  <c r="P63" i="1"/>
  <c r="K63" i="1"/>
  <c r="D63" i="1"/>
  <c r="P62" i="1"/>
  <c r="N62" i="1"/>
  <c r="O62" i="1" s="1"/>
  <c r="M62" i="1"/>
  <c r="L62" i="1"/>
  <c r="K62" i="1"/>
  <c r="I62" i="1"/>
  <c r="J62" i="1" s="1"/>
  <c r="H62" i="1"/>
  <c r="F62" i="1"/>
  <c r="E62" i="1"/>
  <c r="D62" i="1"/>
  <c r="N61" i="1"/>
  <c r="M61" i="1"/>
  <c r="L61" i="1"/>
  <c r="K61" i="1"/>
  <c r="I61" i="1"/>
  <c r="H61" i="1"/>
  <c r="E61" i="1"/>
  <c r="N60" i="1"/>
  <c r="M60" i="1"/>
  <c r="L60" i="1"/>
  <c r="K60" i="1"/>
  <c r="I60" i="1"/>
  <c r="H60" i="1"/>
  <c r="E60" i="1"/>
  <c r="N59" i="1"/>
  <c r="M59" i="1"/>
  <c r="L59" i="1"/>
  <c r="K59" i="1"/>
  <c r="I59" i="1"/>
  <c r="H59" i="1"/>
  <c r="E59" i="1"/>
  <c r="N58" i="1"/>
  <c r="M58" i="1"/>
  <c r="L58" i="1"/>
  <c r="K58" i="1"/>
  <c r="I58" i="1"/>
  <c r="H58" i="1"/>
  <c r="E58" i="1"/>
  <c r="N57" i="1"/>
  <c r="M57" i="1"/>
  <c r="L57" i="1"/>
  <c r="K57" i="1"/>
  <c r="I57" i="1"/>
  <c r="H57" i="1"/>
  <c r="E57" i="1"/>
  <c r="P56" i="1"/>
  <c r="N56" i="1"/>
  <c r="O56" i="1" s="1"/>
  <c r="M56" i="1"/>
  <c r="L56" i="1"/>
  <c r="K56" i="1"/>
  <c r="I56" i="1"/>
  <c r="H56" i="1"/>
  <c r="E56" i="1"/>
  <c r="D56" i="1"/>
  <c r="N55" i="1"/>
  <c r="M55" i="1"/>
  <c r="L55" i="1"/>
  <c r="K55" i="1"/>
  <c r="I55" i="1"/>
  <c r="H55" i="1"/>
  <c r="E55" i="1"/>
  <c r="N54" i="1"/>
  <c r="M54" i="1"/>
  <c r="L54" i="1"/>
  <c r="K54" i="1"/>
  <c r="I54" i="1"/>
  <c r="H54" i="1"/>
  <c r="E54" i="1"/>
  <c r="N53" i="1"/>
  <c r="M53" i="1"/>
  <c r="L53" i="1"/>
  <c r="K53" i="1"/>
  <c r="I53" i="1"/>
  <c r="H53" i="1"/>
  <c r="E53" i="1"/>
  <c r="N52" i="1"/>
  <c r="M52" i="1"/>
  <c r="L52" i="1"/>
  <c r="K52" i="1"/>
  <c r="I52" i="1"/>
  <c r="H52" i="1"/>
  <c r="E52" i="1"/>
  <c r="P51" i="1"/>
  <c r="N51" i="1"/>
  <c r="M51" i="1"/>
  <c r="L51" i="1"/>
  <c r="K51" i="1"/>
  <c r="I51" i="1"/>
  <c r="H51" i="1"/>
  <c r="E51" i="1"/>
  <c r="D51" i="1"/>
  <c r="J51" i="1" s="1"/>
  <c r="N50" i="1"/>
  <c r="M50" i="1"/>
  <c r="L50" i="1"/>
  <c r="K50" i="1"/>
  <c r="I50" i="1"/>
  <c r="H50" i="1"/>
  <c r="E50" i="1"/>
  <c r="N49" i="1"/>
  <c r="M49" i="1"/>
  <c r="L49" i="1"/>
  <c r="K49" i="1"/>
  <c r="I49" i="1"/>
  <c r="H49" i="1"/>
  <c r="E49" i="1"/>
  <c r="N48" i="1"/>
  <c r="M48" i="1"/>
  <c r="L48" i="1"/>
  <c r="K48" i="1"/>
  <c r="I48" i="1"/>
  <c r="H48" i="1"/>
  <c r="E48" i="1"/>
  <c r="N47" i="1"/>
  <c r="M47" i="1"/>
  <c r="L47" i="1"/>
  <c r="K47" i="1"/>
  <c r="I47" i="1"/>
  <c r="H47" i="1"/>
  <c r="E47" i="1"/>
  <c r="P46" i="1"/>
  <c r="N46" i="1"/>
  <c r="O46" i="1" s="1"/>
  <c r="M46" i="1"/>
  <c r="L46" i="1"/>
  <c r="K46" i="1"/>
  <c r="I46" i="1"/>
  <c r="H46" i="1"/>
  <c r="E46" i="1"/>
  <c r="D46" i="1"/>
  <c r="N45" i="1"/>
  <c r="M45" i="1"/>
  <c r="L45" i="1"/>
  <c r="K45" i="1"/>
  <c r="I45" i="1"/>
  <c r="N44" i="1"/>
  <c r="N43" i="1" s="1"/>
  <c r="O43" i="1" s="1"/>
  <c r="M44" i="1"/>
  <c r="L44" i="1"/>
  <c r="K44" i="1"/>
  <c r="I44" i="1"/>
  <c r="H44" i="1"/>
  <c r="H43" i="1" s="1"/>
  <c r="E44" i="1"/>
  <c r="E43" i="1" s="1"/>
  <c r="P43" i="1"/>
  <c r="I43" i="1"/>
  <c r="D43" i="1"/>
  <c r="N42" i="1"/>
  <c r="M42" i="1"/>
  <c r="L42" i="1"/>
  <c r="K42" i="1"/>
  <c r="N41" i="1"/>
  <c r="M41" i="1"/>
  <c r="L41" i="1"/>
  <c r="K41" i="1"/>
  <c r="I41" i="1"/>
  <c r="H41" i="1"/>
  <c r="F41" i="1"/>
  <c r="E41" i="1"/>
  <c r="N40" i="1"/>
  <c r="M40" i="1"/>
  <c r="L40" i="1"/>
  <c r="K40" i="1"/>
  <c r="I40" i="1"/>
  <c r="H40" i="1"/>
  <c r="F40" i="1"/>
  <c r="E40" i="1"/>
  <c r="P39" i="1"/>
  <c r="N39" i="1"/>
  <c r="O39" i="1" s="1"/>
  <c r="M39" i="1"/>
  <c r="L39" i="1"/>
  <c r="K39" i="1"/>
  <c r="I39" i="1"/>
  <c r="J39" i="1" s="1"/>
  <c r="H39" i="1"/>
  <c r="F39" i="1"/>
  <c r="E39" i="1"/>
  <c r="D39" i="1"/>
  <c r="N38" i="1"/>
  <c r="M38" i="1"/>
  <c r="L38" i="1"/>
  <c r="K38" i="1"/>
  <c r="I38" i="1"/>
  <c r="H38" i="1"/>
  <c r="F38" i="1"/>
  <c r="E38" i="1"/>
  <c r="N37" i="1"/>
  <c r="M37" i="1"/>
  <c r="L37" i="1"/>
  <c r="K37" i="1"/>
  <c r="I37" i="1"/>
  <c r="H37" i="1"/>
  <c r="F37" i="1"/>
  <c r="E37" i="1"/>
  <c r="N36" i="1"/>
  <c r="M36" i="1"/>
  <c r="L36" i="1"/>
  <c r="K36" i="1"/>
  <c r="I36" i="1"/>
  <c r="H36" i="1"/>
  <c r="F36" i="1"/>
  <c r="E36" i="1"/>
  <c r="N35" i="1"/>
  <c r="M35" i="1"/>
  <c r="L35" i="1"/>
  <c r="K35" i="1"/>
  <c r="I35" i="1"/>
  <c r="H35" i="1"/>
  <c r="F35" i="1"/>
  <c r="E35" i="1"/>
  <c r="N34" i="1"/>
  <c r="M34" i="1"/>
  <c r="L34" i="1"/>
  <c r="K34" i="1"/>
  <c r="I34" i="1"/>
  <c r="H34" i="1"/>
  <c r="H33" i="1" s="1"/>
  <c r="F34" i="1"/>
  <c r="E34" i="1"/>
  <c r="P33" i="1"/>
  <c r="K33" i="1"/>
  <c r="D33" i="1"/>
  <c r="P32" i="1"/>
  <c r="N32" i="1"/>
  <c r="O32" i="1" s="1"/>
  <c r="M32" i="1"/>
  <c r="L32" i="1"/>
  <c r="K32" i="1"/>
  <c r="I32" i="1"/>
  <c r="J32" i="1" s="1"/>
  <c r="H32" i="1"/>
  <c r="E32" i="1"/>
  <c r="D32" i="1"/>
  <c r="P31" i="1"/>
  <c r="N31" i="1"/>
  <c r="O31" i="1" s="1"/>
  <c r="M31" i="1"/>
  <c r="L31" i="1"/>
  <c r="K31" i="1"/>
  <c r="I31" i="1"/>
  <c r="H31" i="1"/>
  <c r="F31" i="1"/>
  <c r="E31" i="1"/>
  <c r="D31" i="1"/>
  <c r="P30" i="1"/>
  <c r="N30" i="1"/>
  <c r="O30" i="1" s="1"/>
  <c r="M30" i="1"/>
  <c r="L30" i="1"/>
  <c r="L27" i="1" s="1"/>
  <c r="K30" i="1"/>
  <c r="I30" i="1"/>
  <c r="H30" i="1"/>
  <c r="F30" i="1"/>
  <c r="E30" i="1"/>
  <c r="D30" i="1"/>
  <c r="G30" i="1" s="1"/>
  <c r="P29" i="1"/>
  <c r="P27" i="1" s="1"/>
  <c r="N29" i="1"/>
  <c r="M29" i="1"/>
  <c r="L29" i="1"/>
  <c r="K29" i="1"/>
  <c r="I29" i="1"/>
  <c r="H29" i="1"/>
  <c r="H27" i="1" s="1"/>
  <c r="F29" i="1"/>
  <c r="E29" i="1"/>
  <c r="D29" i="1"/>
  <c r="P28" i="1"/>
  <c r="N28" i="1"/>
  <c r="O28" i="1" s="1"/>
  <c r="M28" i="1"/>
  <c r="L28" i="1"/>
  <c r="K28" i="1"/>
  <c r="I28" i="1"/>
  <c r="J28" i="1" s="1"/>
  <c r="H28" i="1"/>
  <c r="F28" i="1"/>
  <c r="G28" i="1" s="1"/>
  <c r="E28" i="1"/>
  <c r="D28" i="1"/>
  <c r="K27" i="1"/>
  <c r="N26" i="1"/>
  <c r="M26" i="1"/>
  <c r="L26" i="1"/>
  <c r="L24" i="1" s="1"/>
  <c r="K26" i="1"/>
  <c r="I26" i="1"/>
  <c r="H26" i="1"/>
  <c r="F26" i="1"/>
  <c r="E26" i="1"/>
  <c r="N25" i="1"/>
  <c r="N24" i="1" s="1"/>
  <c r="M25" i="1"/>
  <c r="L25" i="1"/>
  <c r="K25" i="1"/>
  <c r="I25" i="1"/>
  <c r="I24" i="1" s="1"/>
  <c r="H25" i="1"/>
  <c r="F25" i="1"/>
  <c r="F24" i="1" s="1"/>
  <c r="E25" i="1"/>
  <c r="P24" i="1"/>
  <c r="K24" i="1"/>
  <c r="D24" i="1"/>
  <c r="P23" i="1"/>
  <c r="N23" i="1"/>
  <c r="O23" i="1" s="1"/>
  <c r="M23" i="1"/>
  <c r="L23" i="1"/>
  <c r="K23" i="1"/>
  <c r="I23" i="1"/>
  <c r="H23" i="1"/>
  <c r="F23" i="1"/>
  <c r="E23" i="1"/>
  <c r="D23" i="1"/>
  <c r="P22" i="1"/>
  <c r="N22" i="1"/>
  <c r="O22" i="1" s="1"/>
  <c r="M22" i="1"/>
  <c r="L22" i="1"/>
  <c r="K22" i="1"/>
  <c r="I22" i="1"/>
  <c r="H22" i="1"/>
  <c r="F22" i="1"/>
  <c r="G22" i="1" s="1"/>
  <c r="E22" i="1"/>
  <c r="D22" i="1"/>
  <c r="P21" i="1"/>
  <c r="N21" i="1"/>
  <c r="O21" i="1" s="1"/>
  <c r="M21" i="1"/>
  <c r="L21" i="1"/>
  <c r="K21" i="1"/>
  <c r="I21" i="1"/>
  <c r="H21" i="1"/>
  <c r="F21" i="1"/>
  <c r="E21" i="1"/>
  <c r="D21" i="1"/>
  <c r="C21" i="1"/>
  <c r="P20" i="1"/>
  <c r="N20" i="1"/>
  <c r="M20" i="1"/>
  <c r="L20" i="1"/>
  <c r="K20" i="1"/>
  <c r="I20" i="1"/>
  <c r="H20" i="1"/>
  <c r="F20" i="1"/>
  <c r="E20" i="1"/>
  <c r="D20" i="1"/>
  <c r="P19" i="1"/>
  <c r="N19" i="1"/>
  <c r="M19" i="1"/>
  <c r="L19" i="1"/>
  <c r="K19" i="1"/>
  <c r="I19" i="1"/>
  <c r="J19" i="1" s="1"/>
  <c r="H19" i="1"/>
  <c r="F19" i="1"/>
  <c r="E19" i="1"/>
  <c r="D19" i="1"/>
  <c r="P18" i="1"/>
  <c r="K18" i="1"/>
  <c r="F18" i="1"/>
  <c r="G18" i="1" s="1"/>
  <c r="D18" i="1"/>
  <c r="N17" i="1"/>
  <c r="M17" i="1"/>
  <c r="L17" i="1"/>
  <c r="K17" i="1"/>
  <c r="I17" i="1"/>
  <c r="H17" i="1"/>
  <c r="F17" i="1"/>
  <c r="E17" i="1"/>
  <c r="N16" i="1"/>
  <c r="N14" i="1" s="1"/>
  <c r="N13" i="1" s="1"/>
  <c r="O13" i="1" s="1"/>
  <c r="M16" i="1"/>
  <c r="M14" i="1" s="1"/>
  <c r="M13" i="1" s="1"/>
  <c r="L16" i="1"/>
  <c r="K16" i="1"/>
  <c r="I16" i="1"/>
  <c r="I14" i="1" s="1"/>
  <c r="N15" i="1"/>
  <c r="M15" i="1"/>
  <c r="L15" i="1"/>
  <c r="K15" i="1"/>
  <c r="I15" i="1"/>
  <c r="H15" i="1"/>
  <c r="H14" i="1" s="1"/>
  <c r="H13" i="1" s="1"/>
  <c r="E15" i="1"/>
  <c r="E14" i="1" s="1"/>
  <c r="E13" i="1" s="1"/>
  <c r="K14" i="1"/>
  <c r="P13" i="1"/>
  <c r="K13" i="1"/>
  <c r="F13" i="1"/>
  <c r="D13" i="1"/>
  <c r="N12" i="1"/>
  <c r="M12" i="1"/>
  <c r="M9" i="1" s="1"/>
  <c r="L12" i="1"/>
  <c r="K12" i="1"/>
  <c r="I12" i="1"/>
  <c r="H12" i="1"/>
  <c r="H9" i="1" s="1"/>
  <c r="F12" i="1"/>
  <c r="E12" i="1"/>
  <c r="N10" i="1"/>
  <c r="I10" i="1"/>
  <c r="H10" i="1"/>
  <c r="F10" i="1"/>
  <c r="E10" i="1"/>
  <c r="P9" i="1"/>
  <c r="L9" i="1"/>
  <c r="D9" i="1"/>
  <c r="N8" i="1"/>
  <c r="N7" i="1"/>
  <c r="M7" i="1"/>
  <c r="M6" i="1" s="1"/>
  <c r="L7" i="1"/>
  <c r="K7" i="1"/>
  <c r="I7" i="1"/>
  <c r="I6" i="1" s="1"/>
  <c r="H7" i="1"/>
  <c r="H6" i="1" s="1"/>
  <c r="F7" i="1"/>
  <c r="F6" i="1" s="1"/>
  <c r="E7" i="1"/>
  <c r="E6" i="1" s="1"/>
  <c r="P6" i="1"/>
  <c r="L6" i="1"/>
  <c r="D6" i="1"/>
  <c r="F9" i="1" l="1"/>
  <c r="G9" i="1" s="1"/>
  <c r="I13" i="1"/>
  <c r="J13" i="1" s="1"/>
  <c r="H18" i="1"/>
  <c r="J21" i="1"/>
  <c r="L18" i="1"/>
  <c r="G23" i="1"/>
  <c r="J43" i="1"/>
  <c r="J46" i="1"/>
  <c r="O73" i="1"/>
  <c r="G19" i="1"/>
  <c r="O19" i="1"/>
  <c r="E24" i="1"/>
  <c r="M24" i="1"/>
  <c r="M43" i="1"/>
  <c r="N6" i="1"/>
  <c r="O6" i="1" s="1"/>
  <c r="J24" i="1"/>
  <c r="M27" i="1"/>
  <c r="J6" i="1"/>
  <c r="H24" i="1"/>
  <c r="F27" i="1"/>
  <c r="L73" i="1"/>
  <c r="J20" i="1"/>
  <c r="O24" i="1"/>
  <c r="D27" i="1"/>
  <c r="D76" i="1" s="1"/>
  <c r="I33" i="1"/>
  <c r="J33" i="1" s="1"/>
  <c r="F33" i="1"/>
  <c r="G33" i="1" s="1"/>
  <c r="N33" i="1"/>
  <c r="O33" i="1" s="1"/>
  <c r="L33" i="1"/>
  <c r="L43" i="1"/>
  <c r="O51" i="1"/>
  <c r="L63" i="1"/>
  <c r="M73" i="1"/>
  <c r="L14" i="1"/>
  <c r="L13" i="1" s="1"/>
  <c r="I9" i="1"/>
  <c r="J9" i="1" s="1"/>
  <c r="M18" i="1"/>
  <c r="G21" i="1"/>
  <c r="G24" i="1"/>
  <c r="G6" i="1"/>
  <c r="E9" i="1"/>
  <c r="N9" i="1"/>
  <c r="O9" i="1" s="1"/>
  <c r="E18" i="1"/>
  <c r="G20" i="1"/>
  <c r="O20" i="1"/>
  <c r="J22" i="1"/>
  <c r="J23" i="1"/>
  <c r="J31" i="1"/>
  <c r="E33" i="1"/>
  <c r="M33" i="1"/>
  <c r="G39" i="1"/>
  <c r="H63" i="1"/>
  <c r="E63" i="1"/>
  <c r="M63" i="1"/>
  <c r="E27" i="1"/>
  <c r="G29" i="1"/>
  <c r="O29" i="1"/>
  <c r="J30" i="1"/>
  <c r="J56" i="1"/>
  <c r="G62" i="1"/>
  <c r="I63" i="1"/>
  <c r="J63" i="1" s="1"/>
  <c r="F63" i="1"/>
  <c r="G63" i="1" s="1"/>
  <c r="J72" i="1"/>
  <c r="G31" i="1"/>
  <c r="K43" i="1"/>
  <c r="E76" i="1"/>
  <c r="E95" i="1" s="1"/>
  <c r="F76" i="1"/>
  <c r="P76" i="1"/>
  <c r="G27" i="1"/>
  <c r="N18" i="1"/>
  <c r="O18" i="1" s="1"/>
  <c r="N27" i="1"/>
  <c r="O27" i="1" s="1"/>
  <c r="J29" i="1"/>
  <c r="I18" i="1"/>
  <c r="J18" i="1" s="1"/>
  <c r="I27" i="1"/>
  <c r="J27" i="1" s="1"/>
  <c r="L76" i="1" l="1"/>
  <c r="L95" i="1" s="1"/>
  <c r="H76" i="1"/>
  <c r="H95" i="1" s="1"/>
  <c r="M76" i="1"/>
  <c r="M95" i="1" s="1"/>
  <c r="N76" i="1"/>
  <c r="I76" i="1"/>
  <c r="F95" i="1"/>
  <c r="G76" i="1"/>
  <c r="J76" i="1" l="1"/>
  <c r="I95" i="1"/>
  <c r="N95" i="1"/>
  <c r="O76" i="1"/>
</calcChain>
</file>

<file path=xl/sharedStrings.xml><?xml version="1.0" encoding="utf-8"?>
<sst xmlns="http://schemas.openxmlformats.org/spreadsheetml/2006/main" count="142" uniqueCount="120">
  <si>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</si>
  <si>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</si>
  <si>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</si>
  <si>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</si>
  <si>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</si>
  <si>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</si>
  <si>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</si>
  <si>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</si>
  <si>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</si>
  <si>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</si>
  <si>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</si>
  <si>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</si>
  <si>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</si>
  <si>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</si>
  <si>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</si>
  <si>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</si>
  <si>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</si>
  <si>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</si>
  <si>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</si>
  <si>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</si>
  <si>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</si>
  <si>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</si>
  <si>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</si>
  <si>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</si>
  <si>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</si>
  <si>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</si>
  <si>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</si>
  <si>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</si>
  <si>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</si>
  <si>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</si>
  <si>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</si>
  <si>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</si>
  <si>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</si>
  <si>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</si>
  <si>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</si>
  <si>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</si>
  <si>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</si>
  <si>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</si>
  <si>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</si>
  <si>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</si>
  <si>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</si>
  <si>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</si>
  <si>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</si>
  <si>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</si>
  <si>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</si>
  <si>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</si>
  <si>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</si>
  <si>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</si>
  <si>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</si>
  <si>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</si>
  <si>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</si>
  <si>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</si>
  <si>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</si>
  <si>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</si>
  <si>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</si>
  <si>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</si>
  <si>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</si>
  <si>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</si>
  <si>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</si>
  <si>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</si>
  <si>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</si>
  <si>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</si>
  <si>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</si>
  <si>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</si>
  <si>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</si>
  <si>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</si>
  <si>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</si>
  <si>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</si>
  <si>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</si>
  <si>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</si>
  <si>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</si>
  <si>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</si>
  <si>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</si>
  <si>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</si>
  <si>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</si>
  <si>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</si>
  <si>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8 - w tym:</t>
  </si>
  <si>
    <t>Zobowiązania z PROW 2014-2020</t>
  </si>
  <si>
    <t>Zobowiązania z PROW 2007-2013</t>
  </si>
  <si>
    <t>Zobowiązania z PROW 2004-2006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</si>
  <si>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</si>
  <si>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</si>
  <si>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</si>
  <si>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</si>
  <si>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</si>
  <si>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</si>
  <si>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</si>
  <si>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</si>
  <si>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</si>
  <si>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</si>
  <si>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</si>
  <si>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</si>
  <si>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</si>
  <si>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</si>
  <si>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</si>
  <si>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</si>
  <si>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</si>
  <si>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</si>
  <si>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</si>
  <si>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</si>
  <si>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</si>
  <si>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</si>
  <si>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</si>
  <si>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</si>
  <si>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</si>
  <si>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</si>
  <si>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</si>
  <si>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</si>
  <si>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</si>
  <si>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</si>
  <si>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</si>
  <si>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</si>
  <si>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</si>
  <si>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</si>
  <si>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</si>
  <si>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</si>
  <si>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</si>
  <si>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 xml:space="preserve">*  W przypadku działań wieloletnich: 3.1,8,9,10,11 i Renty strukturalne - kwota oraz % wykorzystania środków przedstawione w sekcji C odnoszą się do szacowanych wypłat dla beneficjentów, którzy podjęli zobowiązania w ramach PROW 2004-2006, PROW 2007-2013 oraz PROW 2014-2020 i które mogą być finansowane w ramach budżetu PROW 2014 - 2020. </t>
  </si>
  <si>
    <t>** Limit środków na poszczególne działania / poddziałania / typy operacji podany w kolumnie H zgodny z „Planem finansowym PROW 2014-2020”. W przypadkach, w których w „Planie finansowym” nie został określony limit na dane poddziałanie/typ operacji, podane wartości wynikają z „Roboczego podsumowania tabeli finansowej” zawartego w „Skróconej wersji programu”.</t>
  </si>
  <si>
    <t>**** W ramach poddziałania 19.4 dane kwotowe zawarte w sekcjach dotyczących złożonych wniosków oraz zawartych umów dotyczą maksymalnej kwoty wsparcia wynikającej z umowy ramowej zawartej przez daną LGD.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</si>
</sst>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5" fillId="0" borderId="31" xfId="1" applyFont="1" applyFill="1" applyBorder="1" applyAlignment="1" applyProtection="1">
      <alignment horizontal="center" vertical="center" wrapText="1"/>
      <protection locked="0"/>
    </xf>
    <xf numFmtId="0" fontId="5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33" xfId="1" applyFont="1" applyFill="1" applyBorder="1" applyAlignment="1" applyProtection="1">
      <alignment horizontal="center" vertical="center" wrapText="1"/>
      <protection locked="0"/>
    </xf>
    <xf numFmtId="0" fontId="5" fillId="0" borderId="34" xfId="1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left" vertical="center" wrapText="1"/>
      <protection locked="0"/>
    </xf>
    <xf numFmtId="4" fontId="6" fillId="2" borderId="9" xfId="1" applyNumberFormat="1" applyFont="1" applyFill="1" applyBorder="1" applyAlignment="1" applyProtection="1">
      <alignment horizontal="right" vertical="center" wrapText="1"/>
    </xf>
    <xf numFmtId="3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2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0" xfId="1" applyNumberFormat="1" applyFont="1" applyFill="1" applyBorder="1" applyAlignment="1" applyProtection="1">
      <alignment horizontal="right" vertical="center" wrapText="1"/>
    </xf>
    <xf numFmtId="4" fontId="6" fillId="2" borderId="11" xfId="1" applyNumberFormat="1" applyFont="1" applyFill="1" applyBorder="1" applyAlignment="1" applyProtection="1">
      <alignment horizontal="right" vertical="center" wrapText="1"/>
    </xf>
    <xf numFmtId="10" fontId="6" fillId="2" borderId="12" xfId="1" applyNumberFormat="1" applyFont="1" applyFill="1" applyBorder="1" applyAlignment="1" applyProtection="1">
      <alignment horizontal="right" vertical="center" wrapText="1"/>
    </xf>
    <xf numFmtId="4" fontId="6" fillId="2" borderId="6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Protection="1"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6" fillId="0" borderId="37" xfId="1" applyFont="1" applyBorder="1" applyAlignment="1" applyProtection="1">
      <alignment horizontal="lef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  <protection locked="0"/>
    </xf>
    <xf numFmtId="4" fontId="8" fillId="0" borderId="40" xfId="1" applyNumberFormat="1" applyFont="1" applyBorder="1" applyAlignment="1" applyProtection="1">
      <alignment horizontal="righ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</xf>
    <xf numFmtId="4" fontId="8" fillId="0" borderId="40" xfId="1" applyNumberFormat="1" applyFont="1" applyBorder="1" applyAlignment="1" applyProtection="1">
      <alignment horizontal="right" vertical="center" wrapText="1"/>
    </xf>
    <xf numFmtId="0" fontId="8" fillId="0" borderId="41" xfId="1" applyFont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3" fontId="8" fillId="0" borderId="18" xfId="1" applyNumberFormat="1" applyFont="1" applyBorder="1" applyAlignment="1" applyProtection="1">
      <alignment horizontal="right" vertical="center" wrapText="1"/>
      <protection locked="0"/>
    </xf>
    <xf numFmtId="4" fontId="8" fillId="0" borderId="42" xfId="1" applyNumberFormat="1" applyFont="1" applyBorder="1" applyAlignment="1" applyProtection="1">
      <alignment horizontal="right" vertical="center" wrapText="1"/>
      <protection locked="0"/>
    </xf>
    <xf numFmtId="3" fontId="8" fillId="0" borderId="18" xfId="1" applyNumberFormat="1" applyFont="1" applyBorder="1" applyAlignment="1" applyProtection="1">
      <alignment horizontal="right" vertical="center" wrapText="1"/>
    </xf>
    <xf numFmtId="4" fontId="8" fillId="0" borderId="42" xfId="1" applyNumberFormat="1" applyFont="1" applyBorder="1" applyAlignment="1" applyProtection="1">
      <alignment horizontal="right" vertical="center" wrapText="1"/>
    </xf>
    <xf numFmtId="4" fontId="8" fillId="0" borderId="35" xfId="1" applyNumberFormat="1" applyFont="1" applyBorder="1" applyAlignment="1" applyProtection="1">
      <alignment horizontal="right" vertical="center" wrapText="1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4" fontId="6" fillId="2" borderId="21" xfId="1" applyNumberFormat="1" applyFont="1" applyFill="1" applyBorder="1" applyAlignment="1" applyProtection="1">
      <alignment horizontal="right" vertical="center" wrapText="1"/>
    </xf>
    <xf numFmtId="3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6" xfId="1" applyNumberFormat="1" applyFont="1" applyFill="1" applyBorder="1" applyAlignment="1" applyProtection="1">
      <alignment horizontal="right" vertical="center" wrapText="1"/>
    </xf>
    <xf numFmtId="4" fontId="6" fillId="2" borderId="17" xfId="1" applyNumberFormat="1" applyFont="1" applyFill="1" applyBorder="1" applyAlignment="1" applyProtection="1">
      <alignment horizontal="right" vertical="center" wrapText="1"/>
    </xf>
    <xf numFmtId="10" fontId="6" fillId="2" borderId="19" xfId="1" applyNumberFormat="1" applyFont="1" applyFill="1" applyBorder="1" applyAlignment="1" applyProtection="1">
      <alignment horizontal="right" vertical="center" wrapText="1"/>
    </xf>
    <xf numFmtId="4" fontId="6" fillId="2" borderId="14" xfId="1" applyNumberFormat="1" applyFont="1" applyFill="1" applyBorder="1" applyAlignment="1" applyProtection="1">
      <alignment horizontal="right" vertical="center" wrapText="1"/>
    </xf>
    <xf numFmtId="0" fontId="6" fillId="0" borderId="13" xfId="1" applyFont="1" applyBorder="1" applyAlignment="1" applyProtection="1">
      <alignment horizontal="left" vertical="center" wrapText="1"/>
      <protection locked="0"/>
    </xf>
    <xf numFmtId="0" fontId="8" fillId="0" borderId="43" xfId="1" applyFont="1" applyFill="1" applyBorder="1" applyAlignment="1" applyProtection="1">
      <alignment horizontal="left" vertical="center" wrapText="1"/>
      <protection locked="0"/>
    </xf>
    <xf numFmtId="3" fontId="8" fillId="0" borderId="39" xfId="1" applyNumberFormat="1" applyFont="1" applyBorder="1" applyAlignment="1">
      <alignment horizontal="right" vertical="center" wrapText="1"/>
    </xf>
    <xf numFmtId="4" fontId="8" fillId="5" borderId="40" xfId="1" applyNumberFormat="1" applyFont="1" applyFill="1" applyBorder="1" applyAlignment="1">
      <alignment horizontal="right" vertical="center" wrapText="1"/>
    </xf>
    <xf numFmtId="4" fontId="8" fillId="0" borderId="40" xfId="1" applyNumberFormat="1" applyFont="1" applyBorder="1" applyAlignment="1">
      <alignment horizontal="right" vertical="center" wrapText="1"/>
    </xf>
    <xf numFmtId="0" fontId="8" fillId="0" borderId="43" xfId="1" applyFont="1" applyBorder="1" applyAlignment="1" applyProtection="1">
      <alignment horizontal="left" vertical="center" wrapText="1"/>
      <protection locked="0"/>
    </xf>
    <xf numFmtId="0" fontId="8" fillId="6" borderId="14" xfId="1" applyFont="1" applyFill="1" applyBorder="1" applyAlignment="1" applyProtection="1">
      <alignment horizontal="left" vertical="center" wrapText="1"/>
      <protection locked="0"/>
    </xf>
    <xf numFmtId="3" fontId="8" fillId="4" borderId="16" xfId="1" applyNumberFormat="1" applyFont="1" applyFill="1" applyBorder="1" applyAlignment="1">
      <alignment horizontal="right" vertical="center" wrapText="1"/>
    </xf>
    <xf numFmtId="4" fontId="8" fillId="5" borderId="17" xfId="1" applyNumberFormat="1" applyFont="1" applyFill="1" applyBorder="1" applyAlignment="1">
      <alignment horizontal="right" vertical="center" wrapText="1"/>
    </xf>
    <xf numFmtId="3" fontId="8" fillId="0" borderId="16" xfId="1" applyNumberFormat="1" applyFont="1" applyBorder="1" applyAlignment="1">
      <alignment horizontal="right" vertical="center" wrapText="1"/>
    </xf>
    <xf numFmtId="4" fontId="8" fillId="0" borderId="17" xfId="1" applyNumberFormat="1" applyFont="1" applyBorder="1" applyAlignment="1">
      <alignment horizontal="right" vertical="center" wrapText="1"/>
    </xf>
    <xf numFmtId="0" fontId="6" fillId="0" borderId="22" xfId="1" applyFont="1" applyBorder="1" applyAlignment="1" applyProtection="1">
      <alignment horizontal="left" vertical="center" wrapText="1"/>
      <protection locked="0"/>
    </xf>
    <xf numFmtId="4" fontId="8" fillId="3" borderId="38" xfId="1" applyNumberFormat="1" applyFont="1" applyFill="1" applyBorder="1" applyAlignment="1" applyProtection="1">
      <alignment horizontal="right" vertical="center" wrapText="1"/>
    </xf>
    <xf numFmtId="3" fontId="8" fillId="0" borderId="18" xfId="1" applyNumberFormat="1" applyFont="1" applyBorder="1" applyAlignment="1">
      <alignment horizontal="right" vertical="center" wrapText="1"/>
    </xf>
    <xf numFmtId="4" fontId="8" fillId="0" borderId="42" xfId="1" applyNumberFormat="1" applyFont="1" applyBorder="1" applyAlignment="1">
      <alignment horizontal="right" vertical="center" wrapText="1"/>
    </xf>
    <xf numFmtId="4" fontId="8" fillId="6" borderId="42" xfId="1" applyNumberFormat="1" applyFont="1" applyFill="1" applyBorder="1" applyAlignment="1">
      <alignment horizontal="right" vertical="center" wrapText="1"/>
    </xf>
    <xf numFmtId="0" fontId="6" fillId="0" borderId="14" xfId="1" applyFont="1" applyBorder="1" applyAlignment="1" applyProtection="1">
      <alignment horizontal="left" vertical="center" wrapText="1"/>
      <protection locked="0"/>
    </xf>
    <xf numFmtId="4" fontId="8" fillId="0" borderId="38" xfId="1" applyNumberFormat="1" applyFont="1" applyBorder="1" applyAlignment="1" applyProtection="1">
      <alignment horizontal="right" vertical="center" wrapText="1"/>
    </xf>
    <xf numFmtId="10" fontId="8" fillId="0" borderId="35" xfId="1" applyNumberFormat="1" applyFont="1" applyBorder="1" applyAlignment="1" applyProtection="1">
      <alignment horizontal="right" vertical="center" wrapText="1"/>
      <protection locked="0"/>
    </xf>
    <xf numFmtId="10" fontId="8" fillId="0" borderId="36" xfId="1" applyNumberFormat="1" applyFont="1" applyBorder="1" applyAlignment="1" applyProtection="1">
      <alignment horizontal="right" vertical="center" wrapText="1"/>
      <protection locked="0"/>
    </xf>
    <xf numFmtId="3" fontId="8" fillId="0" borderId="33" xfId="1" applyNumberFormat="1" applyFont="1" applyBorder="1" applyAlignment="1" applyProtection="1">
      <alignment horizontal="right" vertical="center" wrapText="1"/>
    </xf>
    <xf numFmtId="10" fontId="8" fillId="0" borderId="36" xfId="1" applyNumberFormat="1" applyFont="1" applyBorder="1" applyAlignment="1" applyProtection="1">
      <alignment horizontal="right" vertical="center" wrapText="1"/>
    </xf>
    <xf numFmtId="4" fontId="8" fillId="0" borderId="32" xfId="1" applyNumberFormat="1" applyFont="1" applyBorder="1" applyAlignment="1" applyProtection="1">
      <alignment horizontal="right" vertical="center" wrapText="1"/>
    </xf>
    <xf numFmtId="4" fontId="8" fillId="6" borderId="15" xfId="1" applyNumberFormat="1" applyFont="1" applyFill="1" applyBorder="1" applyAlignment="1" applyProtection="1">
      <alignment horizontal="right" vertical="center" wrapText="1"/>
    </xf>
    <xf numFmtId="3" fontId="8" fillId="6" borderId="16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17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42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45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1" applyNumberFormat="1" applyFont="1" applyFill="1" applyBorder="1" applyAlignment="1" applyProtection="1">
      <alignment horizontal="right" vertical="center" wrapText="1"/>
    </xf>
    <xf numFmtId="4" fontId="8" fillId="6" borderId="42" xfId="1" applyNumberFormat="1" applyFont="1" applyFill="1" applyBorder="1" applyAlignment="1" applyProtection="1">
      <alignment horizontal="right" vertical="center" wrapText="1"/>
    </xf>
    <xf numFmtId="10" fontId="8" fillId="6" borderId="45" xfId="1" applyNumberFormat="1" applyFont="1" applyFill="1" applyBorder="1" applyAlignment="1" applyProtection="1">
      <alignment horizontal="right" vertical="center" wrapText="1"/>
    </xf>
    <xf numFmtId="4" fontId="8" fillId="6" borderId="22" xfId="1" applyNumberFormat="1" applyFont="1" applyFill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3" fontId="8" fillId="0" borderId="16" xfId="1" applyNumberFormat="1" applyFont="1" applyBorder="1" applyAlignment="1" applyProtection="1">
      <alignment horizontal="right" vertical="center" wrapText="1"/>
      <protection locked="0"/>
    </xf>
    <xf numFmtId="4" fontId="8" fillId="0" borderId="17" xfId="1" applyNumberFormat="1" applyFont="1" applyBorder="1" applyAlignment="1" applyProtection="1">
      <alignment horizontal="right" vertical="center" wrapText="1"/>
      <protection locked="0"/>
    </xf>
    <xf numFmtId="10" fontId="8" fillId="0" borderId="42" xfId="1" applyNumberFormat="1" applyFont="1" applyBorder="1" applyAlignment="1" applyProtection="1">
      <alignment horizontal="right" vertical="center" wrapText="1"/>
      <protection locked="0"/>
    </xf>
    <xf numFmtId="10" fontId="8" fillId="0" borderId="45" xfId="1" applyNumberFormat="1" applyFont="1" applyBorder="1" applyAlignment="1" applyProtection="1">
      <alignment horizontal="right" vertical="center" wrapText="1"/>
      <protection locked="0"/>
    </xf>
    <xf numFmtId="10" fontId="8" fillId="0" borderId="45" xfId="1" applyNumberFormat="1" applyFont="1" applyBorder="1" applyAlignment="1" applyProtection="1">
      <alignment horizontal="right" vertical="center" wrapText="1"/>
    </xf>
    <xf numFmtId="4" fontId="8" fillId="0" borderId="22" xfId="1" applyNumberFormat="1" applyFont="1" applyBorder="1" applyAlignment="1" applyProtection="1">
      <alignment horizontal="right" vertical="center" wrapText="1"/>
    </xf>
    <xf numFmtId="0" fontId="8" fillId="0" borderId="13" xfId="1" applyFont="1" applyBorder="1" applyAlignment="1" applyProtection="1">
      <alignment horizontal="center" vertical="center"/>
      <protection locked="0"/>
    </xf>
    <xf numFmtId="3" fontId="8" fillId="0" borderId="47" xfId="1" applyNumberFormat="1" applyFont="1" applyBorder="1" applyAlignment="1" applyProtection="1">
      <alignment horizontal="right" vertical="center" wrapText="1"/>
    </xf>
    <xf numFmtId="3" fontId="8" fillId="0" borderId="17" xfId="1" applyNumberFormat="1" applyFont="1" applyBorder="1" applyAlignment="1" applyProtection="1">
      <alignment horizontal="right" vertical="center" wrapText="1"/>
    </xf>
    <xf numFmtId="3" fontId="8" fillId="0" borderId="15" xfId="1" applyNumberFormat="1" applyFont="1" applyBorder="1" applyAlignment="1" applyProtection="1">
      <alignment horizontal="right" vertical="center" wrapText="1"/>
    </xf>
    <xf numFmtId="0" fontId="8" fillId="0" borderId="31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left" vertical="center" wrapText="1"/>
      <protection locked="0"/>
    </xf>
    <xf numFmtId="4" fontId="8" fillId="3" borderId="42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42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6" xfId="1" applyNumberFormat="1" applyFont="1" applyBorder="1" applyAlignment="1" applyProtection="1">
      <alignment horizontal="right" vertical="center" wrapText="1"/>
    </xf>
    <xf numFmtId="4" fontId="8" fillId="0" borderId="17" xfId="1" applyNumberFormat="1" applyFont="1" applyBorder="1" applyAlignment="1" applyProtection="1">
      <alignment horizontal="right" vertical="center" wrapText="1"/>
    </xf>
    <xf numFmtId="0" fontId="8" fillId="6" borderId="13" xfId="1" applyFont="1" applyFill="1" applyBorder="1" applyAlignment="1">
      <alignment vertical="center" wrapText="1"/>
    </xf>
    <xf numFmtId="3" fontId="8" fillId="6" borderId="39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0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40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6" xfId="1" applyNumberFormat="1" applyFont="1" applyFill="1" applyBorder="1" applyAlignment="1" applyProtection="1">
      <alignment horizontal="right" vertical="center" wrapText="1"/>
    </xf>
    <xf numFmtId="4" fontId="8" fillId="6" borderId="17" xfId="1" applyNumberFormat="1" applyFont="1" applyFill="1" applyBorder="1" applyAlignment="1" applyProtection="1">
      <alignment horizontal="right" vertical="center" wrapText="1"/>
    </xf>
    <xf numFmtId="0" fontId="8" fillId="7" borderId="22" xfId="1" applyFont="1" applyFill="1" applyBorder="1" applyAlignment="1">
      <alignment horizontal="left" vertical="center" wrapText="1"/>
    </xf>
    <xf numFmtId="3" fontId="8" fillId="6" borderId="16" xfId="1" applyNumberFormat="1" applyFont="1" applyFill="1" applyBorder="1" applyAlignment="1" applyProtection="1">
      <alignment vertical="center" wrapText="1"/>
      <protection locked="0"/>
    </xf>
    <xf numFmtId="4" fontId="8" fillId="5" borderId="17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9" xfId="1" applyNumberFormat="1" applyFont="1" applyFill="1" applyBorder="1" applyAlignment="1" applyProtection="1">
      <alignment vertical="center" wrapText="1"/>
      <protection locked="0"/>
    </xf>
    <xf numFmtId="4" fontId="8" fillId="3" borderId="40" xfId="1" applyNumberFormat="1" applyFont="1" applyFill="1" applyBorder="1" applyAlignment="1" applyProtection="1">
      <alignment vertical="center" wrapText="1"/>
      <protection locked="0"/>
    </xf>
    <xf numFmtId="3" fontId="8" fillId="3" borderId="16" xfId="1" applyNumberFormat="1" applyFont="1" applyFill="1" applyBorder="1" applyAlignment="1" applyProtection="1">
      <alignment vertical="center" wrapText="1"/>
      <protection locked="0"/>
    </xf>
    <xf numFmtId="4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8" fillId="6" borderId="31" xfId="1" applyFont="1" applyFill="1" applyBorder="1" applyAlignment="1" applyProtection="1">
      <alignment vertical="center" wrapText="1"/>
      <protection locked="0"/>
    </xf>
    <xf numFmtId="3" fontId="8" fillId="0" borderId="48" xfId="1" applyNumberFormat="1" applyFont="1" applyBorder="1" applyAlignment="1" applyProtection="1">
      <alignment horizontal="right" vertical="center" wrapText="1"/>
    </xf>
    <xf numFmtId="0" fontId="8" fillId="7" borderId="22" xfId="1" applyFont="1" applyFill="1" applyBorder="1" applyAlignment="1" applyProtection="1">
      <alignment horizontal="left" vertical="center" wrapText="1"/>
      <protection locked="0"/>
    </xf>
    <xf numFmtId="3" fontId="8" fillId="3" borderId="1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35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2" xfId="1" applyFont="1" applyFill="1" applyBorder="1" applyAlignment="1" applyProtection="1">
      <alignment horizontal="left" vertical="center" wrapText="1"/>
      <protection locked="0"/>
    </xf>
    <xf numFmtId="4" fontId="6" fillId="2" borderId="49" xfId="1" applyNumberFormat="1" applyFont="1" applyFill="1" applyBorder="1" applyAlignment="1" applyProtection="1">
      <alignment horizontal="right" vertical="center" wrapText="1"/>
    </xf>
    <xf numFmtId="164" fontId="6" fillId="2" borderId="17" xfId="1" applyNumberFormat="1" applyFont="1" applyFill="1" applyBorder="1" applyAlignment="1" applyProtection="1">
      <alignment horizontal="right" vertical="center" wrapText="1"/>
    </xf>
    <xf numFmtId="10" fontId="6" fillId="2" borderId="14" xfId="1" applyNumberFormat="1" applyFont="1" applyFill="1" applyBorder="1" applyAlignment="1" applyProtection="1">
      <alignment horizontal="right" vertical="center" wrapText="1"/>
    </xf>
    <xf numFmtId="3" fontId="8" fillId="6" borderId="33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35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39" xfId="1" applyNumberFormat="1" applyFont="1" applyFill="1" applyBorder="1" applyAlignment="1" applyProtection="1">
      <alignment horizontal="right" vertical="center" wrapText="1"/>
    </xf>
    <xf numFmtId="4" fontId="8" fillId="6" borderId="40" xfId="1" applyNumberFormat="1" applyFont="1" applyFill="1" applyBorder="1" applyAlignment="1" applyProtection="1">
      <alignment horizontal="right" vertical="center" wrapText="1"/>
    </xf>
    <xf numFmtId="3" fontId="8" fillId="6" borderId="50" xfId="1" applyNumberFormat="1" applyFont="1" applyFill="1" applyBorder="1" applyAlignment="1" applyProtection="1">
      <alignment horizontal="right" vertical="center" wrapText="1"/>
      <protection locked="0"/>
    </xf>
    <xf numFmtId="164" fontId="8" fillId="5" borderId="17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32" xfId="1" applyFont="1" applyFill="1" applyBorder="1" applyAlignment="1">
      <alignment horizontal="left" vertical="center" wrapText="1"/>
    </xf>
    <xf numFmtId="0" fontId="8" fillId="6" borderId="41" xfId="1" applyFont="1" applyFill="1" applyBorder="1" applyAlignment="1" applyProtection="1">
      <alignment vertical="center" wrapText="1"/>
      <protection locked="0"/>
    </xf>
    <xf numFmtId="164" fontId="8" fillId="6" borderId="42" xfId="1" applyNumberFormat="1" applyFont="1" applyFill="1" applyBorder="1" applyAlignment="1" applyProtection="1">
      <alignment horizontal="right" vertical="center" wrapText="1"/>
    </xf>
    <xf numFmtId="3" fontId="8" fillId="6" borderId="39" xfId="1" applyNumberFormat="1" applyFont="1" applyFill="1" applyBorder="1" applyAlignment="1" applyProtection="1">
      <alignment vertical="center" wrapText="1"/>
      <protection locked="0"/>
    </xf>
    <xf numFmtId="4" fontId="8" fillId="6" borderId="40" xfId="1" applyNumberFormat="1" applyFont="1" applyFill="1" applyBorder="1" applyAlignment="1" applyProtection="1">
      <alignment vertical="center" wrapText="1"/>
      <protection locked="0"/>
    </xf>
    <xf numFmtId="3" fontId="8" fillId="6" borderId="39" xfId="1" applyNumberFormat="1" applyFont="1" applyFill="1" applyBorder="1" applyAlignment="1" applyProtection="1">
      <alignment vertical="center" wrapText="1"/>
    </xf>
    <xf numFmtId="4" fontId="8" fillId="6" borderId="40" xfId="1" applyNumberFormat="1" applyFont="1" applyFill="1" applyBorder="1" applyAlignment="1" applyProtection="1">
      <alignment vertical="center" wrapText="1"/>
    </xf>
    <xf numFmtId="3" fontId="8" fillId="6" borderId="16" xfId="1" applyNumberFormat="1" applyFont="1" applyFill="1" applyBorder="1" applyAlignment="1" applyProtection="1">
      <alignment vertical="center" wrapText="1"/>
    </xf>
    <xf numFmtId="4" fontId="8" fillId="6" borderId="17" xfId="1" applyNumberFormat="1" applyFont="1" applyFill="1" applyBorder="1" applyAlignment="1" applyProtection="1">
      <alignment vertical="center" wrapText="1"/>
    </xf>
    <xf numFmtId="3" fontId="8" fillId="6" borderId="18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2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8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41" xfId="1" applyFont="1" applyFill="1" applyBorder="1" applyAlignment="1" applyProtection="1">
      <alignment horizontal="center" vertical="center" wrapText="1"/>
      <protection locked="0"/>
    </xf>
    <xf numFmtId="4" fontId="6" fillId="2" borderId="15" xfId="1" applyNumberFormat="1" applyFont="1" applyFill="1" applyBorder="1" applyAlignment="1" applyProtection="1">
      <alignment horizontal="right" vertical="center" wrapText="1"/>
    </xf>
    <xf numFmtId="3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5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1" applyNumberFormat="1" applyFont="1" applyFill="1" applyBorder="1" applyAlignment="1" applyProtection="1">
      <alignment horizontal="right" vertical="center" wrapText="1"/>
    </xf>
    <xf numFmtId="4" fontId="6" fillId="2" borderId="42" xfId="1" applyNumberFormat="1" applyFont="1" applyFill="1" applyBorder="1" applyAlignment="1" applyProtection="1">
      <alignment horizontal="right" vertical="center" wrapText="1"/>
    </xf>
    <xf numFmtId="10" fontId="6" fillId="2" borderId="45" xfId="1" applyNumberFormat="1" applyFont="1" applyFill="1" applyBorder="1" applyAlignment="1" applyProtection="1">
      <alignment horizontal="right" vertical="center" wrapText="1"/>
    </xf>
    <xf numFmtId="4" fontId="6" fillId="2" borderId="22" xfId="1" applyNumberFormat="1" applyFont="1" applyFill="1" applyBorder="1" applyAlignment="1" applyProtection="1">
      <alignment horizontal="right" vertical="center" wrapText="1"/>
    </xf>
    <xf numFmtId="3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3" xfId="1" applyFont="1" applyBorder="1" applyAlignment="1" applyProtection="1">
      <alignment horizontal="left" vertical="center" wrapText="1"/>
      <protection locked="0"/>
    </xf>
    <xf numFmtId="3" fontId="8" fillId="0" borderId="48" xfId="1" applyNumberFormat="1" applyFont="1" applyBorder="1" applyAlignment="1" applyProtection="1">
      <alignment horizontal="right" vertical="center" wrapText="1"/>
      <protection locked="0"/>
    </xf>
    <xf numFmtId="4" fontId="8" fillId="0" borderId="51" xfId="1" applyNumberFormat="1" applyFont="1" applyBorder="1" applyAlignment="1" applyProtection="1">
      <alignment horizontal="right" vertical="center" wrapText="1"/>
    </xf>
    <xf numFmtId="0" fontId="8" fillId="7" borderId="16" xfId="1" applyFont="1" applyFill="1" applyBorder="1" applyAlignment="1" applyProtection="1">
      <alignment horizontal="left" vertical="center" wrapText="1"/>
      <protection locked="0"/>
    </xf>
    <xf numFmtId="0" fontId="8" fillId="7" borderId="17" xfId="1" applyFont="1" applyFill="1" applyBorder="1" applyAlignment="1" applyProtection="1">
      <alignment horizontal="left" vertical="center" wrapText="1"/>
      <protection locked="0"/>
    </xf>
    <xf numFmtId="4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43" xfId="1" applyFont="1" applyFill="1" applyBorder="1" applyAlignment="1" applyProtection="1">
      <alignment horizontal="left" vertical="center" wrapText="1"/>
      <protection locked="0"/>
    </xf>
    <xf numFmtId="10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2" xfId="1" applyNumberFormat="1" applyFont="1" applyFill="1" applyBorder="1" applyAlignment="1" applyProtection="1">
      <alignment horizontal="right" vertical="center" wrapText="1"/>
    </xf>
    <xf numFmtId="4" fontId="8" fillId="6" borderId="44" xfId="1" applyNumberFormat="1" applyFont="1" applyFill="1" applyBorder="1" applyAlignment="1" applyProtection="1">
      <alignment horizontal="right" vertical="center" wrapText="1"/>
    </xf>
    <xf numFmtId="4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5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1" applyNumberFormat="1" applyFont="1" applyFill="1" applyBorder="1" applyAlignment="1" applyProtection="1">
      <alignment horizontal="right" vertical="center" wrapText="1"/>
    </xf>
    <xf numFmtId="4" fontId="8" fillId="6" borderId="57" xfId="1" applyNumberFormat="1" applyFont="1" applyFill="1" applyBorder="1" applyAlignment="1" applyProtection="1">
      <alignment horizontal="right" vertical="center" wrapText="1"/>
    </xf>
    <xf numFmtId="4" fontId="10" fillId="8" borderId="58" xfId="1" applyNumberFormat="1" applyFont="1" applyFill="1" applyBorder="1" applyAlignment="1" applyProtection="1">
      <alignment horizontal="right" vertical="center" wrapText="1"/>
    </xf>
    <xf numFmtId="3" fontId="10" fillId="8" borderId="59" xfId="1" applyNumberFormat="1" applyFont="1" applyFill="1" applyBorder="1" applyAlignment="1" applyProtection="1">
      <alignment horizontal="right" vertical="center" wrapText="1"/>
      <protection locked="0"/>
    </xf>
    <xf numFmtId="4" fontId="10" fillId="8" borderId="60" xfId="1" applyNumberFormat="1" applyFont="1" applyFill="1" applyBorder="1" applyAlignment="1" applyProtection="1">
      <alignment horizontal="right" vertical="center" wrapText="1"/>
      <protection locked="0"/>
    </xf>
    <xf numFmtId="10" fontId="10" fillId="8" borderId="60" xfId="1" applyNumberFormat="1" applyFont="1" applyFill="1" applyBorder="1" applyAlignment="1" applyProtection="1">
      <alignment horizontal="right" vertical="center" wrapText="1"/>
      <protection locked="0"/>
    </xf>
    <xf numFmtId="10" fontId="10" fillId="8" borderId="61" xfId="1" applyNumberFormat="1" applyFont="1" applyFill="1" applyBorder="1" applyAlignment="1" applyProtection="1">
      <alignment horizontal="right" vertical="center" wrapText="1"/>
      <protection locked="0"/>
    </xf>
    <xf numFmtId="3" fontId="10" fillId="8" borderId="1" xfId="1" applyNumberFormat="1" applyFont="1" applyFill="1" applyBorder="1" applyAlignment="1" applyProtection="1">
      <alignment horizontal="right" vertical="center" wrapText="1"/>
    </xf>
    <xf numFmtId="4" fontId="10" fillId="8" borderId="60" xfId="1" applyNumberFormat="1" applyFont="1" applyFill="1" applyBorder="1" applyAlignment="1" applyProtection="1">
      <alignment horizontal="right" vertical="center" wrapText="1"/>
    </xf>
    <xf numFmtId="10" fontId="10" fillId="8" borderId="61" xfId="1" applyNumberFormat="1" applyFont="1" applyFill="1" applyBorder="1" applyAlignment="1" applyProtection="1">
      <alignment horizontal="right" vertical="center" wrapText="1"/>
    </xf>
    <xf numFmtId="4" fontId="10" fillId="8" borderId="30" xfId="1" applyNumberFormat="1" applyFont="1" applyFill="1" applyBorder="1" applyAlignment="1" applyProtection="1">
      <alignment horizontal="right" vertical="center" wrapText="1"/>
    </xf>
    <xf numFmtId="0" fontId="11" fillId="0" borderId="0" xfId="1" applyFont="1" applyFill="1" applyProtection="1">
      <protection locked="0"/>
    </xf>
    <xf numFmtId="0" fontId="12" fillId="0" borderId="0" xfId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11" fillId="0" borderId="0" xfId="1" applyFont="1" applyFill="1" applyAlignment="1" applyProtection="1">
      <protection locked="0"/>
    </xf>
    <xf numFmtId="0" fontId="10" fillId="8" borderId="1" xfId="1" applyFont="1" applyFill="1" applyBorder="1" applyAlignment="1" applyProtection="1">
      <alignment horizontal="center" vertical="center" wrapText="1"/>
      <protection locked="0"/>
    </xf>
    <xf numFmtId="0" fontId="10" fillId="8" borderId="3" xfId="1" applyFont="1" applyFill="1" applyBorder="1" applyAlignment="1" applyProtection="1">
      <alignment horizontal="center" vertical="center" wrapText="1"/>
      <protection locked="0"/>
    </xf>
    <xf numFmtId="0" fontId="8" fillId="6" borderId="31" xfId="1" applyFont="1" applyFill="1" applyBorder="1" applyAlignment="1" applyProtection="1">
      <alignment horizontal="center" vertical="center"/>
      <protection locked="0"/>
    </xf>
    <xf numFmtId="0" fontId="8" fillId="6" borderId="53" xfId="1" applyFont="1" applyFill="1" applyBorder="1" applyAlignment="1" applyProtection="1">
      <alignment horizontal="center" vertical="center"/>
      <protection locked="0"/>
    </xf>
    <xf numFmtId="4" fontId="8" fillId="3" borderId="38" xfId="1" applyNumberFormat="1" applyFont="1" applyFill="1" applyBorder="1" applyAlignment="1" applyProtection="1">
      <alignment horizontal="right" vertical="center" wrapText="1"/>
    </xf>
    <xf numFmtId="4" fontId="8" fillId="3" borderId="25" xfId="1" applyNumberFormat="1" applyFont="1" applyFill="1" applyBorder="1" applyAlignment="1" applyProtection="1">
      <alignment horizontal="right" vertical="center" wrapText="1"/>
    </xf>
    <xf numFmtId="3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6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5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6" xfId="1" applyNumberFormat="1" applyFont="1" applyFill="1" applyBorder="1" applyAlignment="1" applyProtection="1">
      <alignment horizontal="right" vertical="center" wrapText="1"/>
    </xf>
    <xf numFmtId="10" fontId="8" fillId="3" borderId="55" xfId="1" applyNumberFormat="1" applyFont="1" applyFill="1" applyBorder="1" applyAlignment="1" applyProtection="1">
      <alignment horizontal="right" vertical="center" wrapText="1"/>
    </xf>
    <xf numFmtId="4" fontId="8" fillId="3" borderId="32" xfId="1" applyNumberFormat="1" applyFont="1" applyFill="1" applyBorder="1" applyAlignment="1" applyProtection="1">
      <alignment horizontal="right" vertical="center" wrapText="1"/>
    </xf>
    <xf numFmtId="4" fontId="8" fillId="3" borderId="30" xfId="1" applyNumberFormat="1" applyFont="1" applyFill="1" applyBorder="1" applyAlignment="1" applyProtection="1">
      <alignment horizontal="right" vertical="center" wrapText="1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10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41" xfId="1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8" fillId="6" borderId="41" xfId="1" applyFont="1" applyFill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4" fontId="8" fillId="3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0" fontId="8" fillId="6" borderId="37" xfId="1" applyFont="1" applyFill="1" applyBorder="1" applyAlignment="1" applyProtection="1">
      <alignment horizontal="center" vertical="center"/>
      <protection locked="0"/>
    </xf>
    <xf numFmtId="164" fontId="8" fillId="3" borderId="35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2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2" xfId="1" applyNumberFormat="1" applyFont="1" applyFill="1" applyBorder="1" applyAlignment="1" applyProtection="1">
      <alignment horizontal="right" vertical="center" wrapText="1"/>
    </xf>
    <xf numFmtId="4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4" fontId="8" fillId="0" borderId="35" xfId="1" applyNumberFormat="1" applyFont="1" applyBorder="1" applyAlignment="1" applyProtection="1">
      <alignment horizontal="right" vertical="center" wrapText="1"/>
    </xf>
    <xf numFmtId="4" fontId="8" fillId="4" borderId="35" xfId="1" applyNumberFormat="1" applyFont="1" applyFill="1" applyBorder="1" applyAlignment="1">
      <alignment horizontal="right" vertical="center" wrapText="1"/>
    </xf>
    <xf numFmtId="4" fontId="8" fillId="4" borderId="40" xfId="1" applyNumberFormat="1" applyFont="1" applyFill="1" applyBorder="1" applyAlignment="1">
      <alignment horizontal="right" vertical="center" wrapText="1"/>
    </xf>
    <xf numFmtId="10" fontId="8" fillId="4" borderId="44" xfId="1" applyNumberFormat="1" applyFont="1" applyFill="1" applyBorder="1" applyAlignment="1">
      <alignment horizontal="right" vertical="center" wrapText="1"/>
    </xf>
    <xf numFmtId="4" fontId="8" fillId="0" borderId="45" xfId="1" applyNumberFormat="1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46" xfId="0" applyFont="1" applyBorder="1" applyAlignment="1">
      <alignment horizontal="right" vertical="center" wrapText="1"/>
    </xf>
    <xf numFmtId="10" fontId="8" fillId="4" borderId="32" xfId="1" applyNumberFormat="1" applyFont="1" applyFill="1" applyBorder="1" applyAlignment="1">
      <alignment horizontal="right" vertical="center" wrapText="1"/>
    </xf>
    <xf numFmtId="3" fontId="8" fillId="0" borderId="33" xfId="1" applyNumberFormat="1" applyFont="1" applyBorder="1" applyAlignment="1" applyProtection="1">
      <alignment horizontal="righ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  <protection locked="0"/>
    </xf>
    <xf numFmtId="4" fontId="8" fillId="0" borderId="35" xfId="1" applyNumberFormat="1" applyFont="1" applyBorder="1" applyAlignment="1" applyProtection="1">
      <alignment horizontal="right" vertical="center" wrapText="1"/>
      <protection locked="0"/>
    </xf>
    <xf numFmtId="4" fontId="8" fillId="0" borderId="40" xfId="1" applyNumberFormat="1" applyFont="1" applyBorder="1" applyAlignment="1" applyProtection="1">
      <alignment horizontal="right" vertical="center" wrapText="1"/>
      <protection locked="0"/>
    </xf>
    <xf numFmtId="3" fontId="8" fillId="0" borderId="33" xfId="1" applyNumberFormat="1" applyFont="1" applyBorder="1" applyAlignment="1" applyProtection="1">
      <alignment horizontal="right" vertical="center" wrapText="1"/>
    </xf>
    <xf numFmtId="4" fontId="8" fillId="0" borderId="42" xfId="1" applyNumberFormat="1" applyFont="1" applyBorder="1" applyAlignment="1" applyProtection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20" xfId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3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23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18/grudzie&#324;%202018/ARiMR%20(M_2018-12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ramy wykonania - operacje zak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1.1"/>
      <sheetName val="2.1_kampanie"/>
      <sheetName val="2.3_kampanie"/>
      <sheetName val="1.2"/>
      <sheetName val="2.1"/>
      <sheetName val="2.3"/>
      <sheetName val="3.1_PROW 14-20 Nabór I"/>
      <sheetName val="3.1_PROW 14-20 Nabór II"/>
      <sheetName val="3.1_PROW 14-20 Nabór III"/>
      <sheetName val="3.1_PROW 14-20 Nabór IV"/>
      <sheetName val="3.1_PROW 14-20"/>
      <sheetName val="3.1_PROW 7-13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"/>
      <sheetName val="4.1_natura 2000_nabór_2017"/>
      <sheetName val="4.1_natura 2000"/>
      <sheetName val="4.1_OSN_2016"/>
      <sheetName val="4.1_OSN_rrrr"/>
      <sheetName val="4.1_ochrona_wód_2018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"/>
      <sheetName val="4.3"/>
      <sheetName val="5.1_nabór 2017"/>
      <sheetName val="5.1_nabór 2018_1"/>
      <sheetName val="5.1_nabór 2018_2"/>
      <sheetName val="5.1"/>
      <sheetName val="5.2_nabór_2016"/>
      <sheetName val="5.2_nabór_2017"/>
      <sheetName val="5.2_nabór_2017_2"/>
      <sheetName val="5.2_nabór_2017_3"/>
      <sheetName val="5.2_nabór_2017_4"/>
      <sheetName val="5.2"/>
      <sheetName val="6.1_nabór_2015"/>
      <sheetName val="6.1_nabór_2016"/>
      <sheetName val="6.1_nabór_2017"/>
      <sheetName val="6.1_nabór_2018"/>
      <sheetName val="6.1"/>
      <sheetName val="6.2_2017_1"/>
      <sheetName val="6.2_2017_2"/>
      <sheetName val="6.2_2018"/>
      <sheetName val="6.2_nabory"/>
      <sheetName val="6.3_nabór_2017"/>
      <sheetName val="6.3_nabór_2017_A S F"/>
      <sheetName val="6.3_nabór_2018"/>
      <sheetName val="6.3"/>
      <sheetName val="6.4_nabor 2016"/>
      <sheetName val="6.4"/>
      <sheetName val="6.5_nabór_2016"/>
      <sheetName val="6.5_nabór_2017"/>
      <sheetName val="6.5_nabór_2018"/>
      <sheetName val="6.5"/>
      <sheetName val="7.2_drogi"/>
      <sheetName val="7.2_gospod.wodno-ściek."/>
      <sheetName val="7.4_targowiska"/>
      <sheetName val="7.4_obiekty; przestrzeń publ."/>
      <sheetName val="7.6"/>
      <sheetName val="8"/>
      <sheetName val="8_nowe"/>
      <sheetName val="8_kont."/>
      <sheetName val="8_zob.07-13"/>
      <sheetName val="8_zob.04-06"/>
      <sheetName val="9_PROW 14-20_2016"/>
      <sheetName val="9_PROW 14-20_2017"/>
      <sheetName val="9_PROW 14-20_2018_I"/>
      <sheetName val="9_PROW 14-20_2018_II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6_Nabór_I"/>
      <sheetName val="16_Nabór_II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Renty_PROW 7-13"/>
      <sheetName val="Renty_PROW 4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31.12.2018 r.</v>
          </cell>
        </row>
        <row r="8">
          <cell r="F8">
            <v>248911757.14120001</v>
          </cell>
          <cell r="AR8">
            <v>57999757</v>
          </cell>
        </row>
        <row r="9">
          <cell r="H9">
            <v>96</v>
          </cell>
          <cell r="I9">
            <v>26319011</v>
          </cell>
          <cell r="U9">
            <v>24</v>
          </cell>
          <cell r="V9">
            <v>8594761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</row>
        <row r="11">
          <cell r="F11">
            <v>321871422.08837199</v>
          </cell>
          <cell r="AR11">
            <v>75000519</v>
          </cell>
        </row>
        <row r="12">
          <cell r="H12">
            <v>63</v>
          </cell>
          <cell r="I12">
            <v>180077143.61999997</v>
          </cell>
          <cell r="U12">
            <v>53</v>
          </cell>
          <cell r="V12">
            <v>151321150.61999997</v>
          </cell>
          <cell r="AN12">
            <v>0</v>
          </cell>
        </row>
        <row r="15">
          <cell r="H15">
            <v>3</v>
          </cell>
          <cell r="I15">
            <v>417694.89</v>
          </cell>
          <cell r="U15">
            <v>3</v>
          </cell>
          <cell r="V15">
            <v>417694.89</v>
          </cell>
          <cell r="AK15">
            <v>2</v>
          </cell>
          <cell r="AL15">
            <v>251437.1</v>
          </cell>
          <cell r="AM15">
            <v>159989.42000000001</v>
          </cell>
          <cell r="AN15">
            <v>58775.83</v>
          </cell>
        </row>
        <row r="17">
          <cell r="F17">
            <v>120103823.951104</v>
          </cell>
          <cell r="AK17">
            <v>9926</v>
          </cell>
          <cell r="AR17">
            <v>28003300</v>
          </cell>
        </row>
        <row r="18">
          <cell r="AK18">
            <v>9907</v>
          </cell>
        </row>
        <row r="19">
          <cell r="H19">
            <v>3435</v>
          </cell>
          <cell r="U19">
            <v>2567</v>
          </cell>
          <cell r="AK19">
            <v>1648</v>
          </cell>
          <cell r="AL19">
            <v>2805307.8499999996</v>
          </cell>
          <cell r="AM19">
            <v>1785005.68</v>
          </cell>
          <cell r="AN19">
            <v>652632.4</v>
          </cell>
        </row>
        <row r="24">
          <cell r="AK24">
            <v>8294</v>
          </cell>
          <cell r="AL24">
            <v>18844867.109999999</v>
          </cell>
          <cell r="AM24">
            <v>11990919.74</v>
          </cell>
          <cell r="AN24">
            <v>4371768.57</v>
          </cell>
        </row>
        <row r="25">
          <cell r="H25">
            <v>84</v>
          </cell>
          <cell r="I25">
            <v>109043782.05</v>
          </cell>
          <cell r="U25">
            <v>24</v>
          </cell>
          <cell r="V25">
            <v>31934851.079999998</v>
          </cell>
          <cell r="AK25">
            <v>19</v>
          </cell>
          <cell r="AL25">
            <v>15212344.399999999</v>
          </cell>
          <cell r="AM25">
            <v>9679614.540000001</v>
          </cell>
          <cell r="AN25">
            <v>3582840.4999999995</v>
          </cell>
        </row>
        <row r="26">
          <cell r="F26">
            <v>15341195965.685886</v>
          </cell>
          <cell r="AK26">
            <v>10092</v>
          </cell>
          <cell r="AR26">
            <v>3577025000</v>
          </cell>
        </row>
        <row r="27">
          <cell r="F27">
            <v>10715216378.338896</v>
          </cell>
          <cell r="H27">
            <v>56742</v>
          </cell>
          <cell r="I27">
            <v>11920106334.619999</v>
          </cell>
          <cell r="U27">
            <v>14553</v>
          </cell>
          <cell r="V27">
            <v>3065216628.6500001</v>
          </cell>
          <cell r="AK27">
            <v>9387</v>
          </cell>
          <cell r="AL27">
            <v>1531013454.8400004</v>
          </cell>
          <cell r="AM27">
            <v>974183832.61999977</v>
          </cell>
          <cell r="AN27">
            <v>359983799.02999997</v>
          </cell>
          <cell r="AR27">
            <v>2499997963</v>
          </cell>
        </row>
        <row r="33">
          <cell r="F33">
            <v>279965459.81707197</v>
          </cell>
          <cell r="H33">
            <v>2194</v>
          </cell>
          <cell r="I33">
            <v>360668589.86000001</v>
          </cell>
          <cell r="U33">
            <v>1481</v>
          </cell>
          <cell r="V33">
            <v>225768457.09999999</v>
          </cell>
          <cell r="AK33">
            <v>379</v>
          </cell>
          <cell r="AL33">
            <v>42355794.700000003</v>
          </cell>
          <cell r="AM33">
            <v>42355794.700000003</v>
          </cell>
          <cell r="AN33">
            <v>9849957.0799999982</v>
          </cell>
          <cell r="AR33">
            <v>65216176</v>
          </cell>
        </row>
        <row r="35">
          <cell r="D35" t="str">
            <v>Inwestycje mające na celu ochronę wód przed zanieczyszczeniem azotanami pochodzącymi ze źródeł rolniczych 
(w tym "Inwestycje w gospodarstwach położonych na obszarach OSN")</v>
          </cell>
          <cell r="F35">
            <v>146143284.99548399</v>
          </cell>
          <cell r="H35">
            <v>280</v>
          </cell>
          <cell r="I35">
            <v>11270403.859999999</v>
          </cell>
          <cell r="U35">
            <v>87</v>
          </cell>
          <cell r="V35">
            <v>3399229.1</v>
          </cell>
          <cell r="AK35">
            <v>83</v>
          </cell>
          <cell r="AL35">
            <v>3176467.5</v>
          </cell>
          <cell r="AM35">
            <v>3176467.5</v>
          </cell>
          <cell r="AN35">
            <v>746650.01</v>
          </cell>
          <cell r="AR35">
            <v>34059824</v>
          </cell>
        </row>
        <row r="38">
          <cell r="F38">
            <v>2978071924.4421883</v>
          </cell>
          <cell r="H38">
            <v>3117</v>
          </cell>
          <cell r="I38">
            <v>7333224228.1299992</v>
          </cell>
          <cell r="U38">
            <v>734</v>
          </cell>
          <cell r="V38">
            <v>1157406178.3600001</v>
          </cell>
          <cell r="AK38">
            <v>300</v>
          </cell>
          <cell r="AL38">
            <v>411194623.3300001</v>
          </cell>
          <cell r="AM38">
            <v>261643137.35999995</v>
          </cell>
          <cell r="AN38">
            <v>96442981.75999999</v>
          </cell>
          <cell r="AR38">
            <v>693052019</v>
          </cell>
        </row>
        <row r="44">
          <cell r="F44">
            <v>1221798918.092248</v>
          </cell>
          <cell r="H44">
            <v>141</v>
          </cell>
          <cell r="I44">
            <v>1130454187.4300001</v>
          </cell>
          <cell r="U44">
            <v>107</v>
          </cell>
          <cell r="V44">
            <v>857387974.00831521</v>
          </cell>
          <cell r="AK44">
            <v>12</v>
          </cell>
          <cell r="AL44">
            <v>36088294.920000002</v>
          </cell>
          <cell r="AM44">
            <v>22962982</v>
          </cell>
          <cell r="AN44">
            <v>8412639.2199999988</v>
          </cell>
          <cell r="AR44">
            <v>284699018</v>
          </cell>
        </row>
        <row r="45">
          <cell r="F45">
            <v>1351741395.0797877</v>
          </cell>
          <cell r="AK45">
            <v>279</v>
          </cell>
          <cell r="AR45">
            <v>314970926</v>
          </cell>
        </row>
        <row r="46">
          <cell r="H46">
            <v>2857</v>
          </cell>
          <cell r="I46">
            <v>227189052.93000001</v>
          </cell>
          <cell r="U46">
            <v>267</v>
          </cell>
          <cell r="V46">
            <v>34654432.269999996</v>
          </cell>
          <cell r="AK46">
            <v>63</v>
          </cell>
          <cell r="AL46">
            <v>5447790.8100000005</v>
          </cell>
          <cell r="AM46">
            <v>3466429.0199999996</v>
          </cell>
          <cell r="AN46">
            <v>1266646.3599999999</v>
          </cell>
        </row>
        <row r="50">
          <cell r="H50">
            <v>1074</v>
          </cell>
          <cell r="I50">
            <v>64601741.150000006</v>
          </cell>
          <cell r="U50">
            <v>408</v>
          </cell>
          <cell r="V50">
            <v>16453074.899999999</v>
          </cell>
          <cell r="AK50">
            <v>216</v>
          </cell>
          <cell r="AL50">
            <v>7552440.3099999996</v>
          </cell>
          <cell r="AM50">
            <v>4805617.01</v>
          </cell>
          <cell r="AN50">
            <v>1759747.8</v>
          </cell>
        </row>
        <row r="56">
          <cell r="AK56">
            <v>18995</v>
          </cell>
        </row>
        <row r="57">
          <cell r="F57">
            <v>3082414335.8174281</v>
          </cell>
          <cell r="H57">
            <v>17219</v>
          </cell>
          <cell r="I57">
            <v>1721900000</v>
          </cell>
          <cell r="U57">
            <v>9695</v>
          </cell>
          <cell r="V57">
            <v>969500000</v>
          </cell>
          <cell r="AK57">
            <v>8790</v>
          </cell>
          <cell r="AL57">
            <v>714000000</v>
          </cell>
          <cell r="AM57">
            <v>454318200</v>
          </cell>
          <cell r="AN57">
            <v>166499599.37</v>
          </cell>
          <cell r="AR57">
            <v>717978630</v>
          </cell>
        </row>
        <row r="62">
          <cell r="F62">
            <v>2056083449.0165319</v>
          </cell>
          <cell r="H62">
            <v>4300</v>
          </cell>
          <cell r="I62">
            <v>430000000</v>
          </cell>
          <cell r="U62">
            <v>1004</v>
          </cell>
          <cell r="V62">
            <v>100400000</v>
          </cell>
          <cell r="AK62">
            <v>954</v>
          </cell>
          <cell r="AL62">
            <v>78560000</v>
          </cell>
          <cell r="AM62">
            <v>49987728</v>
          </cell>
          <cell r="AN62">
            <v>18569780.23</v>
          </cell>
          <cell r="AR62">
            <v>479359101</v>
          </cell>
        </row>
        <row r="66">
          <cell r="F66">
            <v>3877488181.5824804</v>
          </cell>
          <cell r="H66">
            <v>18919</v>
          </cell>
          <cell r="I66">
            <v>1135140000</v>
          </cell>
          <cell r="U66">
            <v>9378</v>
          </cell>
          <cell r="V66">
            <v>562680000</v>
          </cell>
          <cell r="AK66">
            <v>8218</v>
          </cell>
          <cell r="AL66">
            <v>395028000</v>
          </cell>
          <cell r="AM66">
            <v>251356316.40000001</v>
          </cell>
          <cell r="AN66">
            <v>94212919.819999993</v>
          </cell>
          <cell r="AR66">
            <v>905527034</v>
          </cell>
        </row>
        <row r="70">
          <cell r="F70">
            <v>781169878.42486</v>
          </cell>
          <cell r="H70">
            <v>1896</v>
          </cell>
          <cell r="I70">
            <v>789556042.56000006</v>
          </cell>
          <cell r="U70">
            <v>1303</v>
          </cell>
          <cell r="V70">
            <v>550729003.05999994</v>
          </cell>
          <cell r="AK70">
            <v>564</v>
          </cell>
          <cell r="AL70">
            <v>213279795.57000002</v>
          </cell>
          <cell r="AM70">
            <v>135709932.95000005</v>
          </cell>
          <cell r="AN70">
            <v>49681165.159999996</v>
          </cell>
          <cell r="AR70">
            <v>181997643</v>
          </cell>
        </row>
        <row r="72">
          <cell r="F72">
            <v>128701079.311332</v>
          </cell>
          <cell r="H72">
            <v>789</v>
          </cell>
          <cell r="U72">
            <v>539</v>
          </cell>
          <cell r="V72">
            <v>10018800.75</v>
          </cell>
          <cell r="AK72">
            <v>487</v>
          </cell>
          <cell r="AL72">
            <v>9334522.1899999995</v>
          </cell>
          <cell r="AM72">
            <v>5939553.9699999997</v>
          </cell>
          <cell r="AN72">
            <v>2183004.08</v>
          </cell>
          <cell r="AR72">
            <v>29996857</v>
          </cell>
        </row>
        <row r="76">
          <cell r="F76">
            <v>4597951560.4060516</v>
          </cell>
          <cell r="AK76">
            <v>1213</v>
          </cell>
          <cell r="AR76">
            <v>1074938080</v>
          </cell>
        </row>
        <row r="77">
          <cell r="H77">
            <v>5180</v>
          </cell>
          <cell r="I77">
            <v>6339898689.5923138</v>
          </cell>
          <cell r="U77">
            <v>1907</v>
          </cell>
          <cell r="V77">
            <v>1788502224.6165144</v>
          </cell>
          <cell r="AK77">
            <v>1042</v>
          </cell>
          <cell r="AL77">
            <v>1470871411.1400003</v>
          </cell>
          <cell r="AM77">
            <v>935915471.83999991</v>
          </cell>
          <cell r="AN77">
            <v>346398233.66999996</v>
          </cell>
        </row>
        <row r="78">
          <cell r="H78">
            <v>1696</v>
          </cell>
          <cell r="I78">
            <v>3401989899.9665823</v>
          </cell>
          <cell r="U78">
            <v>777</v>
          </cell>
          <cell r="V78">
            <v>1559384571.899178</v>
          </cell>
          <cell r="AK78">
            <v>347</v>
          </cell>
          <cell r="AL78">
            <v>380904329.94999999</v>
          </cell>
          <cell r="AM78">
            <v>242369423.88</v>
          </cell>
          <cell r="AN78">
            <v>88663428.249999985</v>
          </cell>
        </row>
        <row r="79">
          <cell r="H79">
            <v>1123</v>
          </cell>
          <cell r="I79">
            <v>704801261.41146314</v>
          </cell>
          <cell r="U79">
            <v>318</v>
          </cell>
          <cell r="V79">
            <v>203757644.04891714</v>
          </cell>
          <cell r="AJ79">
            <v>0</v>
          </cell>
          <cell r="AK79">
            <v>0</v>
          </cell>
          <cell r="AL79">
            <v>0</v>
          </cell>
          <cell r="AN79">
            <v>0</v>
          </cell>
        </row>
        <row r="80">
          <cell r="H80">
            <v>240</v>
          </cell>
          <cell r="I80">
            <v>300325258.0278846</v>
          </cell>
          <cell r="U80">
            <v>192</v>
          </cell>
          <cell r="V80">
            <v>242441166.16154331</v>
          </cell>
          <cell r="AK80">
            <v>10</v>
          </cell>
          <cell r="AL80">
            <v>11769026.16</v>
          </cell>
          <cell r="AM80">
            <v>7488631.3200000003</v>
          </cell>
          <cell r="AN80">
            <v>2734311.49</v>
          </cell>
        </row>
        <row r="81">
          <cell r="H81">
            <v>103</v>
          </cell>
          <cell r="I81">
            <v>59320126.303825237</v>
          </cell>
          <cell r="U81">
            <v>42</v>
          </cell>
          <cell r="V81">
            <v>25729319.98352978</v>
          </cell>
          <cell r="AJ81">
            <v>0</v>
          </cell>
          <cell r="AK81">
            <v>0</v>
          </cell>
          <cell r="AL81">
            <v>0</v>
          </cell>
          <cell r="AN81">
            <v>0</v>
          </cell>
        </row>
        <row r="82">
          <cell r="F82">
            <v>1291118169.841876</v>
          </cell>
          <cell r="H82">
            <v>8691</v>
          </cell>
          <cell r="I82">
            <v>58427198.989999995</v>
          </cell>
          <cell r="U82">
            <v>5394</v>
          </cell>
          <cell r="AK82">
            <v>16978</v>
          </cell>
          <cell r="AL82">
            <v>346139755.27000004</v>
          </cell>
          <cell r="AM82">
            <v>220248366.42999995</v>
          </cell>
          <cell r="AN82">
            <v>80845111.250000015</v>
          </cell>
          <cell r="AR82">
            <v>300989060</v>
          </cell>
        </row>
        <row r="83">
          <cell r="H83">
            <v>8582</v>
          </cell>
          <cell r="I83">
            <v>56851369.289999992</v>
          </cell>
          <cell r="U83">
            <v>5341</v>
          </cell>
          <cell r="AK83">
            <v>1595</v>
          </cell>
          <cell r="AL83">
            <v>32648364.529999994</v>
          </cell>
          <cell r="AM83">
            <v>20774128.739999998</v>
          </cell>
          <cell r="AN83">
            <v>7627823.6099999994</v>
          </cell>
        </row>
        <row r="94">
          <cell r="H94">
            <v>109</v>
          </cell>
          <cell r="I94">
            <v>1575829.7000000002</v>
          </cell>
          <cell r="U94">
            <v>53</v>
          </cell>
          <cell r="AK94">
            <v>9252</v>
          </cell>
          <cell r="AL94">
            <v>160876175.88</v>
          </cell>
          <cell r="AM94">
            <v>102365296.17</v>
          </cell>
          <cell r="AN94">
            <v>37789468.270000003</v>
          </cell>
        </row>
        <row r="100">
          <cell r="AK100">
            <v>7540</v>
          </cell>
          <cell r="AL100">
            <v>152615214.85999998</v>
          </cell>
          <cell r="AM100">
            <v>97108941.520000011</v>
          </cell>
          <cell r="AN100">
            <v>35427819.370000005</v>
          </cell>
        </row>
        <row r="105">
          <cell r="F105">
            <v>1598356128.0448198</v>
          </cell>
          <cell r="AR105">
            <v>372268848</v>
          </cell>
        </row>
        <row r="106">
          <cell r="H106">
            <v>299</v>
          </cell>
          <cell r="U106">
            <v>183</v>
          </cell>
          <cell r="AK106">
            <v>151</v>
          </cell>
          <cell r="AL106">
            <v>41641292.219999999</v>
          </cell>
          <cell r="AM106">
            <v>25245251.280000001</v>
          </cell>
          <cell r="AN106">
            <v>9748344.7899999991</v>
          </cell>
        </row>
        <row r="111">
          <cell r="AK111">
            <v>755</v>
          </cell>
          <cell r="AL111">
            <v>245242339.38999999</v>
          </cell>
          <cell r="AM111">
            <v>156047692.38</v>
          </cell>
          <cell r="AN111">
            <v>56941816.149999999</v>
          </cell>
        </row>
        <row r="112">
          <cell r="F112">
            <v>5875835517.6866112</v>
          </cell>
          <cell r="H112">
            <v>288012</v>
          </cell>
          <cell r="U112">
            <v>242995</v>
          </cell>
          <cell r="AK112">
            <v>88759</v>
          </cell>
          <cell r="AL112">
            <v>2598731693.04</v>
          </cell>
          <cell r="AM112">
            <v>1653562336.0699997</v>
          </cell>
          <cell r="AN112">
            <v>606008475.36000001</v>
          </cell>
          <cell r="AR112">
            <v>1366679125</v>
          </cell>
        </row>
        <row r="113">
          <cell r="H113">
            <v>269983</v>
          </cell>
          <cell r="U113">
            <v>228464</v>
          </cell>
          <cell r="V113">
            <v>2471574247.2800002</v>
          </cell>
          <cell r="AK113">
            <v>83561</v>
          </cell>
          <cell r="AL113">
            <v>2395237134.4200001</v>
          </cell>
          <cell r="AM113">
            <v>1524078812.3499997</v>
          </cell>
          <cell r="AN113">
            <v>558530318.88000011</v>
          </cell>
        </row>
        <row r="114">
          <cell r="H114">
            <v>25097</v>
          </cell>
          <cell r="U114">
            <v>21108</v>
          </cell>
          <cell r="V114">
            <v>210292911.25</v>
          </cell>
          <cell r="AK114">
            <v>8528</v>
          </cell>
          <cell r="AL114">
            <v>203494558.61999995</v>
          </cell>
          <cell r="AM114">
            <v>129483523.71999998</v>
          </cell>
          <cell r="AN114">
            <v>47478156.480000012</v>
          </cell>
        </row>
        <row r="115">
          <cell r="H115">
            <v>138423</v>
          </cell>
          <cell r="U115">
            <v>102376</v>
          </cell>
          <cell r="AK115">
            <v>44443</v>
          </cell>
          <cell r="AL115">
            <v>1088303247.3999999</v>
          </cell>
          <cell r="AM115">
            <v>692494590.1400001</v>
          </cell>
          <cell r="AN115">
            <v>256123554.15000001</v>
          </cell>
        </row>
        <row r="123">
          <cell r="H123">
            <v>149589</v>
          </cell>
          <cell r="U123">
            <v>140619</v>
          </cell>
          <cell r="AK123">
            <v>57461</v>
          </cell>
          <cell r="AL123">
            <v>1510384328.8399999</v>
          </cell>
          <cell r="AM123">
            <v>961039674.41999996</v>
          </cell>
          <cell r="AN123">
            <v>349874356.85000002</v>
          </cell>
        </row>
        <row r="129">
          <cell r="F129">
            <v>3007306010.1872196</v>
          </cell>
          <cell r="H129">
            <v>78260</v>
          </cell>
          <cell r="U129">
            <v>61361</v>
          </cell>
          <cell r="AK129">
            <v>25152</v>
          </cell>
          <cell r="AL129">
            <v>953777725.72000015</v>
          </cell>
          <cell r="AM129">
            <v>606890944.41999996</v>
          </cell>
          <cell r="AN129">
            <v>222551778.75999999</v>
          </cell>
          <cell r="AR129">
            <v>699942890</v>
          </cell>
        </row>
        <row r="130">
          <cell r="H130">
            <v>16312</v>
          </cell>
          <cell r="U130">
            <v>10545</v>
          </cell>
          <cell r="V130">
            <v>178502683.66</v>
          </cell>
          <cell r="AK130">
            <v>6761</v>
          </cell>
          <cell r="AL130">
            <v>168946479.59999999</v>
          </cell>
          <cell r="AM130">
            <v>107500567.77</v>
          </cell>
          <cell r="AN130">
            <v>39757958.120000005</v>
          </cell>
        </row>
        <row r="131">
          <cell r="H131">
            <v>66852</v>
          </cell>
          <cell r="U131">
            <v>53571</v>
          </cell>
          <cell r="V131">
            <v>810974638.23000014</v>
          </cell>
          <cell r="AK131">
            <v>22331</v>
          </cell>
          <cell r="AL131">
            <v>784831246.12000012</v>
          </cell>
          <cell r="AM131">
            <v>499390376.65000004</v>
          </cell>
          <cell r="AN131">
            <v>182793820.64000005</v>
          </cell>
        </row>
        <row r="132">
          <cell r="H132">
            <v>37519</v>
          </cell>
          <cell r="U132">
            <v>23254</v>
          </cell>
          <cell r="AK132">
            <v>11043</v>
          </cell>
          <cell r="AL132">
            <v>418211928.19999999</v>
          </cell>
          <cell r="AM132">
            <v>266110755.95000005</v>
          </cell>
          <cell r="AN132">
            <v>98606160.679999992</v>
          </cell>
        </row>
        <row r="140">
          <cell r="H140">
            <v>40741</v>
          </cell>
          <cell r="U140">
            <v>38107</v>
          </cell>
          <cell r="AK140">
            <v>17851</v>
          </cell>
          <cell r="AL140">
            <v>535565797.52000004</v>
          </cell>
          <cell r="AM140">
            <v>340780188.47000003</v>
          </cell>
          <cell r="AN140">
            <v>123945618.08</v>
          </cell>
        </row>
        <row r="145">
          <cell r="F145">
            <v>8509348207.1737709</v>
          </cell>
          <cell r="H145">
            <v>3001282</v>
          </cell>
          <cell r="U145">
            <v>2771752</v>
          </cell>
          <cell r="V145">
            <v>4756865333.7200003</v>
          </cell>
          <cell r="AK145">
            <v>824106</v>
          </cell>
          <cell r="AL145">
            <v>4674715201.6300001</v>
          </cell>
          <cell r="AM145">
            <v>2974507542.2199998</v>
          </cell>
          <cell r="AN145">
            <v>1090387277.6400001</v>
          </cell>
          <cell r="AR145">
            <v>1983293170</v>
          </cell>
        </row>
        <row r="146">
          <cell r="H146">
            <v>122624</v>
          </cell>
          <cell r="U146">
            <v>113225</v>
          </cell>
          <cell r="V146">
            <v>218172188.38999999</v>
          </cell>
          <cell r="AK146">
            <v>33762</v>
          </cell>
          <cell r="AL146">
            <v>214874876.70000002</v>
          </cell>
          <cell r="AM146">
            <v>136724320.88999999</v>
          </cell>
          <cell r="AN146">
            <v>50108943.620000005</v>
          </cell>
        </row>
        <row r="147">
          <cell r="H147">
            <v>2617577</v>
          </cell>
          <cell r="U147">
            <v>2420414</v>
          </cell>
          <cell r="V147">
            <v>4267730932.2799997</v>
          </cell>
          <cell r="AK147">
            <v>720877</v>
          </cell>
          <cell r="AL147">
            <v>4191826832.1000004</v>
          </cell>
          <cell r="AM147">
            <v>2667247464.6900001</v>
          </cell>
          <cell r="AN147">
            <v>977766817.26999998</v>
          </cell>
        </row>
        <row r="148">
          <cell r="H148">
            <v>209183</v>
          </cell>
          <cell r="U148">
            <v>204979</v>
          </cell>
          <cell r="V148">
            <v>230984269.39000002</v>
          </cell>
          <cell r="AK148">
            <v>74161</v>
          </cell>
          <cell r="AL148">
            <v>268013492.83000004</v>
          </cell>
          <cell r="AM148">
            <v>170535756.64000005</v>
          </cell>
          <cell r="AN148">
            <v>62511516.75</v>
          </cell>
        </row>
        <row r="149">
          <cell r="H149">
            <v>3000471</v>
          </cell>
          <cell r="U149">
            <v>2770946</v>
          </cell>
          <cell r="V149">
            <v>4752890183.04</v>
          </cell>
          <cell r="AK149">
            <v>824014</v>
          </cell>
          <cell r="AL149">
            <v>4672293972.3299999</v>
          </cell>
          <cell r="AM149">
            <v>2972966916.7599998</v>
          </cell>
          <cell r="AN149">
            <v>1089822006.1300001</v>
          </cell>
        </row>
        <row r="154">
          <cell r="H154">
            <v>811</v>
          </cell>
          <cell r="U154">
            <v>806</v>
          </cell>
          <cell r="V154">
            <v>3975150.68</v>
          </cell>
          <cell r="AK154">
            <v>810</v>
          </cell>
          <cell r="AL154">
            <v>2421229.2999999998</v>
          </cell>
          <cell r="AM154">
            <v>1540625.46</v>
          </cell>
          <cell r="AN154">
            <v>565271.51</v>
          </cell>
        </row>
        <row r="155">
          <cell r="F155">
            <v>291821015.03759998</v>
          </cell>
          <cell r="H155">
            <v>94</v>
          </cell>
          <cell r="I155">
            <v>339576890.04000002</v>
          </cell>
          <cell r="U155">
            <v>10</v>
          </cell>
          <cell r="V155">
            <v>29254361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R155">
            <v>67998186</v>
          </cell>
        </row>
        <row r="156">
          <cell r="F156">
            <v>3158303611.0211434</v>
          </cell>
          <cell r="AK156">
            <v>6164</v>
          </cell>
          <cell r="AR156">
            <v>734980355</v>
          </cell>
        </row>
        <row r="157">
          <cell r="H157">
            <v>301</v>
          </cell>
          <cell r="I157">
            <v>37422000</v>
          </cell>
          <cell r="U157">
            <v>299</v>
          </cell>
          <cell r="V157">
            <v>37180000</v>
          </cell>
          <cell r="AK157">
            <v>299</v>
          </cell>
          <cell r="AL157">
            <v>37156680</v>
          </cell>
          <cell r="AM157">
            <v>23642795.48</v>
          </cell>
          <cell r="AN157">
            <v>8641728.5499999989</v>
          </cell>
        </row>
        <row r="158">
          <cell r="H158">
            <v>21387</v>
          </cell>
          <cell r="I158">
            <v>2737399806.8231354</v>
          </cell>
          <cell r="AK158">
            <v>5984</v>
          </cell>
          <cell r="AL158">
            <v>563234184.27999985</v>
          </cell>
          <cell r="AM158">
            <v>306598924.78999996</v>
          </cell>
          <cell r="AN158">
            <v>132214194.63</v>
          </cell>
        </row>
        <row r="159">
          <cell r="H159">
            <v>21387</v>
          </cell>
          <cell r="I159">
            <v>2737399806.8231354</v>
          </cell>
          <cell r="U159">
            <v>10432</v>
          </cell>
          <cell r="V159">
            <v>1357496112.1734705</v>
          </cell>
          <cell r="AK159">
            <v>5926</v>
          </cell>
          <cell r="AL159">
            <v>558187503.73999989</v>
          </cell>
          <cell r="AM159">
            <v>303387722.16999996</v>
          </cell>
          <cell r="AN159">
            <v>131079482.95999999</v>
          </cell>
        </row>
        <row r="160">
          <cell r="U160">
            <v>63</v>
          </cell>
          <cell r="V160">
            <v>5046680.5399999991</v>
          </cell>
          <cell r="AK160">
            <v>62</v>
          </cell>
          <cell r="AL160">
            <v>5046680.5399999991</v>
          </cell>
          <cell r="AM160">
            <v>3211202.62</v>
          </cell>
          <cell r="AN160">
            <v>1134711.67</v>
          </cell>
        </row>
        <row r="161">
          <cell r="H161">
            <v>125</v>
          </cell>
          <cell r="I161">
            <v>41546344.078958035</v>
          </cell>
          <cell r="AK161">
            <v>161</v>
          </cell>
          <cell r="AL161">
            <v>8874989.6499999985</v>
          </cell>
          <cell r="AM161">
            <v>1595845.33</v>
          </cell>
          <cell r="AN161">
            <v>2062026.79</v>
          </cell>
        </row>
        <row r="162">
          <cell r="H162">
            <v>125</v>
          </cell>
          <cell r="I162">
            <v>41546344.078958035</v>
          </cell>
          <cell r="U162">
            <v>69</v>
          </cell>
          <cell r="V162">
            <v>21261685.85684583</v>
          </cell>
          <cell r="AK162">
            <v>158</v>
          </cell>
          <cell r="AL162">
            <v>7904831.3699999982</v>
          </cell>
          <cell r="AM162">
            <v>978533.64999999991</v>
          </cell>
          <cell r="AN162">
            <v>1844180.1500000001</v>
          </cell>
        </row>
        <row r="163">
          <cell r="U163">
            <v>4</v>
          </cell>
          <cell r="V163">
            <v>970158.28</v>
          </cell>
          <cell r="AK163">
            <v>7</v>
          </cell>
          <cell r="AL163">
            <v>970158.28</v>
          </cell>
          <cell r="AM163">
            <v>617311.68000000005</v>
          </cell>
          <cell r="AN163">
            <v>217846.64</v>
          </cell>
        </row>
        <row r="164">
          <cell r="H164">
            <v>274</v>
          </cell>
          <cell r="I164">
            <v>541823819.42908406</v>
          </cell>
          <cell r="U164">
            <v>274</v>
          </cell>
          <cell r="V164">
            <v>541818454.92908406</v>
          </cell>
          <cell r="AK164">
            <v>274</v>
          </cell>
          <cell r="AL164">
            <v>224853346.07000002</v>
          </cell>
          <cell r="AM164">
            <v>44512072.289999984</v>
          </cell>
          <cell r="AN164">
            <v>51476866.490000002</v>
          </cell>
        </row>
        <row r="165">
          <cell r="F165">
            <v>1385859939.0419762</v>
          </cell>
          <cell r="H165">
            <v>540</v>
          </cell>
          <cell r="I165">
            <v>470467792.41000009</v>
          </cell>
          <cell r="U165">
            <v>422</v>
          </cell>
          <cell r="V165">
            <v>354469843.75999999</v>
          </cell>
          <cell r="AK165">
            <v>32</v>
          </cell>
          <cell r="AL165">
            <v>225502676.39000008</v>
          </cell>
          <cell r="AM165">
            <v>143487351.82000002</v>
          </cell>
          <cell r="AN165">
            <v>52899140.140000008</v>
          </cell>
          <cell r="AR165">
            <v>323277848</v>
          </cell>
        </row>
        <row r="168">
          <cell r="F168">
            <v>1422391432.7087359</v>
          </cell>
          <cell r="AK168">
            <v>53464</v>
          </cell>
          <cell r="AR168">
            <v>319985099</v>
          </cell>
        </row>
        <row r="169">
          <cell r="AK169">
            <v>17661</v>
          </cell>
          <cell r="AL169">
            <v>553769461.19000006</v>
          </cell>
          <cell r="AM169">
            <v>352361213.19</v>
          </cell>
          <cell r="AN169">
            <v>130059412.91</v>
          </cell>
        </row>
        <row r="170">
          <cell r="AK170">
            <v>35803</v>
          </cell>
          <cell r="AL170">
            <v>673091229.64999998</v>
          </cell>
          <cell r="AM170">
            <v>428285994.92000002</v>
          </cell>
          <cell r="AN170">
            <v>160331899.19</v>
          </cell>
        </row>
        <row r="171">
          <cell r="H171">
            <v>3520816</v>
          </cell>
          <cell r="I171">
            <v>40472967299.173256</v>
          </cell>
          <cell r="U171">
            <v>3138721</v>
          </cell>
          <cell r="V171">
            <v>27245032728.197994</v>
          </cell>
          <cell r="AK171">
            <v>935156</v>
          </cell>
          <cell r="AL171">
            <v>16494420482.380005</v>
          </cell>
          <cell r="AM171">
            <v>10356281378.57</v>
          </cell>
          <cell r="AN171">
            <v>3860238953.2799993</v>
          </cell>
        </row>
        <row r="174">
          <cell r="B174" t="str">
            <v xml:space="preserve">*** W ramach poddziałania 19.2 dane zawarte w sekcjach "złożone wnioski" oraz "wnioski odrzucone / wycofane" nie zawierają wniosków niewybranych przez LGD. </v>
          </cell>
        </row>
        <row r="176">
          <cell r="B176" t="str">
            <v>***** W przypadku działania 13, w wyniku przeksięgowań płatności część kwot z decyzji została zrealizowana w ramach budżetu PROW 2007-2013 (dot. wiersza zobowiązania z PROW 2007-2013 (część kampanii 2014)).</v>
          </cell>
        </row>
        <row r="179">
          <cell r="B179" t="str">
            <v>******** W ramach obsługi działania 11, w kolumnie „Zrealizowane płatności” uwzględniono kwoty wypłacone w ramach obsługi kampanii 2010 do 2014 - łącznie na kwotę ogółem 3 689 032,88 zł.</v>
          </cell>
        </row>
        <row r="180">
          <cell r="B180" t="str">
            <v>*********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</sheetData>
      <sheetData sheetId="14"/>
      <sheetData sheetId="15"/>
      <sheetData sheetId="16"/>
      <sheetData sheetId="17">
        <row r="7">
          <cell r="F7">
            <v>17594639.069999993</v>
          </cell>
        </row>
        <row r="8">
          <cell r="F8">
            <v>22567522.219999999</v>
          </cell>
        </row>
        <row r="9">
          <cell r="F9">
            <v>864995010</v>
          </cell>
        </row>
        <row r="10">
          <cell r="F10">
            <v>54658810</v>
          </cell>
        </row>
        <row r="11">
          <cell r="F11">
            <v>406266000</v>
          </cell>
        </row>
        <row r="13">
          <cell r="F13">
            <v>510665284.15060002</v>
          </cell>
        </row>
        <row r="14">
          <cell r="F14">
            <v>239319740.1006</v>
          </cell>
        </row>
        <row r="15">
          <cell r="F15">
            <v>271345544.05000001</v>
          </cell>
        </row>
        <row r="16">
          <cell r="F16">
            <v>4148151780</v>
          </cell>
        </row>
        <row r="17">
          <cell r="F17">
            <v>2607048780</v>
          </cell>
        </row>
        <row r="18">
          <cell r="F18">
            <v>1541103000</v>
          </cell>
        </row>
        <row r="19">
          <cell r="F19">
            <v>1750470700</v>
          </cell>
        </row>
        <row r="20">
          <cell r="F20">
            <v>1190980800</v>
          </cell>
        </row>
        <row r="21">
          <cell r="F21">
            <v>559489900</v>
          </cell>
        </row>
        <row r="22">
          <cell r="F22">
            <v>1260528000</v>
          </cell>
        </row>
        <row r="23">
          <cell r="F23">
            <v>587436800</v>
          </cell>
        </row>
        <row r="24">
          <cell r="F24">
            <v>673091200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5"/>
  <sheetViews>
    <sheetView tabSelected="1" topLeftCell="A47" zoomScale="80" zoomScaleNormal="80" zoomScaleSheetLayoutView="80" workbookViewId="0">
      <pane xSplit="1" topLeftCell="B1" activePane="topRight" state="frozen"/>
      <selection activeCell="A2" sqref="A2"/>
      <selection pane="topRight" activeCell="B2" sqref="B2:B4"/>
    </sheetView>
  </sheetViews>
  <sheetFormatPr defaultColWidth="9.140625" defaultRowHeight="12.75" x14ac:dyDescent="0.2"/>
  <cols>
    <col min="1" max="1" width="2.140625" style="1" customWidth="1"/>
    <col min="2" max="2" width="14.28515625" style="1" customWidth="1"/>
    <col min="3" max="3" width="84.85546875" style="1" customWidth="1"/>
    <col min="4" max="4" width="23.140625" style="1" bestFit="1" customWidth="1"/>
    <col min="5" max="5" width="14.5703125" style="1" customWidth="1"/>
    <col min="6" max="6" width="22.42578125" style="1" bestFit="1" customWidth="1"/>
    <col min="7" max="7" width="14.5703125" style="1" customWidth="1"/>
    <col min="8" max="8" width="13.7109375" style="1" customWidth="1"/>
    <col min="9" max="9" width="23.140625" style="1" bestFit="1" customWidth="1"/>
    <col min="10" max="10" width="14.42578125" style="1" customWidth="1"/>
    <col min="11" max="11" width="14.85546875" style="1" customWidth="1"/>
    <col min="12" max="12" width="23.140625" style="1" customWidth="1"/>
    <col min="13" max="13" width="23.140625" style="1" bestFit="1" customWidth="1"/>
    <col min="14" max="14" width="20.85546875" style="1" bestFit="1" customWidth="1"/>
    <col min="15" max="15" width="14.7109375" style="1" customWidth="1"/>
    <col min="16" max="16" width="23.140625" style="1" bestFit="1" customWidth="1"/>
    <col min="17" max="16384" width="9.140625" style="1"/>
  </cols>
  <sheetData>
    <row r="1" spans="2:16" s="2" customFormat="1" ht="29.25" hidden="1" customHeight="1" thickBot="1" x14ac:dyDescent="0.25">
      <c r="B1" s="3"/>
      <c r="C1" s="3"/>
      <c r="D1" s="4" t="s">
        <v>0</v>
      </c>
      <c r="E1" s="246" t="s">
        <v>1</v>
      </c>
      <c r="F1" s="247"/>
      <c r="G1" s="247"/>
      <c r="H1" s="248" t="s">
        <v>2</v>
      </c>
      <c r="I1" s="249"/>
      <c r="J1" s="250"/>
      <c r="K1" s="249" t="s">
        <v>3</v>
      </c>
      <c r="L1" s="249"/>
      <c r="M1" s="249"/>
      <c r="N1" s="249"/>
      <c r="O1" s="249"/>
      <c r="P1" s="5" t="s">
        <v>4</v>
      </c>
    </row>
    <row r="2" spans="2:16" s="2" customFormat="1" ht="76.5" customHeight="1" x14ac:dyDescent="0.2">
      <c r="B2" s="251" t="s">
        <v>5</v>
      </c>
      <c r="C2" s="254" t="s">
        <v>6</v>
      </c>
      <c r="D2" s="6" t="s">
        <v>7</v>
      </c>
      <c r="E2" s="257" t="s">
        <v>8</v>
      </c>
      <c r="F2" s="258"/>
      <c r="G2" s="258"/>
      <c r="H2" s="257" t="s">
        <v>9</v>
      </c>
      <c r="I2" s="258"/>
      <c r="J2" s="254"/>
      <c r="K2" s="259" t="s">
        <v>10</v>
      </c>
      <c r="L2" s="260"/>
      <c r="M2" s="260"/>
      <c r="N2" s="260"/>
      <c r="O2" s="261"/>
      <c r="P2" s="7" t="s">
        <v>11</v>
      </c>
    </row>
    <row r="3" spans="2:16" s="2" customFormat="1" ht="40.5" customHeight="1" x14ac:dyDescent="0.2">
      <c r="B3" s="252"/>
      <c r="C3" s="255"/>
      <c r="D3" s="236" t="s">
        <v>12</v>
      </c>
      <c r="E3" s="238" t="s">
        <v>13</v>
      </c>
      <c r="F3" s="8" t="s">
        <v>14</v>
      </c>
      <c r="G3" s="8" t="s">
        <v>15</v>
      </c>
      <c r="H3" s="240" t="s">
        <v>16</v>
      </c>
      <c r="I3" s="9" t="s">
        <v>14</v>
      </c>
      <c r="J3" s="10" t="s">
        <v>15</v>
      </c>
      <c r="K3" s="240" t="s">
        <v>17</v>
      </c>
      <c r="L3" s="242" t="s">
        <v>14</v>
      </c>
      <c r="M3" s="243"/>
      <c r="N3" s="8" t="s">
        <v>18</v>
      </c>
      <c r="O3" s="10" t="s">
        <v>15</v>
      </c>
      <c r="P3" s="244" t="s">
        <v>12</v>
      </c>
    </row>
    <row r="4" spans="2:16" s="2" customFormat="1" ht="22.5" customHeight="1" thickBot="1" x14ac:dyDescent="0.25">
      <c r="B4" s="253"/>
      <c r="C4" s="256"/>
      <c r="D4" s="237"/>
      <c r="E4" s="239"/>
      <c r="F4" s="11" t="s">
        <v>12</v>
      </c>
      <c r="G4" s="11" t="s">
        <v>19</v>
      </c>
      <c r="H4" s="241"/>
      <c r="I4" s="11" t="s">
        <v>12</v>
      </c>
      <c r="J4" s="11" t="s">
        <v>19</v>
      </c>
      <c r="K4" s="241"/>
      <c r="L4" s="11" t="s">
        <v>12</v>
      </c>
      <c r="M4" s="11" t="s">
        <v>20</v>
      </c>
      <c r="N4" s="11" t="s">
        <v>12</v>
      </c>
      <c r="O4" s="12" t="s">
        <v>19</v>
      </c>
      <c r="P4" s="245"/>
    </row>
    <row r="5" spans="2:16" s="2" customFormat="1" ht="15.75" thickBot="1" x14ac:dyDescent="0.25">
      <c r="B5" s="13"/>
      <c r="C5" s="14">
        <v>2</v>
      </c>
      <c r="D5" s="15">
        <v>3</v>
      </c>
      <c r="E5" s="16">
        <v>4</v>
      </c>
      <c r="F5" s="15">
        <v>5</v>
      </c>
      <c r="G5" s="17" t="s">
        <v>21</v>
      </c>
      <c r="H5" s="16">
        <v>7</v>
      </c>
      <c r="I5" s="18">
        <v>8</v>
      </c>
      <c r="J5" s="19" t="s">
        <v>22</v>
      </c>
      <c r="K5" s="16">
        <v>10</v>
      </c>
      <c r="L5" s="18">
        <v>11</v>
      </c>
      <c r="M5" s="18">
        <v>12</v>
      </c>
      <c r="N5" s="18">
        <v>13</v>
      </c>
      <c r="O5" s="19" t="s">
        <v>23</v>
      </c>
      <c r="P5" s="14">
        <v>15</v>
      </c>
    </row>
    <row r="6" spans="2:16" s="31" customFormat="1" ht="14.25" x14ac:dyDescent="0.2">
      <c r="B6" s="20">
        <v>1</v>
      </c>
      <c r="C6" s="21" t="s">
        <v>24</v>
      </c>
      <c r="D6" s="22">
        <f>'[1]arkusz główny'!F8</f>
        <v>248911757.14120001</v>
      </c>
      <c r="E6" s="23">
        <f>SUM(E7:E8)</f>
        <v>96</v>
      </c>
      <c r="F6" s="24">
        <f>SUM(F7:F8)</f>
        <v>26319011</v>
      </c>
      <c r="G6" s="25">
        <f>IFERROR(F6/D6,".")</f>
        <v>0.10573631114206483</v>
      </c>
      <c r="H6" s="23">
        <f>SUM(H7:H8)</f>
        <v>24</v>
      </c>
      <c r="I6" s="24">
        <f>SUM(I7:I8)</f>
        <v>8594761</v>
      </c>
      <c r="J6" s="26">
        <f>IFERROR(I6/D6,".")</f>
        <v>3.4529349271052938E-2</v>
      </c>
      <c r="K6" s="27"/>
      <c r="L6" s="28">
        <f>SUM(L7:L8)</f>
        <v>0</v>
      </c>
      <c r="M6" s="28">
        <f>SUM(M7:M8)</f>
        <v>0</v>
      </c>
      <c r="N6" s="28">
        <f>SUM(N7:N8)</f>
        <v>0</v>
      </c>
      <c r="O6" s="29">
        <f>IFERROR(N6/P6,".")</f>
        <v>0</v>
      </c>
      <c r="P6" s="30">
        <f>'[1]arkusz główny'!AR8</f>
        <v>57999757</v>
      </c>
    </row>
    <row r="7" spans="2:16" s="31" customFormat="1" ht="14.25" x14ac:dyDescent="0.2">
      <c r="B7" s="32" t="s">
        <v>25</v>
      </c>
      <c r="C7" s="33" t="s">
        <v>26</v>
      </c>
      <c r="D7" s="193"/>
      <c r="E7" s="34">
        <f>'[1]arkusz główny'!H9</f>
        <v>96</v>
      </c>
      <c r="F7" s="35">
        <f>'[1]arkusz główny'!I9</f>
        <v>26319011</v>
      </c>
      <c r="G7" s="204"/>
      <c r="H7" s="34">
        <f>'[1]arkusz główny'!U9</f>
        <v>24</v>
      </c>
      <c r="I7" s="35">
        <f>'[1]arkusz główny'!V9</f>
        <v>8594761</v>
      </c>
      <c r="J7" s="197"/>
      <c r="K7" s="36">
        <f>'[1]arkusz główny'!AK9</f>
        <v>0</v>
      </c>
      <c r="L7" s="37">
        <f>'[1]arkusz główny'!AL9</f>
        <v>0</v>
      </c>
      <c r="M7" s="37">
        <f>'[1]arkusz główny'!AM9</f>
        <v>0</v>
      </c>
      <c r="N7" s="37">
        <f>'[1]arkusz główny'!AN9</f>
        <v>0</v>
      </c>
      <c r="O7" s="199"/>
      <c r="P7" s="201"/>
    </row>
    <row r="8" spans="2:16" x14ac:dyDescent="0.2">
      <c r="B8" s="38" t="s">
        <v>27</v>
      </c>
      <c r="C8" s="39" t="s">
        <v>28</v>
      </c>
      <c r="D8" s="193"/>
      <c r="E8" s="40"/>
      <c r="F8" s="41"/>
      <c r="G8" s="204"/>
      <c r="H8" s="40"/>
      <c r="I8" s="41"/>
      <c r="J8" s="197"/>
      <c r="K8" s="42"/>
      <c r="L8" s="43"/>
      <c r="M8" s="44"/>
      <c r="N8" s="37">
        <f>'[1]arkusz główny'!AN10</f>
        <v>0</v>
      </c>
      <c r="O8" s="199"/>
      <c r="P8" s="201"/>
    </row>
    <row r="9" spans="2:16" ht="24" x14ac:dyDescent="0.2">
      <c r="B9" s="45">
        <v>2</v>
      </c>
      <c r="C9" s="46" t="s">
        <v>29</v>
      </c>
      <c r="D9" s="47">
        <f>'[1]arkusz główny'!F11</f>
        <v>321871422.08837199</v>
      </c>
      <c r="E9" s="48" t="e">
        <f>E10+E12</f>
        <v>#VALUE!</v>
      </c>
      <c r="F9" s="49" t="e">
        <f>F10+F12</f>
        <v>#VALUE!</v>
      </c>
      <c r="G9" s="50" t="str">
        <f>IFERROR(F9/D9,".")</f>
        <v>.</v>
      </c>
      <c r="H9" s="48">
        <f>H10+H12</f>
        <v>56</v>
      </c>
      <c r="I9" s="49">
        <f>I10+I12</f>
        <v>151738845.50999996</v>
      </c>
      <c r="J9" s="51">
        <f>IFERROR(I9/D9,".")</f>
        <v>0.47142689626026824</v>
      </c>
      <c r="K9" s="52"/>
      <c r="L9" s="53">
        <f>L10+L12</f>
        <v>251437.1</v>
      </c>
      <c r="M9" s="53">
        <f>M10+M12</f>
        <v>159989.42000000001</v>
      </c>
      <c r="N9" s="53" t="e">
        <f>N10+N12</f>
        <v>#VALUE!</v>
      </c>
      <c r="O9" s="54" t="str">
        <f>IFERROR(N9/P9,".")</f>
        <v>.</v>
      </c>
      <c r="P9" s="55">
        <f>'[1]arkusz główny'!AR11</f>
        <v>75000519</v>
      </c>
    </row>
    <row r="10" spans="2:16" x14ac:dyDescent="0.2">
      <c r="B10" s="214" t="s">
        <v>30</v>
      </c>
      <c r="C10" s="33" t="s">
        <v>31</v>
      </c>
      <c r="D10" s="193"/>
      <c r="E10" s="229" t="e">
        <f>'[1]arkusz główny'!H12:H13</f>
        <v>#VALUE!</v>
      </c>
      <c r="F10" s="231" t="e">
        <f>'[1]arkusz główny'!I12:I13</f>
        <v>#VALUE!</v>
      </c>
      <c r="G10" s="204"/>
      <c r="H10" s="229">
        <f>'[1]arkusz główny'!U12</f>
        <v>53</v>
      </c>
      <c r="I10" s="231">
        <f>'[1]arkusz główny'!V12</f>
        <v>151321150.61999997</v>
      </c>
      <c r="J10" s="197"/>
      <c r="K10" s="233"/>
      <c r="L10" s="221"/>
      <c r="M10" s="234"/>
      <c r="N10" s="221" t="e">
        <f>'[1]arkusz główny'!AN12:AN14</f>
        <v>#VALUE!</v>
      </c>
      <c r="O10" s="199"/>
      <c r="P10" s="201"/>
    </row>
    <row r="11" spans="2:16" ht="21.75" customHeight="1" x14ac:dyDescent="0.2">
      <c r="B11" s="214"/>
      <c r="C11" s="56" t="s">
        <v>32</v>
      </c>
      <c r="D11" s="193"/>
      <c r="E11" s="230"/>
      <c r="F11" s="232"/>
      <c r="G11" s="204"/>
      <c r="H11" s="230"/>
      <c r="I11" s="232"/>
      <c r="J11" s="197"/>
      <c r="K11" s="233"/>
      <c r="L11" s="221"/>
      <c r="M11" s="235"/>
      <c r="N11" s="221"/>
      <c r="O11" s="199"/>
      <c r="P11" s="201"/>
    </row>
    <row r="12" spans="2:16" x14ac:dyDescent="0.2">
      <c r="B12" s="38" t="s">
        <v>33</v>
      </c>
      <c r="C12" s="39" t="s">
        <v>34</v>
      </c>
      <c r="D12" s="193"/>
      <c r="E12" s="40">
        <f>'[1]arkusz główny'!H15</f>
        <v>3</v>
      </c>
      <c r="F12" s="41">
        <f>'[1]arkusz główny'!I15</f>
        <v>417694.89</v>
      </c>
      <c r="G12" s="204"/>
      <c r="H12" s="40">
        <f>'[1]arkusz główny'!U15</f>
        <v>3</v>
      </c>
      <c r="I12" s="41">
        <f>'[1]arkusz główny'!V15</f>
        <v>417694.89</v>
      </c>
      <c r="J12" s="197"/>
      <c r="K12" s="42">
        <f>'[1]arkusz główny'!AK15</f>
        <v>2</v>
      </c>
      <c r="L12" s="43">
        <f>'[1]arkusz główny'!AL15</f>
        <v>251437.1</v>
      </c>
      <c r="M12" s="43">
        <f>'[1]arkusz główny'!AM15</f>
        <v>159989.42000000001</v>
      </c>
      <c r="N12" s="43">
        <f>'[1]arkusz główny'!AN15</f>
        <v>58775.83</v>
      </c>
      <c r="O12" s="199"/>
      <c r="P12" s="201"/>
    </row>
    <row r="13" spans="2:16" x14ac:dyDescent="0.2">
      <c r="B13" s="45">
        <v>3</v>
      </c>
      <c r="C13" s="46" t="s">
        <v>35</v>
      </c>
      <c r="D13" s="47">
        <f>'[1]arkusz główny'!F17</f>
        <v>120103823.951104</v>
      </c>
      <c r="E13" s="48">
        <f>E14+E17</f>
        <v>3519</v>
      </c>
      <c r="F13" s="49">
        <f>F14+F17</f>
        <v>109043782.05</v>
      </c>
      <c r="G13" s="50"/>
      <c r="H13" s="48">
        <f>H14+H17</f>
        <v>2591</v>
      </c>
      <c r="I13" s="49">
        <f>I14+I17</f>
        <v>72097012.36999999</v>
      </c>
      <c r="J13" s="51">
        <f>IFERROR(I13/D13,".")</f>
        <v>0.60028906656087588</v>
      </c>
      <c r="K13" s="52">
        <f>'[1]arkusz główny'!AK17</f>
        <v>9926</v>
      </c>
      <c r="L13" s="53">
        <f>L14+L17</f>
        <v>36862519.359999999</v>
      </c>
      <c r="M13" s="53">
        <f>M14+M17</f>
        <v>23455539.960000001</v>
      </c>
      <c r="N13" s="53">
        <f>N14+N17</f>
        <v>8607241.4700000007</v>
      </c>
      <c r="O13" s="54">
        <f>IFERROR(N13/P13,".")</f>
        <v>0.30736525588055696</v>
      </c>
      <c r="P13" s="55">
        <f>'[1]arkusz główny'!AR17</f>
        <v>28003300</v>
      </c>
    </row>
    <row r="14" spans="2:16" x14ac:dyDescent="0.2">
      <c r="B14" s="206" t="s">
        <v>36</v>
      </c>
      <c r="C14" s="57" t="s">
        <v>37</v>
      </c>
      <c r="D14" s="193"/>
      <c r="E14" s="58">
        <f>E15+E16</f>
        <v>3435</v>
      </c>
      <c r="F14" s="222"/>
      <c r="G14" s="224"/>
      <c r="H14" s="58">
        <f>H15+H16</f>
        <v>2567</v>
      </c>
      <c r="I14" s="59">
        <f>I15+I16</f>
        <v>40162161.289999992</v>
      </c>
      <c r="J14" s="224"/>
      <c r="K14" s="58">
        <f>'[1]arkusz główny'!AK18</f>
        <v>9907</v>
      </c>
      <c r="L14" s="60">
        <f>L15+L16</f>
        <v>21650174.960000001</v>
      </c>
      <c r="M14" s="60">
        <f>M15+M16</f>
        <v>13775925.42</v>
      </c>
      <c r="N14" s="60">
        <f>N15+N16</f>
        <v>5024400.9700000007</v>
      </c>
      <c r="O14" s="225"/>
      <c r="P14" s="228"/>
    </row>
    <row r="15" spans="2:16" ht="24" x14ac:dyDescent="0.2">
      <c r="B15" s="207"/>
      <c r="C15" s="61" t="s">
        <v>38</v>
      </c>
      <c r="D15" s="193"/>
      <c r="E15" s="58">
        <f>'[1]arkusz główny'!H19</f>
        <v>3435</v>
      </c>
      <c r="F15" s="222"/>
      <c r="G15" s="224"/>
      <c r="H15" s="58">
        <f>'[1]arkusz główny'!U19</f>
        <v>2567</v>
      </c>
      <c r="I15" s="59">
        <f>'[1]zobowiązania wieloletnie'!F7</f>
        <v>17594639.069999993</v>
      </c>
      <c r="J15" s="224"/>
      <c r="K15" s="58">
        <f>'[1]arkusz główny'!AK19</f>
        <v>1648</v>
      </c>
      <c r="L15" s="60">
        <f>'[1]arkusz główny'!AL19</f>
        <v>2805307.8499999996</v>
      </c>
      <c r="M15" s="60">
        <f>'[1]arkusz główny'!AM19</f>
        <v>1785005.68</v>
      </c>
      <c r="N15" s="60">
        <f>'[1]arkusz główny'!AN19</f>
        <v>652632.4</v>
      </c>
      <c r="O15" s="226"/>
      <c r="P15" s="228"/>
    </row>
    <row r="16" spans="2:16" x14ac:dyDescent="0.2">
      <c r="B16" s="208"/>
      <c r="C16" s="62" t="s">
        <v>39</v>
      </c>
      <c r="D16" s="193"/>
      <c r="E16" s="63"/>
      <c r="F16" s="223"/>
      <c r="G16" s="224"/>
      <c r="H16" s="63"/>
      <c r="I16" s="64">
        <f>'[1]zobowiązania wieloletnie'!F8</f>
        <v>22567522.219999999</v>
      </c>
      <c r="J16" s="224"/>
      <c r="K16" s="65">
        <f>'[1]arkusz główny'!AK24</f>
        <v>8294</v>
      </c>
      <c r="L16" s="66">
        <f>'[1]arkusz główny'!AL24</f>
        <v>18844867.109999999</v>
      </c>
      <c r="M16" s="66">
        <f>'[1]arkusz główny'!AM24</f>
        <v>11990919.74</v>
      </c>
      <c r="N16" s="66">
        <f>'[1]arkusz główny'!AN24</f>
        <v>4371768.57</v>
      </c>
      <c r="O16" s="226"/>
      <c r="P16" s="228"/>
    </row>
    <row r="17" spans="2:16" x14ac:dyDescent="0.2">
      <c r="B17" s="38" t="s">
        <v>40</v>
      </c>
      <c r="C17" s="67" t="s">
        <v>41</v>
      </c>
      <c r="D17" s="68"/>
      <c r="E17" s="69">
        <f>'[1]arkusz główny'!H25</f>
        <v>84</v>
      </c>
      <c r="F17" s="70">
        <f>'[1]arkusz główny'!I25</f>
        <v>109043782.05</v>
      </c>
      <c r="G17" s="224"/>
      <c r="H17" s="69">
        <f>'[1]arkusz główny'!U25</f>
        <v>24</v>
      </c>
      <c r="I17" s="71">
        <f>'[1]arkusz główny'!V25</f>
        <v>31934851.079999998</v>
      </c>
      <c r="J17" s="224"/>
      <c r="K17" s="69">
        <f>'[1]arkusz główny'!AK25</f>
        <v>19</v>
      </c>
      <c r="L17" s="70">
        <f>'[1]arkusz główny'!AL25</f>
        <v>15212344.399999999</v>
      </c>
      <c r="M17" s="70">
        <f>'[1]arkusz główny'!AM25</f>
        <v>9679614.540000001</v>
      </c>
      <c r="N17" s="70">
        <f>'[1]arkusz główny'!AN25</f>
        <v>3582840.4999999995</v>
      </c>
      <c r="O17" s="227"/>
      <c r="P17" s="228"/>
    </row>
    <row r="18" spans="2:16" x14ac:dyDescent="0.2">
      <c r="B18" s="45">
        <v>4</v>
      </c>
      <c r="C18" s="46" t="s">
        <v>42</v>
      </c>
      <c r="D18" s="47">
        <f>'[1]arkusz główny'!F26</f>
        <v>15341195965.685886</v>
      </c>
      <c r="E18" s="48">
        <f>E19+E20+E21+E22+E23</f>
        <v>62474</v>
      </c>
      <c r="F18" s="49">
        <f>F19+F20+F21+F22+F23</f>
        <v>20755723743.900002</v>
      </c>
      <c r="G18" s="50">
        <f t="shared" ref="G18:G24" si="0">IFERROR(F18/D18,".")</f>
        <v>1.3529403959329476</v>
      </c>
      <c r="H18" s="48">
        <f>H19+H20+H21+H22+H23</f>
        <v>16962</v>
      </c>
      <c r="I18" s="49">
        <f>I19+I20+I21+I22+I23</f>
        <v>5309178467.2183151</v>
      </c>
      <c r="J18" s="51">
        <f t="shared" ref="J18:J24" si="1">IFERROR(I18/D18,".")</f>
        <v>0.3460733100009617</v>
      </c>
      <c r="K18" s="52">
        <f>'[1]arkusz główny'!AK26</f>
        <v>10092</v>
      </c>
      <c r="L18" s="53">
        <f>L19+L20+L21+L22+L23</f>
        <v>2023828635.2900007</v>
      </c>
      <c r="M18" s="53">
        <f>M19+M20+M21+M22+M23</f>
        <v>1304322214.1799998</v>
      </c>
      <c r="N18" s="53">
        <f>N19+N20+N21+N22+N23</f>
        <v>475436027.0999999</v>
      </c>
      <c r="O18" s="54">
        <f t="shared" ref="O18:O24" si="2">IFERROR(N18/P18,".")</f>
        <v>0.13291381164515201</v>
      </c>
      <c r="P18" s="55">
        <f>'[1]arkusz główny'!AR26</f>
        <v>3577025000</v>
      </c>
    </row>
    <row r="19" spans="2:16" x14ac:dyDescent="0.2">
      <c r="B19" s="206" t="s">
        <v>43</v>
      </c>
      <c r="C19" s="72" t="s">
        <v>44</v>
      </c>
      <c r="D19" s="73">
        <f>'[1]arkusz główny'!F27</f>
        <v>10715216378.338896</v>
      </c>
      <c r="E19" s="34">
        <f>'[1]arkusz główny'!H27</f>
        <v>56742</v>
      </c>
      <c r="F19" s="35">
        <f>'[1]arkusz główny'!I27</f>
        <v>11920106334.619999</v>
      </c>
      <c r="G19" s="74">
        <f t="shared" si="0"/>
        <v>1.1124466285829582</v>
      </c>
      <c r="H19" s="34">
        <f>'[1]arkusz główny'!U27</f>
        <v>14553</v>
      </c>
      <c r="I19" s="35">
        <f>'[1]arkusz główny'!V27</f>
        <v>3065216628.6500001</v>
      </c>
      <c r="J19" s="75">
        <f t="shared" si="1"/>
        <v>0.28606203742618019</v>
      </c>
      <c r="K19" s="76">
        <f>'[1]arkusz główny'!AK27</f>
        <v>9387</v>
      </c>
      <c r="L19" s="44">
        <f>'[1]arkusz główny'!AL27</f>
        <v>1531013454.8400004</v>
      </c>
      <c r="M19" s="44">
        <f>'[1]arkusz główny'!AM27</f>
        <v>974183832.61999977</v>
      </c>
      <c r="N19" s="44">
        <f>'[1]arkusz główny'!AN27</f>
        <v>359983799.02999997</v>
      </c>
      <c r="O19" s="77">
        <f t="shared" si="2"/>
        <v>0.14399363693801537</v>
      </c>
      <c r="P19" s="78">
        <f>'[1]arkusz główny'!AR27</f>
        <v>2499997963</v>
      </c>
    </row>
    <row r="20" spans="2:16" x14ac:dyDescent="0.2">
      <c r="B20" s="214"/>
      <c r="C20" s="72" t="s">
        <v>45</v>
      </c>
      <c r="D20" s="79">
        <f>'[1]arkusz główny'!F33</f>
        <v>279965459.81707197</v>
      </c>
      <c r="E20" s="80">
        <f>'[1]arkusz główny'!H33</f>
        <v>2194</v>
      </c>
      <c r="F20" s="81">
        <f>'[1]arkusz główny'!I33</f>
        <v>360668589.86000001</v>
      </c>
      <c r="G20" s="82">
        <f t="shared" si="0"/>
        <v>1.2882610236836325</v>
      </c>
      <c r="H20" s="80">
        <f>'[1]arkusz główny'!U33</f>
        <v>1481</v>
      </c>
      <c r="I20" s="81">
        <f>'[1]arkusz główny'!V33</f>
        <v>225768457.09999999</v>
      </c>
      <c r="J20" s="83">
        <f t="shared" si="1"/>
        <v>0.8064153958403153</v>
      </c>
      <c r="K20" s="84">
        <f>'[1]arkusz główny'!AK33</f>
        <v>379</v>
      </c>
      <c r="L20" s="85">
        <f>'[1]arkusz główny'!AL33</f>
        <v>42355794.700000003</v>
      </c>
      <c r="M20" s="85">
        <f>'[1]arkusz główny'!AM33</f>
        <v>42355794.700000003</v>
      </c>
      <c r="N20" s="85">
        <f>'[1]arkusz główny'!AN33</f>
        <v>9849957.0799999982</v>
      </c>
      <c r="O20" s="86">
        <f t="shared" si="2"/>
        <v>0.15103548972267244</v>
      </c>
      <c r="P20" s="87">
        <f>'[1]arkusz główny'!AR33</f>
        <v>65216176</v>
      </c>
    </row>
    <row r="21" spans="2:16" ht="36" x14ac:dyDescent="0.2">
      <c r="B21" s="214"/>
      <c r="C21" s="72" t="str">
        <f>'[1]arkusz główny'!D35</f>
        <v>Inwestycje mające na celu ochronę wód przed zanieczyszczeniem azotanami pochodzącymi ze źródeł rolniczych 
(w tym "Inwestycje w gospodarstwach położonych na obszarach OSN")</v>
      </c>
      <c r="D21" s="79">
        <f>'[1]arkusz główny'!F35</f>
        <v>146143284.99548399</v>
      </c>
      <c r="E21" s="80">
        <f>'[1]arkusz główny'!H35</f>
        <v>280</v>
      </c>
      <c r="F21" s="81">
        <f>'[1]arkusz główny'!I35</f>
        <v>11270403.859999999</v>
      </c>
      <c r="G21" s="82">
        <f t="shared" si="0"/>
        <v>7.7118862220376866E-2</v>
      </c>
      <c r="H21" s="80">
        <f>'[1]arkusz główny'!U35</f>
        <v>87</v>
      </c>
      <c r="I21" s="81">
        <f>'[1]arkusz główny'!V35</f>
        <v>3399229.1</v>
      </c>
      <c r="J21" s="83">
        <f t="shared" si="1"/>
        <v>2.3259564064849372E-2</v>
      </c>
      <c r="K21" s="84">
        <f>'[1]arkusz główny'!AK35</f>
        <v>83</v>
      </c>
      <c r="L21" s="85">
        <f>'[1]arkusz główny'!AL35</f>
        <v>3176467.5</v>
      </c>
      <c r="M21" s="85">
        <f>'[1]arkusz główny'!AM35</f>
        <v>3176467.5</v>
      </c>
      <c r="N21" s="85">
        <f>'[1]arkusz główny'!AN35</f>
        <v>746650.01</v>
      </c>
      <c r="O21" s="86">
        <f t="shared" si="2"/>
        <v>2.1921722496275966E-2</v>
      </c>
      <c r="P21" s="87">
        <f>'[1]arkusz główny'!AR35</f>
        <v>34059824</v>
      </c>
    </row>
    <row r="22" spans="2:16" x14ac:dyDescent="0.2">
      <c r="B22" s="38" t="s">
        <v>46</v>
      </c>
      <c r="C22" s="72" t="s">
        <v>47</v>
      </c>
      <c r="D22" s="88">
        <f>'[1]arkusz główny'!F38</f>
        <v>2978071924.4421883</v>
      </c>
      <c r="E22" s="89">
        <f>'[1]arkusz główny'!H38</f>
        <v>3117</v>
      </c>
      <c r="F22" s="90">
        <f>'[1]arkusz główny'!I38</f>
        <v>7333224228.1299992</v>
      </c>
      <c r="G22" s="91">
        <f t="shared" si="0"/>
        <v>2.462406689356087</v>
      </c>
      <c r="H22" s="89">
        <f>'[1]arkusz główny'!U38</f>
        <v>734</v>
      </c>
      <c r="I22" s="90">
        <f>'[1]arkusz główny'!V38</f>
        <v>1157406178.3600001</v>
      </c>
      <c r="J22" s="92">
        <f t="shared" si="1"/>
        <v>0.38864278893357812</v>
      </c>
      <c r="K22" s="42">
        <f>'[1]arkusz główny'!AK38</f>
        <v>300</v>
      </c>
      <c r="L22" s="43">
        <f>'[1]arkusz główny'!AL38</f>
        <v>411194623.3300001</v>
      </c>
      <c r="M22" s="43">
        <f>'[1]arkusz główny'!AM38</f>
        <v>261643137.35999995</v>
      </c>
      <c r="N22" s="43">
        <f>'[1]arkusz główny'!AN38</f>
        <v>96442981.75999999</v>
      </c>
      <c r="O22" s="93">
        <f t="shared" si="2"/>
        <v>0.13915691624296386</v>
      </c>
      <c r="P22" s="94">
        <f>'[1]arkusz główny'!AR38</f>
        <v>693052019</v>
      </c>
    </row>
    <row r="23" spans="2:16" x14ac:dyDescent="0.2">
      <c r="B23" s="95" t="s">
        <v>48</v>
      </c>
      <c r="C23" s="67" t="s">
        <v>49</v>
      </c>
      <c r="D23" s="88">
        <f>'[1]arkusz główny'!F44</f>
        <v>1221798918.092248</v>
      </c>
      <c r="E23" s="89">
        <f>'[1]arkusz główny'!H44</f>
        <v>141</v>
      </c>
      <c r="F23" s="90">
        <f>'[1]arkusz główny'!I44</f>
        <v>1130454187.4300001</v>
      </c>
      <c r="G23" s="91">
        <f t="shared" si="0"/>
        <v>0.92523750896352386</v>
      </c>
      <c r="H23" s="40">
        <f>'[1]arkusz główny'!U44</f>
        <v>107</v>
      </c>
      <c r="I23" s="90">
        <f>'[1]arkusz główny'!V44</f>
        <v>857387974.00831521</v>
      </c>
      <c r="J23" s="92">
        <f t="shared" si="1"/>
        <v>0.70174229270645083</v>
      </c>
      <c r="K23" s="96">
        <f>'[1]arkusz główny'!AK44</f>
        <v>12</v>
      </c>
      <c r="L23" s="97">
        <f>'[1]arkusz główny'!AL44</f>
        <v>36088294.920000002</v>
      </c>
      <c r="M23" s="98">
        <f>'[1]arkusz główny'!AM44</f>
        <v>22962982</v>
      </c>
      <c r="N23" s="43">
        <f>'[1]arkusz główny'!AN44</f>
        <v>8412639.2199999988</v>
      </c>
      <c r="O23" s="93">
        <f t="shared" si="2"/>
        <v>2.954923862786207E-2</v>
      </c>
      <c r="P23" s="94">
        <f>'[1]arkusz główny'!AR44</f>
        <v>284699018</v>
      </c>
    </row>
    <row r="24" spans="2:16" ht="24" x14ac:dyDescent="0.2">
      <c r="B24" s="45">
        <v>5</v>
      </c>
      <c r="C24" s="46" t="s">
        <v>50</v>
      </c>
      <c r="D24" s="47">
        <f>'[1]arkusz główny'!F45</f>
        <v>1351741395.0797877</v>
      </c>
      <c r="E24" s="48">
        <f>E25+E26</f>
        <v>3931</v>
      </c>
      <c r="F24" s="49">
        <f>F25+F26</f>
        <v>291790794.08000004</v>
      </c>
      <c r="G24" s="50">
        <f t="shared" si="0"/>
        <v>0.2158628826061636</v>
      </c>
      <c r="H24" s="48">
        <f>H25+H26</f>
        <v>675</v>
      </c>
      <c r="I24" s="49">
        <f>I25+I26</f>
        <v>51107507.169999994</v>
      </c>
      <c r="J24" s="51">
        <f t="shared" si="1"/>
        <v>3.7808642508120667E-2</v>
      </c>
      <c r="K24" s="52">
        <f>'[1]arkusz główny'!AK45</f>
        <v>279</v>
      </c>
      <c r="L24" s="53">
        <f>L25+L26</f>
        <v>13000231.120000001</v>
      </c>
      <c r="M24" s="53">
        <f>M25+M26</f>
        <v>8272046.0299999993</v>
      </c>
      <c r="N24" s="53">
        <f>N25+N26</f>
        <v>3026394.16</v>
      </c>
      <c r="O24" s="54">
        <f t="shared" si="2"/>
        <v>9.6084873560679067E-3</v>
      </c>
      <c r="P24" s="55">
        <f>'[1]arkusz główny'!AR45</f>
        <v>314970926</v>
      </c>
    </row>
    <row r="25" spans="2:16" x14ac:dyDescent="0.2">
      <c r="B25" s="99" t="s">
        <v>51</v>
      </c>
      <c r="C25" s="100" t="s">
        <v>52</v>
      </c>
      <c r="D25" s="193"/>
      <c r="E25" s="34">
        <f>'[1]arkusz główny'!H46</f>
        <v>2857</v>
      </c>
      <c r="F25" s="35">
        <f>'[1]arkusz główny'!I46</f>
        <v>227189052.93000001</v>
      </c>
      <c r="G25" s="204"/>
      <c r="H25" s="34">
        <f>'[1]arkusz główny'!U46</f>
        <v>267</v>
      </c>
      <c r="I25" s="35">
        <f>'[1]arkusz główny'!V46</f>
        <v>34654432.269999996</v>
      </c>
      <c r="J25" s="197"/>
      <c r="K25" s="76">
        <f>'[1]arkusz główny'!AK46</f>
        <v>63</v>
      </c>
      <c r="L25" s="44">
        <f>'[1]arkusz główny'!AL46</f>
        <v>5447790.8100000005</v>
      </c>
      <c r="M25" s="44">
        <f>'[1]arkusz główny'!AM46</f>
        <v>3466429.0199999996</v>
      </c>
      <c r="N25" s="44">
        <f>'[1]arkusz główny'!AN46</f>
        <v>1266646.3599999999</v>
      </c>
      <c r="O25" s="199"/>
      <c r="P25" s="201"/>
    </row>
    <row r="26" spans="2:16" x14ac:dyDescent="0.2">
      <c r="B26" s="38" t="s">
        <v>53</v>
      </c>
      <c r="C26" s="39" t="s">
        <v>54</v>
      </c>
      <c r="D26" s="193"/>
      <c r="E26" s="40">
        <f>'[1]arkusz główny'!H50</f>
        <v>1074</v>
      </c>
      <c r="F26" s="41">
        <f>'[1]arkusz główny'!I50</f>
        <v>64601741.150000006</v>
      </c>
      <c r="G26" s="204"/>
      <c r="H26" s="40">
        <f>'[1]arkusz główny'!U50</f>
        <v>408</v>
      </c>
      <c r="I26" s="41">
        <f>'[1]arkusz główny'!V50</f>
        <v>16453074.899999999</v>
      </c>
      <c r="J26" s="197"/>
      <c r="K26" s="42">
        <f>'[1]arkusz główny'!AK50</f>
        <v>216</v>
      </c>
      <c r="L26" s="43">
        <f>'[1]arkusz główny'!AL50</f>
        <v>7552440.3099999996</v>
      </c>
      <c r="M26" s="43">
        <f>'[1]arkusz główny'!AM50</f>
        <v>4805617.01</v>
      </c>
      <c r="N26" s="43">
        <f>'[1]arkusz główny'!AN50</f>
        <v>1759747.8</v>
      </c>
      <c r="O26" s="199"/>
      <c r="P26" s="201"/>
    </row>
    <row r="27" spans="2:16" x14ac:dyDescent="0.2">
      <c r="B27" s="45">
        <v>6</v>
      </c>
      <c r="C27" s="46" t="s">
        <v>55</v>
      </c>
      <c r="D27" s="47">
        <f>SUM(D28:D32)</f>
        <v>9925856924.1526318</v>
      </c>
      <c r="E27" s="48">
        <f>E28+E29+E30+E31+E32</f>
        <v>43123</v>
      </c>
      <c r="F27" s="49">
        <f>F28+F29+F30+F31+F32</f>
        <v>4076596042.5599999</v>
      </c>
      <c r="G27" s="50">
        <f t="shared" ref="G27:G33" si="3">IFERROR(F27/D27,".")</f>
        <v>0.4107046951926539</v>
      </c>
      <c r="H27" s="48">
        <f>H28+H29+H30+H31+H32</f>
        <v>21919</v>
      </c>
      <c r="I27" s="49">
        <f>I28+I29+I30+I31+I32</f>
        <v>2193327803.8099999</v>
      </c>
      <c r="J27" s="51">
        <f t="shared" ref="J27:J33" si="4">IFERROR(I27/D27,".")</f>
        <v>0.22097112829351445</v>
      </c>
      <c r="K27" s="52">
        <f>'[1]arkusz główny'!AK56</f>
        <v>18995</v>
      </c>
      <c r="L27" s="53">
        <f>L28+L29+L30+L31+L32</f>
        <v>1410202317.76</v>
      </c>
      <c r="M27" s="53">
        <f>M28+M29+M30+M31+M32</f>
        <v>897311731.32000005</v>
      </c>
      <c r="N27" s="53">
        <f>N28+N29+N30+N31+N32</f>
        <v>331146468.65999991</v>
      </c>
      <c r="O27" s="54">
        <f t="shared" ref="O27:O33" si="5">IFERROR(N27/P27,".")</f>
        <v>0.14305252749782174</v>
      </c>
      <c r="P27" s="55">
        <f>SUM(P28:P32)</f>
        <v>2314859265</v>
      </c>
    </row>
    <row r="28" spans="2:16" x14ac:dyDescent="0.2">
      <c r="B28" s="99" t="s">
        <v>56</v>
      </c>
      <c r="C28" s="100" t="s">
        <v>57</v>
      </c>
      <c r="D28" s="73">
        <f>'[1]arkusz główny'!F57</f>
        <v>3082414335.8174281</v>
      </c>
      <c r="E28" s="34">
        <f>'[1]arkusz główny'!H57</f>
        <v>17219</v>
      </c>
      <c r="F28" s="35">
        <f>'[1]arkusz główny'!I57</f>
        <v>1721900000</v>
      </c>
      <c r="G28" s="74">
        <f t="shared" si="3"/>
        <v>0.55862055272441746</v>
      </c>
      <c r="H28" s="34">
        <f>'[1]arkusz główny'!U57</f>
        <v>9695</v>
      </c>
      <c r="I28" s="35">
        <f>'[1]arkusz główny'!V57</f>
        <v>969500000</v>
      </c>
      <c r="J28" s="75">
        <f t="shared" si="4"/>
        <v>0.31452617798148719</v>
      </c>
      <c r="K28" s="76">
        <f>'[1]arkusz główny'!AK57</f>
        <v>8790</v>
      </c>
      <c r="L28" s="44">
        <f>'[1]arkusz główny'!AL57</f>
        <v>714000000</v>
      </c>
      <c r="M28" s="44">
        <f>'[1]arkusz główny'!AM57</f>
        <v>454318200</v>
      </c>
      <c r="N28" s="44">
        <f>'[1]arkusz główny'!AN57</f>
        <v>166499599.37</v>
      </c>
      <c r="O28" s="77">
        <f t="shared" si="5"/>
        <v>0.23190049454535994</v>
      </c>
      <c r="P28" s="78">
        <f>'[1]arkusz główny'!AR57</f>
        <v>717978630</v>
      </c>
    </row>
    <row r="29" spans="2:16" x14ac:dyDescent="0.2">
      <c r="B29" s="38" t="s">
        <v>58</v>
      </c>
      <c r="C29" s="39" t="s">
        <v>59</v>
      </c>
      <c r="D29" s="88">
        <f>'[1]arkusz główny'!F62</f>
        <v>2056083449.0165319</v>
      </c>
      <c r="E29" s="89">
        <f>'[1]arkusz główny'!H62</f>
        <v>4300</v>
      </c>
      <c r="F29" s="90">
        <f>'[1]arkusz główny'!I62</f>
        <v>430000000</v>
      </c>
      <c r="G29" s="91">
        <f t="shared" si="3"/>
        <v>0.20913548047170852</v>
      </c>
      <c r="H29" s="89">
        <f>'[1]arkusz główny'!U62</f>
        <v>1004</v>
      </c>
      <c r="I29" s="90">
        <f>'[1]arkusz główny'!V62</f>
        <v>100400000</v>
      </c>
      <c r="J29" s="92">
        <f t="shared" si="4"/>
        <v>4.8830702882231479E-2</v>
      </c>
      <c r="K29" s="42">
        <f>'[1]arkusz główny'!AK62</f>
        <v>954</v>
      </c>
      <c r="L29" s="43">
        <f>'[1]arkusz główny'!AL62</f>
        <v>78560000</v>
      </c>
      <c r="M29" s="43">
        <f>'[1]arkusz główny'!AM62</f>
        <v>49987728</v>
      </c>
      <c r="N29" s="43">
        <f>'[1]arkusz główny'!AN62</f>
        <v>18569780.23</v>
      </c>
      <c r="O29" s="93">
        <f t="shared" si="5"/>
        <v>3.8738766388832994E-2</v>
      </c>
      <c r="P29" s="94">
        <f>'[1]arkusz główny'!AR62</f>
        <v>479359101</v>
      </c>
    </row>
    <row r="30" spans="2:16" x14ac:dyDescent="0.2">
      <c r="B30" s="38" t="s">
        <v>60</v>
      </c>
      <c r="C30" s="39" t="s">
        <v>61</v>
      </c>
      <c r="D30" s="88">
        <f>'[1]arkusz główny'!F66</f>
        <v>3877488181.5824804</v>
      </c>
      <c r="E30" s="89">
        <f>'[1]arkusz główny'!H66</f>
        <v>18919</v>
      </c>
      <c r="F30" s="90">
        <f>'[1]arkusz główny'!I66</f>
        <v>1135140000</v>
      </c>
      <c r="G30" s="91">
        <f t="shared" si="3"/>
        <v>0.29275137584990052</v>
      </c>
      <c r="H30" s="89">
        <f>'[1]arkusz główny'!U66</f>
        <v>9378</v>
      </c>
      <c r="I30" s="90">
        <f>'[1]arkusz główny'!V66</f>
        <v>562680000</v>
      </c>
      <c r="J30" s="92">
        <f t="shared" si="4"/>
        <v>0.14511456222423844</v>
      </c>
      <c r="K30" s="42">
        <f>'[1]arkusz główny'!AK66</f>
        <v>8218</v>
      </c>
      <c r="L30" s="43">
        <f>'[1]arkusz główny'!AL66</f>
        <v>395028000</v>
      </c>
      <c r="M30" s="43">
        <f>'[1]arkusz główny'!AM66</f>
        <v>251356316.40000001</v>
      </c>
      <c r="N30" s="43">
        <f>'[1]arkusz główny'!AN66</f>
        <v>94212919.819999993</v>
      </c>
      <c r="O30" s="93">
        <f t="shared" si="5"/>
        <v>0.10404208409309622</v>
      </c>
      <c r="P30" s="94">
        <f>'[1]arkusz główny'!AR66</f>
        <v>905527034</v>
      </c>
    </row>
    <row r="31" spans="2:16" x14ac:dyDescent="0.2">
      <c r="B31" s="38" t="s">
        <v>62</v>
      </c>
      <c r="C31" s="39" t="s">
        <v>63</v>
      </c>
      <c r="D31" s="88">
        <f>'[1]arkusz główny'!F70</f>
        <v>781169878.42486</v>
      </c>
      <c r="E31" s="89">
        <f>'[1]arkusz główny'!H70</f>
        <v>1896</v>
      </c>
      <c r="F31" s="90">
        <f>'[1]arkusz główny'!I70</f>
        <v>789556042.56000006</v>
      </c>
      <c r="G31" s="91">
        <f t="shared" si="3"/>
        <v>1.0107353910676251</v>
      </c>
      <c r="H31" s="89">
        <f>'[1]arkusz główny'!U70</f>
        <v>1303</v>
      </c>
      <c r="I31" s="90">
        <f>'[1]arkusz główny'!V70</f>
        <v>550729003.05999994</v>
      </c>
      <c r="J31" s="92">
        <f t="shared" si="4"/>
        <v>0.7050054261826918</v>
      </c>
      <c r="K31" s="42">
        <f>'[1]arkusz główny'!AK70</f>
        <v>564</v>
      </c>
      <c r="L31" s="43">
        <f>'[1]arkusz główny'!AL70</f>
        <v>213279795.57000002</v>
      </c>
      <c r="M31" s="43">
        <f>'[1]arkusz główny'!AM70</f>
        <v>135709932.95000005</v>
      </c>
      <c r="N31" s="43">
        <f>'[1]arkusz główny'!AN70</f>
        <v>49681165.159999996</v>
      </c>
      <c r="O31" s="93">
        <f t="shared" si="5"/>
        <v>0.27297697014680566</v>
      </c>
      <c r="P31" s="94">
        <f>'[1]arkusz główny'!AR70</f>
        <v>181997643</v>
      </c>
    </row>
    <row r="32" spans="2:16" x14ac:dyDescent="0.2">
      <c r="B32" s="38" t="s">
        <v>64</v>
      </c>
      <c r="C32" s="39" t="s">
        <v>65</v>
      </c>
      <c r="D32" s="88">
        <f>'[1]arkusz główny'!F72</f>
        <v>128701079.311332</v>
      </c>
      <c r="E32" s="40">
        <f>'[1]arkusz główny'!H72</f>
        <v>789</v>
      </c>
      <c r="F32" s="101"/>
      <c r="G32" s="102"/>
      <c r="H32" s="40">
        <f>'[1]arkusz główny'!U72</f>
        <v>539</v>
      </c>
      <c r="I32" s="41">
        <f>'[1]arkusz główny'!V72</f>
        <v>10018800.75</v>
      </c>
      <c r="J32" s="92">
        <f t="shared" si="4"/>
        <v>7.7845506841199077E-2</v>
      </c>
      <c r="K32" s="42">
        <f>'[1]arkusz główny'!AK72</f>
        <v>487</v>
      </c>
      <c r="L32" s="43">
        <f>'[1]arkusz główny'!AL72</f>
        <v>9334522.1899999995</v>
      </c>
      <c r="M32" s="43">
        <f>'[1]arkusz główny'!AM72</f>
        <v>5939553.9699999997</v>
      </c>
      <c r="N32" s="43">
        <f>'[1]arkusz główny'!AN72</f>
        <v>2183004.08</v>
      </c>
      <c r="O32" s="93">
        <f t="shared" si="5"/>
        <v>7.2774427000802125E-2</v>
      </c>
      <c r="P32" s="94">
        <f>'[1]arkusz główny'!AR72</f>
        <v>29996857</v>
      </c>
    </row>
    <row r="33" spans="2:16" x14ac:dyDescent="0.2">
      <c r="B33" s="45">
        <v>7</v>
      </c>
      <c r="C33" s="46" t="s">
        <v>66</v>
      </c>
      <c r="D33" s="47">
        <f>'[1]arkusz główny'!F76</f>
        <v>4597951560.4060516</v>
      </c>
      <c r="E33" s="48">
        <f>SUM(E34:E38)</f>
        <v>8342</v>
      </c>
      <c r="F33" s="49">
        <f>SUM(F34:F38)</f>
        <v>10806335235.302069</v>
      </c>
      <c r="G33" s="50">
        <f t="shared" si="3"/>
        <v>2.3502499087545292</v>
      </c>
      <c r="H33" s="48">
        <f>SUM(H34:H38)</f>
        <v>3236</v>
      </c>
      <c r="I33" s="49">
        <f>SUM(I34:I38)</f>
        <v>3819814926.7096829</v>
      </c>
      <c r="J33" s="51">
        <f t="shared" si="4"/>
        <v>0.83076449947905706</v>
      </c>
      <c r="K33" s="52">
        <f>'[1]arkusz główny'!AK76</f>
        <v>1213</v>
      </c>
      <c r="L33" s="53">
        <f>SUM(L34:L38)</f>
        <v>1863544767.2500005</v>
      </c>
      <c r="M33" s="53">
        <f>SUM(M34:M38)</f>
        <v>1185773527.0399997</v>
      </c>
      <c r="N33" s="53">
        <f>SUM(N34:N38)</f>
        <v>437795973.40999997</v>
      </c>
      <c r="O33" s="54">
        <f t="shared" si="5"/>
        <v>0.40727552735874795</v>
      </c>
      <c r="P33" s="55">
        <f>'[1]arkusz główny'!AR76</f>
        <v>1074938080</v>
      </c>
    </row>
    <row r="34" spans="2:16" x14ac:dyDescent="0.2">
      <c r="B34" s="206" t="s">
        <v>67</v>
      </c>
      <c r="C34" s="72" t="s">
        <v>68</v>
      </c>
      <c r="D34" s="193"/>
      <c r="E34" s="34">
        <f>'[1]arkusz główny'!H77</f>
        <v>5180</v>
      </c>
      <c r="F34" s="35">
        <f>'[1]arkusz główny'!I77</f>
        <v>6339898689.5923138</v>
      </c>
      <c r="G34" s="204"/>
      <c r="H34" s="34">
        <f>'[1]arkusz główny'!U77</f>
        <v>1907</v>
      </c>
      <c r="I34" s="35">
        <f>'[1]arkusz główny'!V77</f>
        <v>1788502224.6165144</v>
      </c>
      <c r="J34" s="197"/>
      <c r="K34" s="36">
        <f>'[1]arkusz główny'!AK77</f>
        <v>1042</v>
      </c>
      <c r="L34" s="37">
        <f>'[1]arkusz główny'!AL77</f>
        <v>1470871411.1400003</v>
      </c>
      <c r="M34" s="37">
        <f>'[1]arkusz główny'!AM77</f>
        <v>935915471.83999991</v>
      </c>
      <c r="N34" s="37">
        <f>'[1]arkusz główny'!AN77</f>
        <v>346398233.66999996</v>
      </c>
      <c r="O34" s="199"/>
      <c r="P34" s="201"/>
    </row>
    <row r="35" spans="2:16" ht="24" customHeight="1" x14ac:dyDescent="0.2">
      <c r="B35" s="220"/>
      <c r="C35" s="72" t="s">
        <v>69</v>
      </c>
      <c r="D35" s="193"/>
      <c r="E35" s="89">
        <f>'[1]arkusz główny'!H78</f>
        <v>1696</v>
      </c>
      <c r="F35" s="90">
        <f>'[1]arkusz główny'!I78</f>
        <v>3401989899.9665823</v>
      </c>
      <c r="G35" s="204"/>
      <c r="H35" s="89">
        <f>'[1]arkusz główny'!U78</f>
        <v>777</v>
      </c>
      <c r="I35" s="90">
        <f>'[1]arkusz główny'!V78</f>
        <v>1559384571.899178</v>
      </c>
      <c r="J35" s="197"/>
      <c r="K35" s="103">
        <f>'[1]arkusz główny'!AK78</f>
        <v>347</v>
      </c>
      <c r="L35" s="104">
        <f>'[1]arkusz główny'!AL78</f>
        <v>380904329.94999999</v>
      </c>
      <c r="M35" s="104">
        <f>'[1]arkusz główny'!AM78</f>
        <v>242369423.88</v>
      </c>
      <c r="N35" s="104">
        <f>'[1]arkusz główny'!AN78</f>
        <v>88663428.249999985</v>
      </c>
      <c r="O35" s="199"/>
      <c r="P35" s="201"/>
    </row>
    <row r="36" spans="2:16" x14ac:dyDescent="0.2">
      <c r="B36" s="206" t="s">
        <v>70</v>
      </c>
      <c r="C36" s="67" t="s">
        <v>71</v>
      </c>
      <c r="D36" s="193"/>
      <c r="E36" s="89">
        <f>'[1]arkusz główny'!H79</f>
        <v>1123</v>
      </c>
      <c r="F36" s="90">
        <f>'[1]arkusz główny'!I79</f>
        <v>704801261.41146314</v>
      </c>
      <c r="G36" s="204"/>
      <c r="H36" s="89">
        <f>'[1]arkusz główny'!U79</f>
        <v>318</v>
      </c>
      <c r="I36" s="90">
        <f>'[1]arkusz główny'!V79</f>
        <v>203757644.04891714</v>
      </c>
      <c r="J36" s="197"/>
      <c r="K36" s="103">
        <f>'[1]arkusz główny'!AJ79</f>
        <v>0</v>
      </c>
      <c r="L36" s="104">
        <f>'[1]arkusz główny'!AK79</f>
        <v>0</v>
      </c>
      <c r="M36" s="104">
        <f>'[1]arkusz główny'!AL79</f>
        <v>0</v>
      </c>
      <c r="N36" s="104">
        <f>'[1]arkusz główny'!AN79</f>
        <v>0</v>
      </c>
      <c r="O36" s="199"/>
      <c r="P36" s="201"/>
    </row>
    <row r="37" spans="2:16" ht="24" x14ac:dyDescent="0.2">
      <c r="B37" s="220"/>
      <c r="C37" s="56" t="s">
        <v>72</v>
      </c>
      <c r="D37" s="193"/>
      <c r="E37" s="89">
        <f>'[1]arkusz główny'!H80</f>
        <v>240</v>
      </c>
      <c r="F37" s="90">
        <f>'[1]arkusz główny'!I80</f>
        <v>300325258.0278846</v>
      </c>
      <c r="G37" s="204"/>
      <c r="H37" s="89">
        <f>'[1]arkusz główny'!U80</f>
        <v>192</v>
      </c>
      <c r="I37" s="90">
        <f>'[1]arkusz główny'!V80</f>
        <v>242441166.16154331</v>
      </c>
      <c r="J37" s="197"/>
      <c r="K37" s="103">
        <f>'[1]arkusz główny'!AK80</f>
        <v>10</v>
      </c>
      <c r="L37" s="104">
        <f>'[1]arkusz główny'!AL80</f>
        <v>11769026.16</v>
      </c>
      <c r="M37" s="104">
        <f>'[1]arkusz główny'!AM80</f>
        <v>7488631.3200000003</v>
      </c>
      <c r="N37" s="104">
        <f>'[1]arkusz główny'!AN80</f>
        <v>2734311.49</v>
      </c>
      <c r="O37" s="199"/>
      <c r="P37" s="201"/>
    </row>
    <row r="38" spans="2:16" x14ac:dyDescent="0.2">
      <c r="B38" s="95" t="s">
        <v>73</v>
      </c>
      <c r="C38" s="67" t="s">
        <v>74</v>
      </c>
      <c r="D38" s="193"/>
      <c r="E38" s="40">
        <f>'[1]arkusz główny'!H81</f>
        <v>103</v>
      </c>
      <c r="F38" s="41">
        <f>'[1]arkusz główny'!I81</f>
        <v>59320126.303825237</v>
      </c>
      <c r="G38" s="204"/>
      <c r="H38" s="40">
        <f>'[1]arkusz główny'!U81</f>
        <v>42</v>
      </c>
      <c r="I38" s="41">
        <f>'[1]arkusz główny'!V81</f>
        <v>25729319.98352978</v>
      </c>
      <c r="J38" s="197"/>
      <c r="K38" s="42">
        <f>'[1]arkusz główny'!AJ81</f>
        <v>0</v>
      </c>
      <c r="L38" s="43">
        <f>'[1]arkusz główny'!AK81</f>
        <v>0</v>
      </c>
      <c r="M38" s="43">
        <f>'[1]arkusz główny'!AL81</f>
        <v>0</v>
      </c>
      <c r="N38" s="43">
        <f>'[1]arkusz główny'!AN81</f>
        <v>0</v>
      </c>
      <c r="O38" s="199"/>
      <c r="P38" s="201"/>
    </row>
    <row r="39" spans="2:16" x14ac:dyDescent="0.2">
      <c r="B39" s="45">
        <v>8</v>
      </c>
      <c r="C39" s="46" t="s">
        <v>75</v>
      </c>
      <c r="D39" s="47">
        <f>'[1]arkusz główny'!F82</f>
        <v>1291118169.841876</v>
      </c>
      <c r="E39" s="48">
        <f>'[1]arkusz główny'!H82</f>
        <v>8691</v>
      </c>
      <c r="F39" s="49">
        <f>'[1]arkusz główny'!I82</f>
        <v>58427198.989999995</v>
      </c>
      <c r="G39" s="50">
        <f>IFERROR(F39/D39,".")</f>
        <v>4.5253176939765015E-2</v>
      </c>
      <c r="H39" s="48">
        <f>'[1]arkusz główny'!U82</f>
        <v>5394</v>
      </c>
      <c r="I39" s="49">
        <f>'[1]zobowiązania wieloletnie'!F9</f>
        <v>864995010</v>
      </c>
      <c r="J39" s="51">
        <f>IFERROR(I39/D39,".")</f>
        <v>0.66995804892586741</v>
      </c>
      <c r="K39" s="52">
        <f>'[1]arkusz główny'!AK82</f>
        <v>16978</v>
      </c>
      <c r="L39" s="53">
        <f>'[1]arkusz główny'!AL82</f>
        <v>346139755.27000004</v>
      </c>
      <c r="M39" s="53">
        <f>'[1]arkusz główny'!AM82</f>
        <v>220248366.42999995</v>
      </c>
      <c r="N39" s="53">
        <f>'[1]arkusz główny'!AN82</f>
        <v>80845111.250000015</v>
      </c>
      <c r="O39" s="54">
        <f>IFERROR(N39/P39,".")</f>
        <v>0.26859817180730761</v>
      </c>
      <c r="P39" s="55">
        <f>'[1]arkusz główny'!AR82</f>
        <v>300989060</v>
      </c>
    </row>
    <row r="40" spans="2:16" x14ac:dyDescent="0.2">
      <c r="B40" s="206" t="s">
        <v>76</v>
      </c>
      <c r="C40" s="105" t="s">
        <v>77</v>
      </c>
      <c r="D40" s="193"/>
      <c r="E40" s="106">
        <f>'[1]arkusz główny'!H83</f>
        <v>8582</v>
      </c>
      <c r="F40" s="107">
        <f>'[1]arkusz główny'!I83</f>
        <v>56851369.289999992</v>
      </c>
      <c r="G40" s="204"/>
      <c r="H40" s="106">
        <f>'[1]arkusz główny'!U83</f>
        <v>5341</v>
      </c>
      <c r="I40" s="108">
        <f>'[1]zobowiązania wieloletnie'!F10</f>
        <v>54658810</v>
      </c>
      <c r="J40" s="197"/>
      <c r="K40" s="109">
        <f>'[1]arkusz główny'!AK83</f>
        <v>1595</v>
      </c>
      <c r="L40" s="110">
        <f>'[1]arkusz główny'!AL83</f>
        <v>32648364.529999994</v>
      </c>
      <c r="M40" s="110">
        <f>'[1]arkusz główny'!AM83</f>
        <v>20774128.739999998</v>
      </c>
      <c r="N40" s="110">
        <f>'[1]arkusz główny'!AN83</f>
        <v>7627823.6099999994</v>
      </c>
      <c r="O40" s="199"/>
      <c r="P40" s="201"/>
    </row>
    <row r="41" spans="2:16" x14ac:dyDescent="0.2">
      <c r="B41" s="214"/>
      <c r="C41" s="111" t="s">
        <v>78</v>
      </c>
      <c r="D41" s="193"/>
      <c r="E41" s="106">
        <f>'[1]arkusz główny'!H94</f>
        <v>109</v>
      </c>
      <c r="F41" s="107">
        <f>'[1]arkusz główny'!I94</f>
        <v>1575829.7000000002</v>
      </c>
      <c r="G41" s="204"/>
      <c r="H41" s="112">
        <f>'[1]arkusz główny'!U94</f>
        <v>53</v>
      </c>
      <c r="I41" s="113">
        <f>'[1]zobowiązania wieloletnie'!F11</f>
        <v>406266000</v>
      </c>
      <c r="J41" s="197"/>
      <c r="K41" s="109">
        <f>'[1]arkusz główny'!AK94</f>
        <v>9252</v>
      </c>
      <c r="L41" s="110">
        <f>'[1]arkusz główny'!AL94</f>
        <v>160876175.88</v>
      </c>
      <c r="M41" s="110">
        <f>'[1]arkusz główny'!AM94</f>
        <v>102365296.17</v>
      </c>
      <c r="N41" s="110">
        <f>'[1]arkusz główny'!AN94</f>
        <v>37789468.270000003</v>
      </c>
      <c r="O41" s="199"/>
      <c r="P41" s="201"/>
    </row>
    <row r="42" spans="2:16" x14ac:dyDescent="0.2">
      <c r="B42" s="220"/>
      <c r="C42" s="111" t="s">
        <v>79</v>
      </c>
      <c r="D42" s="193"/>
      <c r="E42" s="114"/>
      <c r="F42" s="115"/>
      <c r="G42" s="204"/>
      <c r="H42" s="116"/>
      <c r="I42" s="117"/>
      <c r="J42" s="197"/>
      <c r="K42" s="109">
        <f>'[1]arkusz główny'!AK100</f>
        <v>7540</v>
      </c>
      <c r="L42" s="110">
        <f>'[1]arkusz główny'!AL100</f>
        <v>152615214.85999998</v>
      </c>
      <c r="M42" s="110">
        <f>'[1]arkusz główny'!AM100</f>
        <v>97108941.520000011</v>
      </c>
      <c r="N42" s="110">
        <f>'[1]arkusz główny'!AN100</f>
        <v>35427819.370000005</v>
      </c>
      <c r="O42" s="199"/>
      <c r="P42" s="201"/>
    </row>
    <row r="43" spans="2:16" x14ac:dyDescent="0.2">
      <c r="B43" s="45">
        <v>9</v>
      </c>
      <c r="C43" s="46" t="s">
        <v>80</v>
      </c>
      <c r="D43" s="47">
        <f>'[1]arkusz główny'!F105</f>
        <v>1598356128.0448198</v>
      </c>
      <c r="E43" s="48">
        <f>SUM(E44:E45)</f>
        <v>299</v>
      </c>
      <c r="F43" s="49"/>
      <c r="G43" s="50"/>
      <c r="H43" s="48">
        <f>SUM(H44)</f>
        <v>183</v>
      </c>
      <c r="I43" s="49">
        <f>'[1]zobowiązania wieloletnie'!F13</f>
        <v>510665284.15060002</v>
      </c>
      <c r="J43" s="51">
        <f>IFERROR(I43/D43,".")</f>
        <v>0.31949405716939222</v>
      </c>
      <c r="K43" s="52">
        <f>K44+K45</f>
        <v>906</v>
      </c>
      <c r="L43" s="53">
        <f>SUM(L44:L45)</f>
        <v>286883631.61000001</v>
      </c>
      <c r="M43" s="53">
        <f>SUM(M44:M45)</f>
        <v>181292943.66</v>
      </c>
      <c r="N43" s="53">
        <f>SUM(N44:N45)</f>
        <v>66690160.939999998</v>
      </c>
      <c r="O43" s="54">
        <f>IFERROR(N43/P43,".")</f>
        <v>0.17914515624471483</v>
      </c>
      <c r="P43" s="55">
        <f>'[1]arkusz główny'!AR105</f>
        <v>372268848</v>
      </c>
    </row>
    <row r="44" spans="2:16" x14ac:dyDescent="0.2">
      <c r="B44" s="214" t="s">
        <v>81</v>
      </c>
      <c r="C44" s="118" t="s">
        <v>82</v>
      </c>
      <c r="D44" s="193"/>
      <c r="E44" s="34">
        <f>'[1]arkusz główny'!H106</f>
        <v>299</v>
      </c>
      <c r="F44" s="219"/>
      <c r="G44" s="204"/>
      <c r="H44" s="34">
        <f>'[1]arkusz główny'!U106</f>
        <v>183</v>
      </c>
      <c r="I44" s="108">
        <f>'[1]zobowiązania wieloletnie'!F14</f>
        <v>239319740.1006</v>
      </c>
      <c r="J44" s="197"/>
      <c r="K44" s="119">
        <f>'[1]arkusz główny'!AK106</f>
        <v>151</v>
      </c>
      <c r="L44" s="104">
        <f>'[1]arkusz główny'!AL106</f>
        <v>41641292.219999999</v>
      </c>
      <c r="M44" s="37">
        <f>'[1]arkusz główny'!AM106</f>
        <v>25245251.280000001</v>
      </c>
      <c r="N44" s="37">
        <f>'[1]arkusz główny'!AN106</f>
        <v>9748344.7899999991</v>
      </c>
      <c r="O44" s="199"/>
      <c r="P44" s="201"/>
    </row>
    <row r="45" spans="2:16" x14ac:dyDescent="0.2">
      <c r="B45" s="214"/>
      <c r="C45" s="120" t="s">
        <v>39</v>
      </c>
      <c r="D45" s="193"/>
      <c r="E45" s="121"/>
      <c r="F45" s="219"/>
      <c r="G45" s="204"/>
      <c r="H45" s="121"/>
      <c r="I45" s="122">
        <f>'[1]zobowiązania wieloletnie'!F15</f>
        <v>271345544.05000001</v>
      </c>
      <c r="J45" s="197"/>
      <c r="K45" s="42">
        <f>'[1]arkusz główny'!AK111</f>
        <v>755</v>
      </c>
      <c r="L45" s="43">
        <f>'[1]arkusz główny'!AL111</f>
        <v>245242339.38999999</v>
      </c>
      <c r="M45" s="43">
        <f>'[1]arkusz główny'!AM111</f>
        <v>156047692.38</v>
      </c>
      <c r="N45" s="43">
        <f>'[1]arkusz główny'!AN111</f>
        <v>56941816.149999999</v>
      </c>
      <c r="O45" s="199"/>
      <c r="P45" s="201"/>
    </row>
    <row r="46" spans="2:16" x14ac:dyDescent="0.2">
      <c r="B46" s="45">
        <v>10</v>
      </c>
      <c r="C46" s="123" t="s">
        <v>83</v>
      </c>
      <c r="D46" s="124">
        <f>'[1]arkusz główny'!F112</f>
        <v>5875835517.6866112</v>
      </c>
      <c r="E46" s="48">
        <f>'[1]arkusz główny'!H112</f>
        <v>288012</v>
      </c>
      <c r="F46" s="49"/>
      <c r="G46" s="50"/>
      <c r="H46" s="48">
        <f>'[1]arkusz główny'!U112</f>
        <v>242995</v>
      </c>
      <c r="I46" s="49">
        <f>'[1]zobowiązania wieloletnie'!F16</f>
        <v>4148151780</v>
      </c>
      <c r="J46" s="51">
        <f>IFERROR(I46/D46,".")</f>
        <v>0.70596798829950547</v>
      </c>
      <c r="K46" s="52">
        <f>'[1]arkusz główny'!AK112</f>
        <v>88759</v>
      </c>
      <c r="L46" s="125">
        <f>'[1]arkusz główny'!AL112</f>
        <v>2598731693.04</v>
      </c>
      <c r="M46" s="125">
        <f>'[1]arkusz główny'!AM112</f>
        <v>1653562336.0699997</v>
      </c>
      <c r="N46" s="125">
        <f>'[1]arkusz główny'!AN112</f>
        <v>606008475.36000001</v>
      </c>
      <c r="O46" s="126">
        <f>IFERROR(N46/P46,".")</f>
        <v>0.44341679350666896</v>
      </c>
      <c r="P46" s="55">
        <f>'[1]arkusz główny'!AR112</f>
        <v>1366679125</v>
      </c>
    </row>
    <row r="47" spans="2:16" x14ac:dyDescent="0.2">
      <c r="B47" s="38" t="s">
        <v>84</v>
      </c>
      <c r="C47" s="105" t="s">
        <v>85</v>
      </c>
      <c r="D47" s="193"/>
      <c r="E47" s="127">
        <f>'[1]arkusz główny'!H113</f>
        <v>269983</v>
      </c>
      <c r="F47" s="213"/>
      <c r="G47" s="205"/>
      <c r="H47" s="127">
        <f>'[1]arkusz główny'!U113</f>
        <v>228464</v>
      </c>
      <c r="I47" s="128">
        <f>'[1]arkusz główny'!V113</f>
        <v>2471574247.2800002</v>
      </c>
      <c r="J47" s="217"/>
      <c r="K47" s="129">
        <f>'[1]arkusz główny'!AK113</f>
        <v>83561</v>
      </c>
      <c r="L47" s="130">
        <f>'[1]arkusz główny'!AL113</f>
        <v>2395237134.4200001</v>
      </c>
      <c r="M47" s="130">
        <f>'[1]arkusz główny'!AM113</f>
        <v>1524078812.3499997</v>
      </c>
      <c r="N47" s="130">
        <f>'[1]arkusz główny'!AN113</f>
        <v>558530318.88000011</v>
      </c>
      <c r="O47" s="218"/>
      <c r="P47" s="201"/>
    </row>
    <row r="48" spans="2:16" x14ac:dyDescent="0.2">
      <c r="B48" s="95" t="s">
        <v>86</v>
      </c>
      <c r="C48" s="105" t="s">
        <v>85</v>
      </c>
      <c r="D48" s="193"/>
      <c r="E48" s="80">
        <f>'[1]arkusz główny'!H114</f>
        <v>25097</v>
      </c>
      <c r="F48" s="213"/>
      <c r="G48" s="205"/>
      <c r="H48" s="80">
        <f>'[1]arkusz główny'!U114</f>
        <v>21108</v>
      </c>
      <c r="I48" s="81">
        <f>'[1]arkusz główny'!V114</f>
        <v>210292911.25</v>
      </c>
      <c r="J48" s="217"/>
      <c r="K48" s="129">
        <f>'[1]arkusz główny'!AK114</f>
        <v>8528</v>
      </c>
      <c r="L48" s="130">
        <f>'[1]arkusz główny'!AL114</f>
        <v>203494558.61999995</v>
      </c>
      <c r="M48" s="130">
        <f>'[1]arkusz główny'!AM114</f>
        <v>129483523.71999998</v>
      </c>
      <c r="N48" s="130">
        <f>'[1]arkusz główny'!AN114</f>
        <v>47478156.480000012</v>
      </c>
      <c r="O48" s="218"/>
      <c r="P48" s="201"/>
    </row>
    <row r="49" spans="2:16" x14ac:dyDescent="0.2">
      <c r="B49" s="209" t="s">
        <v>87</v>
      </c>
      <c r="C49" s="105" t="s">
        <v>77</v>
      </c>
      <c r="D49" s="193"/>
      <c r="E49" s="131">
        <f>'[1]arkusz główny'!H115</f>
        <v>138423</v>
      </c>
      <c r="F49" s="213"/>
      <c r="G49" s="205"/>
      <c r="H49" s="131">
        <f>'[1]arkusz główny'!U115</f>
        <v>102376</v>
      </c>
      <c r="I49" s="132">
        <f>'[1]zobowiązania wieloletnie'!F17</f>
        <v>2607048780</v>
      </c>
      <c r="J49" s="217"/>
      <c r="K49" s="129">
        <f>'[1]arkusz główny'!AK115</f>
        <v>44443</v>
      </c>
      <c r="L49" s="130">
        <f>'[1]arkusz główny'!AL115</f>
        <v>1088303247.3999999</v>
      </c>
      <c r="M49" s="130">
        <f>'[1]arkusz główny'!AM115</f>
        <v>692494590.1400001</v>
      </c>
      <c r="N49" s="130">
        <f>'[1]arkusz główny'!AN115</f>
        <v>256123554.15000001</v>
      </c>
      <c r="O49" s="218"/>
      <c r="P49" s="201"/>
    </row>
    <row r="50" spans="2:16" x14ac:dyDescent="0.2">
      <c r="B50" s="215"/>
      <c r="C50" s="133" t="s">
        <v>78</v>
      </c>
      <c r="D50" s="193"/>
      <c r="E50" s="127">
        <f>'[1]arkusz główny'!H123</f>
        <v>149589</v>
      </c>
      <c r="F50" s="213"/>
      <c r="G50" s="205"/>
      <c r="H50" s="127">
        <f>'[1]arkusz główny'!U123</f>
        <v>140619</v>
      </c>
      <c r="I50" s="122">
        <f>'[1]zobowiązania wieloletnie'!F18</f>
        <v>1541103000</v>
      </c>
      <c r="J50" s="217"/>
      <c r="K50" s="129">
        <f>'[1]arkusz główny'!AK123</f>
        <v>57461</v>
      </c>
      <c r="L50" s="85">
        <f>'[1]arkusz główny'!AL123</f>
        <v>1510384328.8399999</v>
      </c>
      <c r="M50" s="85">
        <f>'[1]arkusz główny'!AM123</f>
        <v>961039674.41999996</v>
      </c>
      <c r="N50" s="85">
        <f>'[1]arkusz główny'!AN123</f>
        <v>349874356.85000002</v>
      </c>
      <c r="O50" s="218"/>
      <c r="P50" s="201"/>
    </row>
    <row r="51" spans="2:16" x14ac:dyDescent="0.2">
      <c r="B51" s="45">
        <v>11</v>
      </c>
      <c r="C51" s="46" t="s">
        <v>88</v>
      </c>
      <c r="D51" s="124">
        <f>'[1]arkusz główny'!F129</f>
        <v>3007306010.1872196</v>
      </c>
      <c r="E51" s="48">
        <f>'[1]arkusz główny'!H129</f>
        <v>78260</v>
      </c>
      <c r="F51" s="49"/>
      <c r="G51" s="50"/>
      <c r="H51" s="48">
        <f>'[1]arkusz główny'!U129</f>
        <v>61361</v>
      </c>
      <c r="I51" s="49">
        <f>'[1]zobowiązania wieloletnie'!F19</f>
        <v>1750470700</v>
      </c>
      <c r="J51" s="51">
        <f>IFERROR(I51/D51,".")</f>
        <v>0.58207269033157838</v>
      </c>
      <c r="K51" s="52">
        <f>'[1]arkusz główny'!AK129</f>
        <v>25152</v>
      </c>
      <c r="L51" s="125">
        <f>'[1]arkusz główny'!AL129</f>
        <v>953777725.72000015</v>
      </c>
      <c r="M51" s="125">
        <f>'[1]arkusz główny'!AM129</f>
        <v>606890944.41999996</v>
      </c>
      <c r="N51" s="125">
        <f>'[1]arkusz główny'!AN129</f>
        <v>222551778.75999999</v>
      </c>
      <c r="O51" s="126">
        <f>IFERROR(N51/P51,".")</f>
        <v>0.31795705326758872</v>
      </c>
      <c r="P51" s="55">
        <f>'[1]arkusz główny'!AR129</f>
        <v>699942890</v>
      </c>
    </row>
    <row r="52" spans="2:16" x14ac:dyDescent="0.2">
      <c r="B52" s="99" t="s">
        <v>89</v>
      </c>
      <c r="C52" s="33" t="s">
        <v>90</v>
      </c>
      <c r="D52" s="193"/>
      <c r="E52" s="127">
        <f>'[1]arkusz główny'!H130</f>
        <v>16312</v>
      </c>
      <c r="F52" s="216"/>
      <c r="G52" s="205"/>
      <c r="H52" s="127">
        <f>'[1]arkusz główny'!U130</f>
        <v>10545</v>
      </c>
      <c r="I52" s="128">
        <f>'[1]arkusz główny'!V130</f>
        <v>178502683.66</v>
      </c>
      <c r="J52" s="217"/>
      <c r="K52" s="129">
        <f>'[1]arkusz główny'!AK130</f>
        <v>6761</v>
      </c>
      <c r="L52" s="130">
        <f>'[1]arkusz główny'!AL130</f>
        <v>168946479.59999999</v>
      </c>
      <c r="M52" s="130">
        <f>'[1]arkusz główny'!AM130</f>
        <v>107500567.77</v>
      </c>
      <c r="N52" s="130">
        <f>'[1]arkusz główny'!AN130</f>
        <v>39757958.120000005</v>
      </c>
      <c r="O52" s="218"/>
      <c r="P52" s="201"/>
    </row>
    <row r="53" spans="2:16" x14ac:dyDescent="0.2">
      <c r="B53" s="95" t="s">
        <v>91</v>
      </c>
      <c r="C53" s="56" t="s">
        <v>92</v>
      </c>
      <c r="D53" s="193"/>
      <c r="E53" s="80">
        <f>'[1]arkusz główny'!H131</f>
        <v>66852</v>
      </c>
      <c r="F53" s="216"/>
      <c r="G53" s="205"/>
      <c r="H53" s="80">
        <f>'[1]arkusz główny'!U131</f>
        <v>53571</v>
      </c>
      <c r="I53" s="81">
        <f>'[1]arkusz główny'!V131</f>
        <v>810974638.23000014</v>
      </c>
      <c r="J53" s="217"/>
      <c r="K53" s="129">
        <f>'[1]arkusz główny'!AK131</f>
        <v>22331</v>
      </c>
      <c r="L53" s="130">
        <f>'[1]arkusz główny'!AL131</f>
        <v>784831246.12000012</v>
      </c>
      <c r="M53" s="130">
        <f>'[1]arkusz główny'!AM131</f>
        <v>499390376.65000004</v>
      </c>
      <c r="N53" s="130">
        <f>'[1]arkusz główny'!AN131</f>
        <v>182793820.64000005</v>
      </c>
      <c r="O53" s="218"/>
      <c r="P53" s="201"/>
    </row>
    <row r="54" spans="2:16" x14ac:dyDescent="0.2">
      <c r="B54" s="209" t="s">
        <v>93</v>
      </c>
      <c r="C54" s="134" t="s">
        <v>82</v>
      </c>
      <c r="D54" s="193"/>
      <c r="E54" s="131">
        <f>'[1]arkusz główny'!H132</f>
        <v>37519</v>
      </c>
      <c r="F54" s="216"/>
      <c r="G54" s="205"/>
      <c r="H54" s="131">
        <f>'[1]arkusz główny'!U132</f>
        <v>23254</v>
      </c>
      <c r="I54" s="132">
        <f>'[1]zobowiązania wieloletnie'!F20</f>
        <v>1190980800</v>
      </c>
      <c r="J54" s="217"/>
      <c r="K54" s="84">
        <f>'[1]arkusz główny'!AK132</f>
        <v>11043</v>
      </c>
      <c r="L54" s="135">
        <f>'[1]arkusz główny'!AL132</f>
        <v>418211928.19999999</v>
      </c>
      <c r="M54" s="135">
        <f>'[1]arkusz główny'!AM132</f>
        <v>266110755.95000005</v>
      </c>
      <c r="N54" s="135">
        <f>'[1]arkusz główny'!AN132</f>
        <v>98606160.679999992</v>
      </c>
      <c r="O54" s="218"/>
      <c r="P54" s="201"/>
    </row>
    <row r="55" spans="2:16" x14ac:dyDescent="0.2">
      <c r="B55" s="191"/>
      <c r="C55" s="120" t="s">
        <v>39</v>
      </c>
      <c r="D55" s="193"/>
      <c r="E55" s="127">
        <f>'[1]arkusz główny'!H140</f>
        <v>40741</v>
      </c>
      <c r="F55" s="216"/>
      <c r="G55" s="205"/>
      <c r="H55" s="127">
        <f>'[1]arkusz główny'!U140</f>
        <v>38107</v>
      </c>
      <c r="I55" s="122">
        <f>'[1]zobowiązania wieloletnie'!F21</f>
        <v>559489900</v>
      </c>
      <c r="J55" s="217"/>
      <c r="K55" s="84">
        <f>'[1]arkusz główny'!AK140</f>
        <v>17851</v>
      </c>
      <c r="L55" s="85">
        <f>'[1]arkusz główny'!AL140</f>
        <v>535565797.52000004</v>
      </c>
      <c r="M55" s="85">
        <f>'[1]arkusz główny'!AM140</f>
        <v>340780188.47000003</v>
      </c>
      <c r="N55" s="85">
        <f>'[1]arkusz główny'!AN140</f>
        <v>123945618.08</v>
      </c>
      <c r="O55" s="218"/>
      <c r="P55" s="201"/>
    </row>
    <row r="56" spans="2:16" x14ac:dyDescent="0.2">
      <c r="B56" s="45">
        <v>13</v>
      </c>
      <c r="C56" s="46" t="s">
        <v>94</v>
      </c>
      <c r="D56" s="124">
        <f>'[1]arkusz główny'!F145</f>
        <v>8509348207.1737709</v>
      </c>
      <c r="E56" s="48">
        <f>'[1]arkusz główny'!H145</f>
        <v>3001282</v>
      </c>
      <c r="F56" s="49"/>
      <c r="G56" s="50"/>
      <c r="H56" s="48">
        <f>'[1]arkusz główny'!U145</f>
        <v>2771752</v>
      </c>
      <c r="I56" s="49">
        <f>'[1]arkusz główny'!V145</f>
        <v>4756865333.7200003</v>
      </c>
      <c r="J56" s="51">
        <f>IFERROR(I56/D56,".")</f>
        <v>0.55901641558277571</v>
      </c>
      <c r="K56" s="52">
        <f>'[1]arkusz główny'!AK145</f>
        <v>824106</v>
      </c>
      <c r="L56" s="53">
        <f>'[1]arkusz główny'!AL145</f>
        <v>4674715201.6300001</v>
      </c>
      <c r="M56" s="53">
        <f>'[1]arkusz główny'!AM145</f>
        <v>2974507542.2199998</v>
      </c>
      <c r="N56" s="53">
        <f>'[1]arkusz główny'!AN145</f>
        <v>1090387277.6400001</v>
      </c>
      <c r="O56" s="54">
        <f>IFERROR(N56/P56,".")</f>
        <v>0.54978623137193583</v>
      </c>
      <c r="P56" s="55">
        <f>'[1]arkusz główny'!AR145</f>
        <v>1983293170</v>
      </c>
    </row>
    <row r="57" spans="2:16" x14ac:dyDescent="0.2">
      <c r="B57" s="32" t="s">
        <v>95</v>
      </c>
      <c r="C57" s="210" t="s">
        <v>96</v>
      </c>
      <c r="D57" s="193"/>
      <c r="E57" s="136">
        <f>'[1]arkusz główny'!H146</f>
        <v>122624</v>
      </c>
      <c r="F57" s="213"/>
      <c r="G57" s="204"/>
      <c r="H57" s="136">
        <f>'[1]arkusz główny'!U146</f>
        <v>113225</v>
      </c>
      <c r="I57" s="137">
        <f>'[1]arkusz główny'!V146</f>
        <v>218172188.38999999</v>
      </c>
      <c r="J57" s="197"/>
      <c r="K57" s="138">
        <f>'[1]arkusz główny'!AK146</f>
        <v>33762</v>
      </c>
      <c r="L57" s="139">
        <f>'[1]arkusz główny'!AL146</f>
        <v>214874876.70000002</v>
      </c>
      <c r="M57" s="139">
        <f>'[1]arkusz główny'!AM146</f>
        <v>136724320.88999999</v>
      </c>
      <c r="N57" s="139">
        <f>'[1]arkusz główny'!AN146</f>
        <v>50108943.620000005</v>
      </c>
      <c r="O57" s="199"/>
      <c r="P57" s="201"/>
    </row>
    <row r="58" spans="2:16" x14ac:dyDescent="0.2">
      <c r="B58" s="95" t="s">
        <v>97</v>
      </c>
      <c r="C58" s="211"/>
      <c r="D58" s="193"/>
      <c r="E58" s="136">
        <f>'[1]arkusz główny'!H147</f>
        <v>2617577</v>
      </c>
      <c r="F58" s="213"/>
      <c r="G58" s="204"/>
      <c r="H58" s="136">
        <f>'[1]arkusz główny'!U147</f>
        <v>2420414</v>
      </c>
      <c r="I58" s="137">
        <f>'[1]arkusz główny'!V147</f>
        <v>4267730932.2799997</v>
      </c>
      <c r="J58" s="197"/>
      <c r="K58" s="140">
        <f>'[1]arkusz główny'!AK147</f>
        <v>720877</v>
      </c>
      <c r="L58" s="141">
        <f>'[1]arkusz główny'!AL147</f>
        <v>4191826832.1000004</v>
      </c>
      <c r="M58" s="141">
        <f>'[1]arkusz główny'!AM147</f>
        <v>2667247464.6900001</v>
      </c>
      <c r="N58" s="141">
        <f>'[1]arkusz główny'!AN147</f>
        <v>977766817.26999998</v>
      </c>
      <c r="O58" s="199"/>
      <c r="P58" s="201"/>
    </row>
    <row r="59" spans="2:16" x14ac:dyDescent="0.2">
      <c r="B59" s="95" t="s">
        <v>98</v>
      </c>
      <c r="C59" s="212"/>
      <c r="D59" s="193"/>
      <c r="E59" s="136">
        <f>'[1]arkusz główny'!H148</f>
        <v>209183</v>
      </c>
      <c r="F59" s="213"/>
      <c r="G59" s="204"/>
      <c r="H59" s="136">
        <f>'[1]arkusz główny'!U148</f>
        <v>204979</v>
      </c>
      <c r="I59" s="137">
        <f>'[1]arkusz główny'!V148</f>
        <v>230984269.39000002</v>
      </c>
      <c r="J59" s="197"/>
      <c r="K59" s="140">
        <f>'[1]arkusz główny'!AK148</f>
        <v>74161</v>
      </c>
      <c r="L59" s="141">
        <f>'[1]arkusz główny'!AL148</f>
        <v>268013492.83000004</v>
      </c>
      <c r="M59" s="141">
        <f>'[1]arkusz główny'!AM148</f>
        <v>170535756.64000005</v>
      </c>
      <c r="N59" s="141">
        <f>'[1]arkusz główny'!AN148</f>
        <v>62511516.75</v>
      </c>
      <c r="O59" s="199"/>
      <c r="P59" s="201"/>
    </row>
    <row r="60" spans="2:16" x14ac:dyDescent="0.2">
      <c r="B60" s="206" t="s">
        <v>99</v>
      </c>
      <c r="C60" s="134" t="s">
        <v>82</v>
      </c>
      <c r="D60" s="193"/>
      <c r="E60" s="142">
        <f>'[1]arkusz główny'!H149</f>
        <v>3000471</v>
      </c>
      <c r="F60" s="213"/>
      <c r="G60" s="204"/>
      <c r="H60" s="142">
        <f>'[1]arkusz główny'!U149</f>
        <v>2770946</v>
      </c>
      <c r="I60" s="143">
        <f>'[1]arkusz główny'!V149</f>
        <v>4752890183.04</v>
      </c>
      <c r="J60" s="197"/>
      <c r="K60" s="84">
        <f>'[1]arkusz główny'!AK149</f>
        <v>824014</v>
      </c>
      <c r="L60" s="85">
        <f>'[1]arkusz główny'!AL149</f>
        <v>4672293972.3299999</v>
      </c>
      <c r="M60" s="85">
        <f>'[1]arkusz główny'!AM149</f>
        <v>2972966916.7599998</v>
      </c>
      <c r="N60" s="85">
        <f>'[1]arkusz główny'!AN149</f>
        <v>1089822006.1300001</v>
      </c>
      <c r="O60" s="199"/>
      <c r="P60" s="201"/>
    </row>
    <row r="61" spans="2:16" x14ac:dyDescent="0.2">
      <c r="B61" s="214"/>
      <c r="C61" s="120" t="s">
        <v>100</v>
      </c>
      <c r="D61" s="193"/>
      <c r="E61" s="144">
        <f>'[1]arkusz główny'!H154</f>
        <v>811</v>
      </c>
      <c r="F61" s="213"/>
      <c r="G61" s="204"/>
      <c r="H61" s="142">
        <f>'[1]arkusz główny'!U154</f>
        <v>806</v>
      </c>
      <c r="I61" s="143">
        <f>'[1]arkusz główny'!V154</f>
        <v>3975150.68</v>
      </c>
      <c r="J61" s="197"/>
      <c r="K61" s="84">
        <f>'[1]arkusz główny'!AK154</f>
        <v>810</v>
      </c>
      <c r="L61" s="85">
        <f>'[1]arkusz główny'!AL154</f>
        <v>2421229.2999999998</v>
      </c>
      <c r="M61" s="85">
        <f>'[1]arkusz główny'!AM154</f>
        <v>1540625.46</v>
      </c>
      <c r="N61" s="85">
        <f>'[1]arkusz główny'!AN154</f>
        <v>565271.51</v>
      </c>
      <c r="O61" s="199"/>
      <c r="P61" s="201"/>
    </row>
    <row r="62" spans="2:16" x14ac:dyDescent="0.2">
      <c r="B62" s="145">
        <v>16</v>
      </c>
      <c r="C62" s="123" t="s">
        <v>101</v>
      </c>
      <c r="D62" s="146">
        <f>'[1]arkusz główny'!F155</f>
        <v>291821015.03759998</v>
      </c>
      <c r="E62" s="147">
        <f>'[1]arkusz główny'!H155</f>
        <v>94</v>
      </c>
      <c r="F62" s="148">
        <f>'[1]arkusz główny'!I155</f>
        <v>339576890.04000002</v>
      </c>
      <c r="G62" s="149">
        <f>IFERROR(F62/D62,".")</f>
        <v>1.163647827063609</v>
      </c>
      <c r="H62" s="147">
        <f>'[1]arkusz główny'!U155</f>
        <v>10</v>
      </c>
      <c r="I62" s="148">
        <f>'[1]arkusz główny'!V155</f>
        <v>29254361</v>
      </c>
      <c r="J62" s="150">
        <f>IFERROR(I62/D62,".")</f>
        <v>0.10024761580734921</v>
      </c>
      <c r="K62" s="151">
        <f>'[1]arkusz główny'!AK155</f>
        <v>0</v>
      </c>
      <c r="L62" s="152">
        <f>'[1]arkusz główny'!AL155</f>
        <v>0</v>
      </c>
      <c r="M62" s="152">
        <f>'[1]arkusz główny'!AM155</f>
        <v>0</v>
      </c>
      <c r="N62" s="152">
        <f>'[1]arkusz główny'!AN155</f>
        <v>0</v>
      </c>
      <c r="O62" s="153">
        <f>IFERROR(N62/P62,".")</f>
        <v>0</v>
      </c>
      <c r="P62" s="154">
        <f>'[1]arkusz główny'!AR155</f>
        <v>67998186</v>
      </c>
    </row>
    <row r="63" spans="2:16" x14ac:dyDescent="0.2">
      <c r="B63" s="45">
        <v>19</v>
      </c>
      <c r="C63" s="46" t="s">
        <v>102</v>
      </c>
      <c r="D63" s="47">
        <f>'[1]arkusz główny'!F156</f>
        <v>3158303611.0211434</v>
      </c>
      <c r="E63" s="155">
        <f>E64+E65+E68+E71</f>
        <v>22087</v>
      </c>
      <c r="F63" s="49">
        <f>F64+F65+F68+F71</f>
        <v>3358191970.3311777</v>
      </c>
      <c r="G63" s="50">
        <f>IFERROR(F63/D63,".")</f>
        <v>1.0632897858877495</v>
      </c>
      <c r="H63" s="48">
        <f>H64+H65+H68+H71</f>
        <v>11141</v>
      </c>
      <c r="I63" s="49">
        <f>I64+I65+I68+I71</f>
        <v>1963773091.7794003</v>
      </c>
      <c r="J63" s="51">
        <f>IFERROR(I63/D63,".")</f>
        <v>0.62178097283828671</v>
      </c>
      <c r="K63" s="52">
        <f>'[1]arkusz główny'!AK156</f>
        <v>6164</v>
      </c>
      <c r="L63" s="53">
        <f>L64+L65+L68+L71</f>
        <v>834119199.99999988</v>
      </c>
      <c r="M63" s="53">
        <f>M64+M65+M68+M71</f>
        <v>376349637.88999993</v>
      </c>
      <c r="N63" s="53">
        <f>N64+N65+N68+N71</f>
        <v>194394816.46000001</v>
      </c>
      <c r="O63" s="54">
        <f>IFERROR(N63/P63,".")</f>
        <v>0.26448981273792005</v>
      </c>
      <c r="P63" s="55">
        <f>'[1]arkusz główny'!AR156</f>
        <v>734980355</v>
      </c>
    </row>
    <row r="64" spans="2:16" x14ac:dyDescent="0.2">
      <c r="B64" s="32" t="s">
        <v>103</v>
      </c>
      <c r="C64" s="156" t="s">
        <v>104</v>
      </c>
      <c r="D64" s="193"/>
      <c r="E64" s="157">
        <f>'[1]arkusz główny'!H157</f>
        <v>301</v>
      </c>
      <c r="F64" s="35">
        <f>'[1]arkusz główny'!I157</f>
        <v>37422000</v>
      </c>
      <c r="G64" s="204"/>
      <c r="H64" s="157">
        <f>'[1]arkusz główny'!U157</f>
        <v>299</v>
      </c>
      <c r="I64" s="90">
        <f>'[1]arkusz główny'!V157</f>
        <v>37180000</v>
      </c>
      <c r="J64" s="197"/>
      <c r="K64" s="36">
        <f>'[1]arkusz główny'!AK157</f>
        <v>299</v>
      </c>
      <c r="L64" s="158">
        <f>'[1]arkusz główny'!AL157</f>
        <v>37156680</v>
      </c>
      <c r="M64" s="158">
        <f>'[1]arkusz główny'!AM157</f>
        <v>23642795.48</v>
      </c>
      <c r="N64" s="158">
        <f>'[1]arkusz główny'!AN157</f>
        <v>8641728.5499999989</v>
      </c>
      <c r="O64" s="199"/>
      <c r="P64" s="201"/>
    </row>
    <row r="65" spans="2:16" x14ac:dyDescent="0.2">
      <c r="B65" s="206" t="s">
        <v>105</v>
      </c>
      <c r="C65" s="72" t="s">
        <v>106</v>
      </c>
      <c r="D65" s="193"/>
      <c r="E65" s="89">
        <f>'[1]arkusz główny'!H158</f>
        <v>21387</v>
      </c>
      <c r="F65" s="90">
        <f>'[1]arkusz główny'!I158</f>
        <v>2737399806.8231354</v>
      </c>
      <c r="G65" s="204"/>
      <c r="H65" s="89">
        <f>SUM(H66:H67)</f>
        <v>10495</v>
      </c>
      <c r="I65" s="90">
        <f>SUM(I66:I67)</f>
        <v>1362542792.7134705</v>
      </c>
      <c r="J65" s="197"/>
      <c r="K65" s="103">
        <f>'[1]arkusz główny'!AK158</f>
        <v>5984</v>
      </c>
      <c r="L65" s="104">
        <f>'[1]arkusz główny'!AL158</f>
        <v>563234184.27999985</v>
      </c>
      <c r="M65" s="104">
        <f>'[1]arkusz główny'!AM158</f>
        <v>306598924.78999996</v>
      </c>
      <c r="N65" s="104">
        <f>'[1]arkusz główny'!AN158</f>
        <v>132214194.63</v>
      </c>
      <c r="O65" s="199"/>
      <c r="P65" s="201"/>
    </row>
    <row r="66" spans="2:16" x14ac:dyDescent="0.2">
      <c r="B66" s="207"/>
      <c r="C66" s="134" t="s">
        <v>107</v>
      </c>
      <c r="D66" s="193"/>
      <c r="E66" s="89">
        <f>'[1]arkusz główny'!H159</f>
        <v>21387</v>
      </c>
      <c r="F66" s="90">
        <f>'[1]arkusz główny'!I159</f>
        <v>2737399806.8231354</v>
      </c>
      <c r="G66" s="204"/>
      <c r="H66" s="89">
        <f>'[1]arkusz główny'!U159</f>
        <v>10432</v>
      </c>
      <c r="I66" s="90">
        <f>'[1]arkusz główny'!V159</f>
        <v>1357496112.1734705</v>
      </c>
      <c r="J66" s="197"/>
      <c r="K66" s="103">
        <f>'[1]arkusz główny'!AK159</f>
        <v>5926</v>
      </c>
      <c r="L66" s="104">
        <f>'[1]arkusz główny'!AL159</f>
        <v>558187503.73999989</v>
      </c>
      <c r="M66" s="104">
        <f>'[1]arkusz główny'!AM159</f>
        <v>303387722.16999996</v>
      </c>
      <c r="N66" s="104">
        <f>'[1]arkusz główny'!AN159</f>
        <v>131079482.95999999</v>
      </c>
      <c r="O66" s="199"/>
      <c r="P66" s="201"/>
    </row>
    <row r="67" spans="2:16" x14ac:dyDescent="0.2">
      <c r="B67" s="208"/>
      <c r="C67" s="120" t="s">
        <v>108</v>
      </c>
      <c r="D67" s="193"/>
      <c r="E67" s="159"/>
      <c r="F67" s="160"/>
      <c r="G67" s="204"/>
      <c r="H67" s="89">
        <f>'[1]arkusz główny'!U160</f>
        <v>63</v>
      </c>
      <c r="I67" s="90">
        <f>'[1]arkusz główny'!V160</f>
        <v>5046680.5399999991</v>
      </c>
      <c r="J67" s="197"/>
      <c r="K67" s="103">
        <f>'[1]arkusz główny'!AK160</f>
        <v>62</v>
      </c>
      <c r="L67" s="104">
        <f>'[1]arkusz główny'!AL160</f>
        <v>5046680.5399999991</v>
      </c>
      <c r="M67" s="104">
        <f>'[1]arkusz główny'!AM160</f>
        <v>3211202.62</v>
      </c>
      <c r="N67" s="104">
        <f>'[1]arkusz główny'!AN160</f>
        <v>1134711.67</v>
      </c>
      <c r="O67" s="199"/>
      <c r="P67" s="201"/>
    </row>
    <row r="68" spans="2:16" x14ac:dyDescent="0.2">
      <c r="B68" s="206" t="s">
        <v>109</v>
      </c>
      <c r="C68" s="72" t="s">
        <v>110</v>
      </c>
      <c r="D68" s="193"/>
      <c r="E68" s="89">
        <f>'[1]arkusz główny'!H161</f>
        <v>125</v>
      </c>
      <c r="F68" s="90">
        <f>'[1]arkusz główny'!I161</f>
        <v>41546344.078958035</v>
      </c>
      <c r="G68" s="204"/>
      <c r="H68" s="89">
        <f>SUM(H69:H70)</f>
        <v>73</v>
      </c>
      <c r="I68" s="90">
        <f>SUM(I69:I70)</f>
        <v>22231844.136845831</v>
      </c>
      <c r="J68" s="197"/>
      <c r="K68" s="103">
        <f>'[1]arkusz główny'!AK161</f>
        <v>161</v>
      </c>
      <c r="L68" s="104">
        <f>'[1]arkusz główny'!AL161</f>
        <v>8874989.6499999985</v>
      </c>
      <c r="M68" s="104">
        <f>'[1]arkusz główny'!AM161</f>
        <v>1595845.33</v>
      </c>
      <c r="N68" s="104">
        <f>'[1]arkusz główny'!AN161</f>
        <v>2062026.79</v>
      </c>
      <c r="O68" s="199"/>
      <c r="P68" s="201"/>
    </row>
    <row r="69" spans="2:16" x14ac:dyDescent="0.2">
      <c r="B69" s="207"/>
      <c r="C69" s="134" t="s">
        <v>107</v>
      </c>
      <c r="D69" s="193"/>
      <c r="E69" s="40">
        <f>'[1]arkusz główny'!H162</f>
        <v>125</v>
      </c>
      <c r="F69" s="41">
        <f>'[1]arkusz główny'!I162</f>
        <v>41546344.078958035</v>
      </c>
      <c r="G69" s="204"/>
      <c r="H69" s="40">
        <f>'[1]arkusz główny'!U162</f>
        <v>69</v>
      </c>
      <c r="I69" s="41">
        <f>'[1]arkusz główny'!V162</f>
        <v>21261685.85684583</v>
      </c>
      <c r="J69" s="197"/>
      <c r="K69" s="42">
        <f>'[1]arkusz główny'!AK162</f>
        <v>158</v>
      </c>
      <c r="L69" s="43">
        <f>'[1]arkusz główny'!AL162</f>
        <v>7904831.3699999982</v>
      </c>
      <c r="M69" s="43">
        <f>'[1]arkusz główny'!AM162</f>
        <v>978533.64999999991</v>
      </c>
      <c r="N69" s="43">
        <f>'[1]arkusz główny'!AN162</f>
        <v>1844180.1500000001</v>
      </c>
      <c r="O69" s="199"/>
      <c r="P69" s="201"/>
    </row>
    <row r="70" spans="2:16" x14ac:dyDescent="0.2">
      <c r="B70" s="208"/>
      <c r="C70" s="120" t="s">
        <v>108</v>
      </c>
      <c r="D70" s="203"/>
      <c r="E70" s="159"/>
      <c r="F70" s="160"/>
      <c r="G70" s="205"/>
      <c r="H70" s="40">
        <f>'[1]arkusz główny'!U163</f>
        <v>4</v>
      </c>
      <c r="I70" s="41">
        <f>'[1]arkusz główny'!V163</f>
        <v>970158.28</v>
      </c>
      <c r="J70" s="197"/>
      <c r="K70" s="42">
        <f>'[1]arkusz główny'!AK163</f>
        <v>7</v>
      </c>
      <c r="L70" s="43">
        <f>'[1]arkusz główny'!AL163</f>
        <v>970158.28</v>
      </c>
      <c r="M70" s="43">
        <f>'[1]arkusz główny'!AM163</f>
        <v>617311.68000000005</v>
      </c>
      <c r="N70" s="43">
        <f>'[1]arkusz główny'!AN163</f>
        <v>217846.64</v>
      </c>
      <c r="O70" s="199"/>
      <c r="P70" s="201"/>
    </row>
    <row r="71" spans="2:16" x14ac:dyDescent="0.2">
      <c r="B71" s="38" t="s">
        <v>111</v>
      </c>
      <c r="C71" s="67" t="s">
        <v>112</v>
      </c>
      <c r="D71" s="193"/>
      <c r="E71" s="40">
        <f>'[1]arkusz główny'!H164</f>
        <v>274</v>
      </c>
      <c r="F71" s="41">
        <f>'[1]arkusz główny'!I164</f>
        <v>541823819.42908406</v>
      </c>
      <c r="G71" s="204"/>
      <c r="H71" s="40">
        <f>'[1]arkusz główny'!U164</f>
        <v>274</v>
      </c>
      <c r="I71" s="41">
        <f>'[1]arkusz główny'!V164</f>
        <v>541818454.92908406</v>
      </c>
      <c r="J71" s="197"/>
      <c r="K71" s="42">
        <f>'[1]arkusz główny'!AK164</f>
        <v>274</v>
      </c>
      <c r="L71" s="43">
        <f>'[1]arkusz główny'!AL164</f>
        <v>224853346.07000002</v>
      </c>
      <c r="M71" s="43">
        <f>'[1]arkusz główny'!AM164</f>
        <v>44512072.289999984</v>
      </c>
      <c r="N71" s="43">
        <f>'[1]arkusz główny'!AN164</f>
        <v>51476866.490000002</v>
      </c>
      <c r="O71" s="199"/>
      <c r="P71" s="201"/>
    </row>
    <row r="72" spans="2:16" x14ac:dyDescent="0.2">
      <c r="B72" s="45">
        <v>20</v>
      </c>
      <c r="C72" s="46" t="s">
        <v>113</v>
      </c>
      <c r="D72" s="124">
        <f>'[1]arkusz główny'!F165</f>
        <v>1385859939.0419762</v>
      </c>
      <c r="E72" s="48">
        <f>'[1]arkusz główny'!H165</f>
        <v>540</v>
      </c>
      <c r="F72" s="49">
        <f>'[1]arkusz główny'!I165</f>
        <v>470467792.41000009</v>
      </c>
      <c r="G72" s="50">
        <f>IFERROR(F72/D72,".")</f>
        <v>0.33947715721924054</v>
      </c>
      <c r="H72" s="48">
        <f>'[1]arkusz główny'!U165</f>
        <v>422</v>
      </c>
      <c r="I72" s="49">
        <f>'[1]arkusz główny'!V165</f>
        <v>354469843.75999999</v>
      </c>
      <c r="J72" s="51">
        <f>IFERROR(I72/D72,".")</f>
        <v>0.25577609524165884</v>
      </c>
      <c r="K72" s="52">
        <f>'[1]arkusz główny'!AK165</f>
        <v>32</v>
      </c>
      <c r="L72" s="53">
        <f>'[1]arkusz główny'!AL165</f>
        <v>225502676.39000008</v>
      </c>
      <c r="M72" s="53">
        <f>'[1]arkusz główny'!AM165</f>
        <v>143487351.82000002</v>
      </c>
      <c r="N72" s="53">
        <f>'[1]arkusz główny'!AN165</f>
        <v>52899140.140000008</v>
      </c>
      <c r="O72" s="54">
        <f>IFERROR(N72/P72,".")</f>
        <v>0.16363366827410955</v>
      </c>
      <c r="P72" s="55">
        <f>'[1]arkusz główny'!AR165</f>
        <v>323277848</v>
      </c>
    </row>
    <row r="73" spans="2:16" x14ac:dyDescent="0.2">
      <c r="B73" s="45"/>
      <c r="C73" s="46" t="s">
        <v>114</v>
      </c>
      <c r="D73" s="124">
        <f>'[1]arkusz główny'!F168</f>
        <v>1422391432.7087359</v>
      </c>
      <c r="E73" s="161"/>
      <c r="F73" s="162"/>
      <c r="G73" s="50"/>
      <c r="H73" s="163"/>
      <c r="I73" s="49">
        <f>'[1]zobowiązania wieloletnie'!F22</f>
        <v>1260528000</v>
      </c>
      <c r="J73" s="51">
        <f>IFERROR(I73/D73,".")</f>
        <v>0.88620331296534116</v>
      </c>
      <c r="K73" s="52">
        <f>'[1]arkusz główny'!AK168</f>
        <v>53464</v>
      </c>
      <c r="L73" s="53">
        <f>SUM(L74:L75)</f>
        <v>1226860690.8400002</v>
      </c>
      <c r="M73" s="53">
        <f>SUM(M74:M75)</f>
        <v>780647208.11000001</v>
      </c>
      <c r="N73" s="53">
        <f>SUM(N74:N75)</f>
        <v>290391312.10000002</v>
      </c>
      <c r="O73" s="54">
        <f>IFERROR(N73/P73,".")</f>
        <v>0.90751510932076251</v>
      </c>
      <c r="P73" s="55">
        <f>'[1]arkusz główny'!AR168</f>
        <v>319985099</v>
      </c>
    </row>
    <row r="74" spans="2:16" x14ac:dyDescent="0.2">
      <c r="B74" s="191" t="s">
        <v>81</v>
      </c>
      <c r="C74" s="164" t="s">
        <v>39</v>
      </c>
      <c r="D74" s="193"/>
      <c r="E74" s="195"/>
      <c r="F74" s="117"/>
      <c r="G74" s="165"/>
      <c r="H74" s="166"/>
      <c r="I74" s="108">
        <f>'[1]zobowiązania wieloletnie'!F23</f>
        <v>587436800</v>
      </c>
      <c r="J74" s="197"/>
      <c r="K74" s="167">
        <f>'[1]arkusz główny'!AK169</f>
        <v>17661</v>
      </c>
      <c r="L74" s="168">
        <f>'[1]arkusz główny'!AL169</f>
        <v>553769461.19000006</v>
      </c>
      <c r="M74" s="168">
        <f>'[1]arkusz główny'!AM169</f>
        <v>352361213.19</v>
      </c>
      <c r="N74" s="168">
        <f>'[1]arkusz główny'!AN169</f>
        <v>130059412.91</v>
      </c>
      <c r="O74" s="199"/>
      <c r="P74" s="201"/>
    </row>
    <row r="75" spans="2:16" ht="13.5" thickBot="1" x14ac:dyDescent="0.25">
      <c r="B75" s="192"/>
      <c r="C75" s="120" t="s">
        <v>115</v>
      </c>
      <c r="D75" s="194"/>
      <c r="E75" s="196"/>
      <c r="F75" s="169"/>
      <c r="G75" s="170"/>
      <c r="H75" s="171"/>
      <c r="I75" s="172">
        <f>'[1]zobowiązania wieloletnie'!F24</f>
        <v>673091200</v>
      </c>
      <c r="J75" s="198"/>
      <c r="K75" s="173">
        <f>'[1]arkusz główny'!AK170</f>
        <v>35803</v>
      </c>
      <c r="L75" s="174">
        <f>'[1]arkusz główny'!AL170</f>
        <v>673091229.64999998</v>
      </c>
      <c r="M75" s="174">
        <f>'[1]arkusz główny'!AM170</f>
        <v>428285994.92000002</v>
      </c>
      <c r="N75" s="174">
        <f>'[1]arkusz główny'!AN170</f>
        <v>160331899.19</v>
      </c>
      <c r="O75" s="200"/>
      <c r="P75" s="202"/>
    </row>
    <row r="76" spans="2:16" ht="31.5" customHeight="1" thickBot="1" x14ac:dyDescent="0.25">
      <c r="B76" s="189" t="s">
        <v>116</v>
      </c>
      <c r="C76" s="190"/>
      <c r="D76" s="175">
        <f>D73+D72+D63+D62+D56+D51+D46+D43+D39+D33+D27+D24+D18+D13+D9+D6</f>
        <v>58447972879.248787</v>
      </c>
      <c r="E76" s="176" t="e">
        <f>E73+E72+E63+E62+E56+E51+E46+E43+E39+E33+E27+E24+E18+E13+E9+E6</f>
        <v>#VALUE!</v>
      </c>
      <c r="F76" s="177" t="e">
        <f>F73+F72+F63+F62+F56+F51+F46+F43+F39+F33+F27+F24+F18+F13+F9+F6</f>
        <v>#VALUE!</v>
      </c>
      <c r="G76" s="178" t="str">
        <f>IFERROR(F76/D76,".")</f>
        <v>.</v>
      </c>
      <c r="H76" s="176">
        <f>H73+H72+H63+H62+H56+H51+H46+H43+H39+H33+H27+H24+H18+H13+H9+H6</f>
        <v>3138721</v>
      </c>
      <c r="I76" s="177">
        <f>I73+I72+I63+I62+I56+I51+I46+I43+I39+I33+I27+I24+I18+I13+I9+I6</f>
        <v>27245032728.197994</v>
      </c>
      <c r="J76" s="179">
        <f>IFERROR(I76/D76,".")</f>
        <v>0.46614161939345888</v>
      </c>
      <c r="K76" s="180">
        <f>'[1]arkusz główny'!AK171</f>
        <v>935156</v>
      </c>
      <c r="L76" s="181">
        <f>L73+L72+L63+L62+L56+L51+L46+L43+L39+L33+L27+L24+L18+L13+L9+L6</f>
        <v>16494420482.380005</v>
      </c>
      <c r="M76" s="181">
        <f>M73+M72+M63+M62+M56+M51+M46+M43+M39+M33+M27+M24+M18+M13+M9+M6</f>
        <v>10356281378.57</v>
      </c>
      <c r="N76" s="181" t="e">
        <f>N73+N72+N63+N62+N56+N51+N46+N43+N39+N33+N27+N24+N18+N13+N9+N6</f>
        <v>#VALUE!</v>
      </c>
      <c r="O76" s="182" t="str">
        <f>IFERROR(N76/P76,".")</f>
        <v>.</v>
      </c>
      <c r="P76" s="183">
        <f>P73+P72+P63+P62+P56+P51+P46+P43+P39+P33+P27+P24+P18+P13+P9+P6</f>
        <v>13612211428</v>
      </c>
    </row>
    <row r="77" spans="2:16" x14ac:dyDescent="0.2">
      <c r="B77" s="184" t="s">
        <v>117</v>
      </c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</row>
    <row r="78" spans="2:16" x14ac:dyDescent="0.2">
      <c r="B78" s="184" t="s">
        <v>118</v>
      </c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P78" s="185"/>
    </row>
    <row r="79" spans="2:16" hidden="1" x14ac:dyDescent="0.2">
      <c r="B79" s="184" t="str">
        <f>'[1]arkusz główny'!B174</f>
        <v xml:space="preserve">*** W ramach poddziałania 19.2 dane zawarte w sekcjach "złożone wnioski" oraz "wnioski odrzucone / wycofane" nie zawierają wniosków niewybranych przez LGD. </v>
      </c>
      <c r="K79" s="186"/>
      <c r="L79" s="186"/>
      <c r="M79" s="186"/>
      <c r="N79" s="186"/>
      <c r="O79" s="186"/>
    </row>
    <row r="80" spans="2:16" hidden="1" x14ac:dyDescent="0.2">
      <c r="B80" s="184" t="s">
        <v>119</v>
      </c>
    </row>
    <row r="81" spans="2:16" hidden="1" x14ac:dyDescent="0.2">
      <c r="B81" s="184" t="str">
        <f>'[1]arkusz główny'!B176</f>
        <v>***** W przypadku działania 13, w wyniku przeksięgowań płatności część kwot z decyzji została zrealizowana w ramach budżetu PROW 2007-2013 (dot. wiersza zobowiązania z PROW 2007-2013 (część kampanii 2014)).</v>
      </c>
      <c r="L81" s="187"/>
      <c r="M81" s="187"/>
      <c r="N81" s="187"/>
    </row>
    <row r="82" spans="2:16" hidden="1" x14ac:dyDescent="0.2">
      <c r="B82" s="184" t="str">
        <f>'[1]arkusz główny'!B179</f>
        <v>******** W ramach obsługi działania 11, w kolumnie „Zrealizowane płatności” uwzględniono kwoty wypłacone w ramach obsługi kampanii 2010 do 2014 - łącznie na kwotę ogółem 3 689 032,88 zł.</v>
      </c>
    </row>
    <row r="83" spans="2:16" hidden="1" x14ac:dyDescent="0.2">
      <c r="B83" s="184" t="str">
        <f>'[1]arkusz główny'!B180</f>
        <v>*********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84" spans="2:16" x14ac:dyDescent="0.2">
      <c r="B84" s="184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</row>
    <row r="85" spans="2:16" x14ac:dyDescent="0.2">
      <c r="B85" s="184"/>
    </row>
    <row r="86" spans="2:16" x14ac:dyDescent="0.2">
      <c r="B86" s="184"/>
    </row>
    <row r="87" spans="2:16" x14ac:dyDescent="0.2">
      <c r="B87" s="184"/>
      <c r="H87" s="186"/>
      <c r="I87" s="186"/>
      <c r="J87" s="186"/>
    </row>
    <row r="88" spans="2:16" x14ac:dyDescent="0.2">
      <c r="D88" s="187"/>
      <c r="E88" s="186"/>
      <c r="F88" s="186"/>
      <c r="H88" s="186"/>
      <c r="I88" s="186"/>
      <c r="K88" s="186"/>
      <c r="L88" s="186"/>
    </row>
    <row r="94" spans="2:16" ht="15" customHeight="1" x14ac:dyDescent="0.2"/>
    <row r="95" spans="2:16" hidden="1" x14ac:dyDescent="0.2">
      <c r="E95" s="186" t="e">
        <f>E76-'[1]arkusz główny'!H171</f>
        <v>#VALUE!</v>
      </c>
      <c r="F95" s="186" t="e">
        <f>F76-'[1]arkusz główny'!I171</f>
        <v>#VALUE!</v>
      </c>
      <c r="H95" s="186">
        <f>H76-'[1]arkusz główny'!U171</f>
        <v>0</v>
      </c>
      <c r="I95" s="186">
        <f>I76-'[1]arkusz główny'!V171</f>
        <v>0</v>
      </c>
      <c r="K95" s="186">
        <f>K76-'[1]arkusz główny'!AK171</f>
        <v>0</v>
      </c>
      <c r="L95" s="186">
        <f>L76-'[1]arkusz główny'!AL171</f>
        <v>0</v>
      </c>
      <c r="M95" s="186">
        <f>M76-'[1]arkusz główny'!AM171</f>
        <v>0</v>
      </c>
      <c r="N95" s="186" t="e">
        <f>N76-'[1]arkusz główny'!AN171</f>
        <v>#VALUE!</v>
      </c>
    </row>
  </sheetData>
  <autoFilter ref="B1:N1">
    <filterColumn colId="3" showButton="0"/>
    <filterColumn colId="4" showButton="0"/>
    <filterColumn colId="6" showButton="0"/>
    <filterColumn colId="7" showButton="0"/>
    <filterColumn colId="9" showButton="0"/>
    <filterColumn colId="10" showButton="0"/>
    <filterColumn colId="11" showButton="0"/>
  </autoFilter>
  <mergeCells count="102">
    <mergeCell ref="D3:D4"/>
    <mergeCell ref="E3:E4"/>
    <mergeCell ref="H3:H4"/>
    <mergeCell ref="K3:K4"/>
    <mergeCell ref="L3:M3"/>
    <mergeCell ref="P3:P4"/>
    <mergeCell ref="E1:G1"/>
    <mergeCell ref="H1:J1"/>
    <mergeCell ref="K1:O1"/>
    <mergeCell ref="B2:B4"/>
    <mergeCell ref="C2:C4"/>
    <mergeCell ref="E2:G2"/>
    <mergeCell ref="H2:J2"/>
    <mergeCell ref="K2:O2"/>
    <mergeCell ref="D7:D8"/>
    <mergeCell ref="G7:G8"/>
    <mergeCell ref="J7:J8"/>
    <mergeCell ref="O7:O8"/>
    <mergeCell ref="P7:P8"/>
    <mergeCell ref="B10:B11"/>
    <mergeCell ref="D10:D12"/>
    <mergeCell ref="E10:E11"/>
    <mergeCell ref="F10:F11"/>
    <mergeCell ref="G10:G12"/>
    <mergeCell ref="B19:B21"/>
    <mergeCell ref="D25:D26"/>
    <mergeCell ref="G25:G26"/>
    <mergeCell ref="J25:J26"/>
    <mergeCell ref="O25:O26"/>
    <mergeCell ref="P25:P26"/>
    <mergeCell ref="N10:N11"/>
    <mergeCell ref="O10:O12"/>
    <mergeCell ref="P10:P12"/>
    <mergeCell ref="B14:B16"/>
    <mergeCell ref="D14:D16"/>
    <mergeCell ref="F14:F16"/>
    <mergeCell ref="G14:G17"/>
    <mergeCell ref="J14:J17"/>
    <mergeCell ref="O14:O17"/>
    <mergeCell ref="P14:P17"/>
    <mergeCell ref="H10:H11"/>
    <mergeCell ref="I10:I11"/>
    <mergeCell ref="J10:J12"/>
    <mergeCell ref="K10:K11"/>
    <mergeCell ref="L10:L11"/>
    <mergeCell ref="M10:M11"/>
    <mergeCell ref="B40:B42"/>
    <mergeCell ref="D40:D42"/>
    <mergeCell ref="G40:G42"/>
    <mergeCell ref="J40:J42"/>
    <mergeCell ref="O40:O42"/>
    <mergeCell ref="P40:P42"/>
    <mergeCell ref="B34:B35"/>
    <mergeCell ref="D34:D38"/>
    <mergeCell ref="G34:G38"/>
    <mergeCell ref="J34:J38"/>
    <mergeCell ref="O34:O38"/>
    <mergeCell ref="P34:P38"/>
    <mergeCell ref="B36:B37"/>
    <mergeCell ref="B49:B50"/>
    <mergeCell ref="D52:D55"/>
    <mergeCell ref="F52:F55"/>
    <mergeCell ref="G52:G55"/>
    <mergeCell ref="J52:J55"/>
    <mergeCell ref="O52:O55"/>
    <mergeCell ref="P44:P45"/>
    <mergeCell ref="D47:D50"/>
    <mergeCell ref="F47:F50"/>
    <mergeCell ref="G47:G50"/>
    <mergeCell ref="J47:J50"/>
    <mergeCell ref="O47:O50"/>
    <mergeCell ref="P47:P50"/>
    <mergeCell ref="B44:B45"/>
    <mergeCell ref="D44:D45"/>
    <mergeCell ref="F44:F45"/>
    <mergeCell ref="G44:G45"/>
    <mergeCell ref="J44:J45"/>
    <mergeCell ref="O44:O45"/>
    <mergeCell ref="P52:P55"/>
    <mergeCell ref="B54:B55"/>
    <mergeCell ref="C57:C59"/>
    <mergeCell ref="D57:D61"/>
    <mergeCell ref="F57:F61"/>
    <mergeCell ref="G57:G61"/>
    <mergeCell ref="J57:J61"/>
    <mergeCell ref="O57:O61"/>
    <mergeCell ref="P57:P61"/>
    <mergeCell ref="B60:B61"/>
    <mergeCell ref="B76:C76"/>
    <mergeCell ref="B74:B75"/>
    <mergeCell ref="D74:D75"/>
    <mergeCell ref="E74:E75"/>
    <mergeCell ref="J74:J75"/>
    <mergeCell ref="O74:O75"/>
    <mergeCell ref="P74:P75"/>
    <mergeCell ref="D64:D71"/>
    <mergeCell ref="G64:G71"/>
    <mergeCell ref="J64:J71"/>
    <mergeCell ref="O64:O71"/>
    <mergeCell ref="P64:P71"/>
    <mergeCell ref="B65:B67"/>
    <mergeCell ref="B68:B70"/>
  </mergeCells>
  <printOptions horizontalCentered="1" verticalCentered="1"/>
  <pageMargins left="0.31496062992125984" right="0" top="0" bottom="0" header="0.27559055118110237" footer="7.874015748031496E-2"/>
  <pageSetup paperSize="8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grudzień 2018</vt:lpstr>
      <vt:lpstr>'PROW 2014-2020 grudzień 2018'!Obszar_wydruku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2019-03-06T10:14:09Z</cp:lastPrinted>
  <dcterms:created xsi:type="dcterms:W3CDTF">2019-03-06T10:11:14Z</dcterms:created>
  <dcterms:modified xsi:type="dcterms:W3CDTF">2019-03-06T13:33:48Z</dcterms:modified>
</cp:coreProperties>
</file>