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7870" windowHeight="12765"/>
  </bookViews>
  <sheets>
    <sheet name="PROW 2014-2020 styczeń 2019 " sheetId="1" r:id="rId1"/>
  </sheets>
  <externalReferences>
    <externalReference r:id="rId2"/>
  </externalReferences>
  <definedNames>
    <definedName name="_xlnm.Print_Area" localSheetId="0">'PROW 2014-2020 styczeń 2019 '!$A$1:$Q$83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82" i="1"/>
  <c r="B81" i="1"/>
  <c r="B79" i="1"/>
  <c r="K76" i="1"/>
  <c r="K95" i="1" s="1"/>
  <c r="N75" i="1"/>
  <c r="N73" i="1" s="1"/>
  <c r="M75" i="1"/>
  <c r="L75" i="1"/>
  <c r="K75" i="1"/>
  <c r="I75" i="1"/>
  <c r="N74" i="1"/>
  <c r="M74" i="1"/>
  <c r="M73" i="1" s="1"/>
  <c r="L74" i="1"/>
  <c r="K74" i="1"/>
  <c r="I74" i="1"/>
  <c r="P73" i="1"/>
  <c r="K73" i="1"/>
  <c r="I73" i="1"/>
  <c r="J73" i="1" s="1"/>
  <c r="D73" i="1"/>
  <c r="P72" i="1"/>
  <c r="N72" i="1"/>
  <c r="M72" i="1"/>
  <c r="L72" i="1"/>
  <c r="K72" i="1"/>
  <c r="I72" i="1"/>
  <c r="H72" i="1"/>
  <c r="F72" i="1"/>
  <c r="E72" i="1"/>
  <c r="D72" i="1"/>
  <c r="G72" i="1" s="1"/>
  <c r="N71" i="1"/>
  <c r="M71" i="1"/>
  <c r="L71" i="1"/>
  <c r="K71" i="1"/>
  <c r="I71" i="1"/>
  <c r="H71" i="1"/>
  <c r="F71" i="1"/>
  <c r="E71" i="1"/>
  <c r="N70" i="1"/>
  <c r="M70" i="1"/>
  <c r="L70" i="1"/>
  <c r="K70" i="1"/>
  <c r="I70" i="1"/>
  <c r="H70" i="1"/>
  <c r="N69" i="1"/>
  <c r="M69" i="1"/>
  <c r="L69" i="1"/>
  <c r="K69" i="1"/>
  <c r="I69" i="1"/>
  <c r="I68" i="1" s="1"/>
  <c r="H69" i="1"/>
  <c r="H68" i="1" s="1"/>
  <c r="F69" i="1"/>
  <c r="E69" i="1"/>
  <c r="N68" i="1"/>
  <c r="M68" i="1"/>
  <c r="L68" i="1"/>
  <c r="K68" i="1"/>
  <c r="F68" i="1"/>
  <c r="E68" i="1"/>
  <c r="N67" i="1"/>
  <c r="M67" i="1"/>
  <c r="L67" i="1"/>
  <c r="K67" i="1"/>
  <c r="I67" i="1"/>
  <c r="H67" i="1"/>
  <c r="N66" i="1"/>
  <c r="M66" i="1"/>
  <c r="L66" i="1"/>
  <c r="K66" i="1"/>
  <c r="I66" i="1"/>
  <c r="I65" i="1" s="1"/>
  <c r="H66" i="1"/>
  <c r="F66" i="1"/>
  <c r="E66" i="1"/>
  <c r="N65" i="1"/>
  <c r="M65" i="1"/>
  <c r="L65" i="1"/>
  <c r="K65" i="1"/>
  <c r="H65" i="1"/>
  <c r="F65" i="1"/>
  <c r="E65" i="1"/>
  <c r="N64" i="1"/>
  <c r="N63" i="1" s="1"/>
  <c r="O63" i="1" s="1"/>
  <c r="M64" i="1"/>
  <c r="L64" i="1"/>
  <c r="K64" i="1"/>
  <c r="I64" i="1"/>
  <c r="H64" i="1"/>
  <c r="F64" i="1"/>
  <c r="E64" i="1"/>
  <c r="P63" i="1"/>
  <c r="K63" i="1"/>
  <c r="D63" i="1"/>
  <c r="P62" i="1"/>
  <c r="N62" i="1"/>
  <c r="M62" i="1"/>
  <c r="L62" i="1"/>
  <c r="K62" i="1"/>
  <c r="I62" i="1"/>
  <c r="J62" i="1" s="1"/>
  <c r="H62" i="1"/>
  <c r="F62" i="1"/>
  <c r="E62" i="1"/>
  <c r="D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N58" i="1"/>
  <c r="M58" i="1"/>
  <c r="L58" i="1"/>
  <c r="K58" i="1"/>
  <c r="I58" i="1"/>
  <c r="H58" i="1"/>
  <c r="E58" i="1"/>
  <c r="N57" i="1"/>
  <c r="M57" i="1"/>
  <c r="L57" i="1"/>
  <c r="K57" i="1"/>
  <c r="I57" i="1"/>
  <c r="H57" i="1"/>
  <c r="E57" i="1"/>
  <c r="P56" i="1"/>
  <c r="N56" i="1"/>
  <c r="O56" i="1" s="1"/>
  <c r="M56" i="1"/>
  <c r="L56" i="1"/>
  <c r="K56" i="1"/>
  <c r="I56" i="1"/>
  <c r="H56" i="1"/>
  <c r="E56" i="1"/>
  <c r="D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N52" i="1"/>
  <c r="M52" i="1"/>
  <c r="L52" i="1"/>
  <c r="K52" i="1"/>
  <c r="I52" i="1"/>
  <c r="H52" i="1"/>
  <c r="E52" i="1"/>
  <c r="P51" i="1"/>
  <c r="N51" i="1"/>
  <c r="M51" i="1"/>
  <c r="L51" i="1"/>
  <c r="K51" i="1"/>
  <c r="I51" i="1"/>
  <c r="H51" i="1"/>
  <c r="E51" i="1"/>
  <c r="D51" i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N48" i="1"/>
  <c r="M48" i="1"/>
  <c r="L48" i="1"/>
  <c r="K48" i="1"/>
  <c r="I48" i="1"/>
  <c r="H48" i="1"/>
  <c r="E48" i="1"/>
  <c r="N47" i="1"/>
  <c r="M47" i="1"/>
  <c r="L47" i="1"/>
  <c r="K47" i="1"/>
  <c r="I47" i="1"/>
  <c r="H47" i="1"/>
  <c r="E47" i="1"/>
  <c r="P46" i="1"/>
  <c r="O46" i="1" s="1"/>
  <c r="N46" i="1"/>
  <c r="M46" i="1"/>
  <c r="L46" i="1"/>
  <c r="K46" i="1"/>
  <c r="I46" i="1"/>
  <c r="J46" i="1" s="1"/>
  <c r="H46" i="1"/>
  <c r="E46" i="1"/>
  <c r="D46" i="1"/>
  <c r="N45" i="1"/>
  <c r="M45" i="1"/>
  <c r="L45" i="1"/>
  <c r="K45" i="1"/>
  <c r="I45" i="1"/>
  <c r="N44" i="1"/>
  <c r="M44" i="1"/>
  <c r="L44" i="1"/>
  <c r="K44" i="1"/>
  <c r="K43" i="1" s="1"/>
  <c r="I44" i="1"/>
  <c r="H44" i="1"/>
  <c r="E44" i="1"/>
  <c r="E43" i="1" s="1"/>
  <c r="P43" i="1"/>
  <c r="N43" i="1"/>
  <c r="O43" i="1" s="1"/>
  <c r="I43" i="1"/>
  <c r="J43" i="1" s="1"/>
  <c r="H43" i="1"/>
  <c r="D43" i="1"/>
  <c r="N42" i="1"/>
  <c r="M42" i="1"/>
  <c r="L42" i="1"/>
  <c r="K42" i="1"/>
  <c r="N41" i="1"/>
  <c r="M41" i="1"/>
  <c r="L41" i="1"/>
  <c r="K41" i="1"/>
  <c r="I41" i="1"/>
  <c r="H41" i="1"/>
  <c r="F41" i="1"/>
  <c r="E41" i="1"/>
  <c r="N40" i="1"/>
  <c r="M40" i="1"/>
  <c r="L40" i="1"/>
  <c r="K40" i="1"/>
  <c r="I40" i="1"/>
  <c r="H40" i="1"/>
  <c r="F40" i="1"/>
  <c r="E40" i="1"/>
  <c r="P39" i="1"/>
  <c r="O39" i="1"/>
  <c r="N39" i="1"/>
  <c r="M39" i="1"/>
  <c r="L39" i="1"/>
  <c r="K39" i="1"/>
  <c r="I39" i="1"/>
  <c r="J39" i="1" s="1"/>
  <c r="H39" i="1"/>
  <c r="F39" i="1"/>
  <c r="G39" i="1" s="1"/>
  <c r="E39" i="1"/>
  <c r="D39" i="1"/>
  <c r="N38" i="1"/>
  <c r="M38" i="1"/>
  <c r="L38" i="1"/>
  <c r="K38" i="1"/>
  <c r="I38" i="1"/>
  <c r="H38" i="1"/>
  <c r="F38" i="1"/>
  <c r="E38" i="1"/>
  <c r="N37" i="1"/>
  <c r="M37" i="1"/>
  <c r="L37" i="1"/>
  <c r="K37" i="1"/>
  <c r="I37" i="1"/>
  <c r="H37" i="1"/>
  <c r="F37" i="1"/>
  <c r="E37" i="1"/>
  <c r="N36" i="1"/>
  <c r="M36" i="1"/>
  <c r="L36" i="1"/>
  <c r="K36" i="1"/>
  <c r="I36" i="1"/>
  <c r="H36" i="1"/>
  <c r="H33" i="1" s="1"/>
  <c r="F36" i="1"/>
  <c r="E36" i="1"/>
  <c r="N35" i="1"/>
  <c r="M35" i="1"/>
  <c r="L35" i="1"/>
  <c r="K35" i="1"/>
  <c r="I35" i="1"/>
  <c r="H35" i="1"/>
  <c r="F35" i="1"/>
  <c r="E35" i="1"/>
  <c r="N34" i="1"/>
  <c r="N33" i="1" s="1"/>
  <c r="O33" i="1" s="1"/>
  <c r="M34" i="1"/>
  <c r="M33" i="1" s="1"/>
  <c r="L34" i="1"/>
  <c r="K34" i="1"/>
  <c r="I34" i="1"/>
  <c r="H34" i="1"/>
  <c r="F34" i="1"/>
  <c r="E34" i="1"/>
  <c r="P33" i="1"/>
  <c r="K33" i="1"/>
  <c r="D33" i="1"/>
  <c r="P32" i="1"/>
  <c r="N32" i="1"/>
  <c r="O32" i="1" s="1"/>
  <c r="M32" i="1"/>
  <c r="L32" i="1"/>
  <c r="K32" i="1"/>
  <c r="I32" i="1"/>
  <c r="H32" i="1"/>
  <c r="E32" i="1"/>
  <c r="D32" i="1"/>
  <c r="P31" i="1"/>
  <c r="N31" i="1"/>
  <c r="O31" i="1" s="1"/>
  <c r="M31" i="1"/>
  <c r="L31" i="1"/>
  <c r="K31" i="1"/>
  <c r="I31" i="1"/>
  <c r="J31" i="1" s="1"/>
  <c r="H31" i="1"/>
  <c r="F31" i="1"/>
  <c r="E31" i="1"/>
  <c r="D31" i="1"/>
  <c r="P30" i="1"/>
  <c r="N30" i="1"/>
  <c r="O30" i="1" s="1"/>
  <c r="M30" i="1"/>
  <c r="L30" i="1"/>
  <c r="K30" i="1"/>
  <c r="I30" i="1"/>
  <c r="H30" i="1"/>
  <c r="F30" i="1"/>
  <c r="E30" i="1"/>
  <c r="D30" i="1"/>
  <c r="P29" i="1"/>
  <c r="N29" i="1"/>
  <c r="O29" i="1" s="1"/>
  <c r="M29" i="1"/>
  <c r="L29" i="1"/>
  <c r="K29" i="1"/>
  <c r="I29" i="1"/>
  <c r="H29" i="1"/>
  <c r="F29" i="1"/>
  <c r="E29" i="1"/>
  <c r="D29" i="1"/>
  <c r="G29" i="1" s="1"/>
  <c r="P28" i="1"/>
  <c r="N28" i="1"/>
  <c r="O28" i="1" s="1"/>
  <c r="M28" i="1"/>
  <c r="L28" i="1"/>
  <c r="K28" i="1"/>
  <c r="I28" i="1"/>
  <c r="H28" i="1"/>
  <c r="F28" i="1"/>
  <c r="E28" i="1"/>
  <c r="D28" i="1"/>
  <c r="K27" i="1"/>
  <c r="F27" i="1"/>
  <c r="N26" i="1"/>
  <c r="M26" i="1"/>
  <c r="L26" i="1"/>
  <c r="K26" i="1"/>
  <c r="I26" i="1"/>
  <c r="H26" i="1"/>
  <c r="F26" i="1"/>
  <c r="E26" i="1"/>
  <c r="N25" i="1"/>
  <c r="N24" i="1" s="1"/>
  <c r="M25" i="1"/>
  <c r="M24" i="1" s="1"/>
  <c r="L25" i="1"/>
  <c r="K25" i="1"/>
  <c r="I25" i="1"/>
  <c r="H25" i="1"/>
  <c r="F25" i="1"/>
  <c r="F24" i="1" s="1"/>
  <c r="E25" i="1"/>
  <c r="E24" i="1" s="1"/>
  <c r="P24" i="1"/>
  <c r="K24" i="1"/>
  <c r="D24" i="1"/>
  <c r="P23" i="1"/>
  <c r="N23" i="1"/>
  <c r="O23" i="1" s="1"/>
  <c r="M23" i="1"/>
  <c r="L23" i="1"/>
  <c r="K23" i="1"/>
  <c r="I23" i="1"/>
  <c r="J23" i="1" s="1"/>
  <c r="H23" i="1"/>
  <c r="F23" i="1"/>
  <c r="E23" i="1"/>
  <c r="D23" i="1"/>
  <c r="P22" i="1"/>
  <c r="N22" i="1"/>
  <c r="O22" i="1" s="1"/>
  <c r="M22" i="1"/>
  <c r="L22" i="1"/>
  <c r="K22" i="1"/>
  <c r="I22" i="1"/>
  <c r="H22" i="1"/>
  <c r="F22" i="1"/>
  <c r="E22" i="1"/>
  <c r="D22" i="1"/>
  <c r="J22" i="1" s="1"/>
  <c r="P21" i="1"/>
  <c r="N21" i="1"/>
  <c r="M21" i="1"/>
  <c r="L21" i="1"/>
  <c r="K21" i="1"/>
  <c r="I21" i="1"/>
  <c r="H21" i="1"/>
  <c r="F21" i="1"/>
  <c r="E21" i="1"/>
  <c r="D21" i="1"/>
  <c r="C21" i="1"/>
  <c r="P20" i="1"/>
  <c r="N20" i="1"/>
  <c r="M20" i="1"/>
  <c r="L20" i="1"/>
  <c r="K20" i="1"/>
  <c r="I20" i="1"/>
  <c r="H20" i="1"/>
  <c r="F20" i="1"/>
  <c r="F18" i="1" s="1"/>
  <c r="G18" i="1" s="1"/>
  <c r="E20" i="1"/>
  <c r="D20" i="1"/>
  <c r="P19" i="1"/>
  <c r="N19" i="1"/>
  <c r="M19" i="1"/>
  <c r="L19" i="1"/>
  <c r="K19" i="1"/>
  <c r="I19" i="1"/>
  <c r="H19" i="1"/>
  <c r="F19" i="1"/>
  <c r="E19" i="1"/>
  <c r="D19" i="1"/>
  <c r="P18" i="1"/>
  <c r="K18" i="1"/>
  <c r="D18" i="1"/>
  <c r="N17" i="1"/>
  <c r="M17" i="1"/>
  <c r="L17" i="1"/>
  <c r="K17" i="1"/>
  <c r="I17" i="1"/>
  <c r="H17" i="1"/>
  <c r="F17" i="1"/>
  <c r="E17" i="1"/>
  <c r="N16" i="1"/>
  <c r="N14" i="1" s="1"/>
  <c r="N13" i="1" s="1"/>
  <c r="O13" i="1" s="1"/>
  <c r="M16" i="1"/>
  <c r="L16" i="1"/>
  <c r="K16" i="1"/>
  <c r="I16" i="1"/>
  <c r="N15" i="1"/>
  <c r="M15" i="1"/>
  <c r="M14" i="1" s="1"/>
  <c r="M13" i="1" s="1"/>
  <c r="L15" i="1"/>
  <c r="K15" i="1"/>
  <c r="I15" i="1"/>
  <c r="H15" i="1"/>
  <c r="H14" i="1" s="1"/>
  <c r="E15" i="1"/>
  <c r="E14" i="1" s="1"/>
  <c r="E13" i="1" s="1"/>
  <c r="K14" i="1"/>
  <c r="P13" i="1"/>
  <c r="K13" i="1"/>
  <c r="F13" i="1"/>
  <c r="D13" i="1"/>
  <c r="N12" i="1"/>
  <c r="M12" i="1"/>
  <c r="L12" i="1"/>
  <c r="K12" i="1"/>
  <c r="I12" i="1"/>
  <c r="H12" i="1"/>
  <c r="H9" i="1" s="1"/>
  <c r="F12" i="1"/>
  <c r="E12" i="1"/>
  <c r="N10" i="1"/>
  <c r="I10" i="1"/>
  <c r="H10" i="1"/>
  <c r="F10" i="1"/>
  <c r="F9" i="1" s="1"/>
  <c r="G9" i="1" s="1"/>
  <c r="E10" i="1"/>
  <c r="P9" i="1"/>
  <c r="M9" i="1"/>
  <c r="L9" i="1"/>
  <c r="K9" i="1"/>
  <c r="D9" i="1"/>
  <c r="N8" i="1"/>
  <c r="N7" i="1"/>
  <c r="N6" i="1" s="1"/>
  <c r="M7" i="1"/>
  <c r="L7" i="1"/>
  <c r="L6" i="1" s="1"/>
  <c r="K7" i="1"/>
  <c r="I7" i="1"/>
  <c r="I6" i="1" s="1"/>
  <c r="J6" i="1" s="1"/>
  <c r="H7" i="1"/>
  <c r="F7" i="1"/>
  <c r="F6" i="1" s="1"/>
  <c r="E7" i="1"/>
  <c r="E6" i="1" s="1"/>
  <c r="P6" i="1"/>
  <c r="M6" i="1"/>
  <c r="H6" i="1"/>
  <c r="D6" i="1"/>
  <c r="M18" i="1" l="1"/>
  <c r="G20" i="1"/>
  <c r="H24" i="1"/>
  <c r="G28" i="1"/>
  <c r="L27" i="1"/>
  <c r="G31" i="1"/>
  <c r="L63" i="1"/>
  <c r="O73" i="1"/>
  <c r="L14" i="1"/>
  <c r="L13" i="1" s="1"/>
  <c r="O21" i="1"/>
  <c r="H27" i="1"/>
  <c r="M27" i="1"/>
  <c r="G62" i="1"/>
  <c r="O62" i="1"/>
  <c r="M63" i="1"/>
  <c r="O51" i="1"/>
  <c r="H18" i="1"/>
  <c r="L18" i="1"/>
  <c r="G22" i="1"/>
  <c r="J32" i="1"/>
  <c r="I9" i="1"/>
  <c r="J9" i="1" s="1"/>
  <c r="L43" i="1"/>
  <c r="G6" i="1"/>
  <c r="O6" i="1"/>
  <c r="E18" i="1"/>
  <c r="I18" i="1"/>
  <c r="J18" i="1" s="1"/>
  <c r="G24" i="1"/>
  <c r="J28" i="1"/>
  <c r="I27" i="1"/>
  <c r="E33" i="1"/>
  <c r="E9" i="1"/>
  <c r="N9" i="1"/>
  <c r="O9" i="1" s="1"/>
  <c r="G19" i="1"/>
  <c r="O19" i="1"/>
  <c r="G23" i="1"/>
  <c r="I24" i="1"/>
  <c r="J24" i="1" s="1"/>
  <c r="E27" i="1"/>
  <c r="P27" i="1"/>
  <c r="L33" i="1"/>
  <c r="J56" i="1"/>
  <c r="I63" i="1"/>
  <c r="J63" i="1" s="1"/>
  <c r="F63" i="1"/>
  <c r="G63" i="1" s="1"/>
  <c r="H63" i="1"/>
  <c r="H76" i="1" s="1"/>
  <c r="H95" i="1" s="1"/>
  <c r="E63" i="1"/>
  <c r="P76" i="1"/>
  <c r="J72" i="1"/>
  <c r="G30" i="1"/>
  <c r="G21" i="1"/>
  <c r="H13" i="1"/>
  <c r="I14" i="1"/>
  <c r="I13" i="1" s="1"/>
  <c r="J13" i="1" s="1"/>
  <c r="J19" i="1"/>
  <c r="O20" i="1"/>
  <c r="O24" i="1"/>
  <c r="L24" i="1"/>
  <c r="I33" i="1"/>
  <c r="J33" i="1" s="1"/>
  <c r="F33" i="1"/>
  <c r="G33" i="1" s="1"/>
  <c r="M43" i="1"/>
  <c r="M76" i="1" s="1"/>
  <c r="M95" i="1" s="1"/>
  <c r="J51" i="1"/>
  <c r="L73" i="1"/>
  <c r="E76" i="1"/>
  <c r="E95" i="1" s="1"/>
  <c r="J20" i="1"/>
  <c r="J30" i="1"/>
  <c r="N18" i="1"/>
  <c r="O18" i="1" s="1"/>
  <c r="J21" i="1"/>
  <c r="N27" i="1"/>
  <c r="O27" i="1" s="1"/>
  <c r="O72" i="1"/>
  <c r="J29" i="1"/>
  <c r="D27" i="1"/>
  <c r="J27" i="1" s="1"/>
  <c r="L76" i="1" l="1"/>
  <c r="L95" i="1" s="1"/>
  <c r="I76" i="1"/>
  <c r="F76" i="1"/>
  <c r="F95" i="1" s="1"/>
  <c r="D76" i="1"/>
  <c r="J76" i="1" s="1"/>
  <c r="I95" i="1"/>
  <c r="G27" i="1"/>
  <c r="N76" i="1"/>
  <c r="G76" i="1" l="1"/>
  <c r="N95" i="1"/>
  <c r="O76" i="1"/>
</calcChain>
</file>

<file path=xl/sharedStrings.xml><?xml version="1.0" encoding="utf-8"?>
<sst xmlns="http://schemas.openxmlformats.org/spreadsheetml/2006/main" count="142" uniqueCount="120">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</sst>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stycze&#324;%202019/ARiMR%20(M_2019-0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31.01.2019 r.</v>
          </cell>
        </row>
        <row r="8">
          <cell r="F8">
            <v>249561354.41960001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8594761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322710769.63272399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366179.2</v>
          </cell>
          <cell r="AM15">
            <v>232999.81</v>
          </cell>
          <cell r="AN15">
            <v>85442.67</v>
          </cell>
        </row>
        <row r="17">
          <cell r="F17">
            <v>120321063.49016002</v>
          </cell>
          <cell r="AK17">
            <v>9945</v>
          </cell>
          <cell r="AR17">
            <v>28003300</v>
          </cell>
        </row>
        <row r="18">
          <cell r="AK18">
            <v>9926</v>
          </cell>
        </row>
        <row r="19">
          <cell r="H19">
            <v>3538</v>
          </cell>
          <cell r="U19">
            <v>2567</v>
          </cell>
          <cell r="AK19">
            <v>1664</v>
          </cell>
          <cell r="AL19">
            <v>2926168.4299999992</v>
          </cell>
          <cell r="AM19">
            <v>1861908.93</v>
          </cell>
          <cell r="AN19">
            <v>680721.1399999999</v>
          </cell>
        </row>
        <row r="24">
          <cell r="AK24">
            <v>8297</v>
          </cell>
          <cell r="AL24">
            <v>19313289.879999999</v>
          </cell>
          <cell r="AM24">
            <v>12288976.130000001</v>
          </cell>
          <cell r="AN24">
            <v>4480633.1500000004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31934851.079999998</v>
          </cell>
          <cell r="AK25">
            <v>19</v>
          </cell>
          <cell r="AL25">
            <v>15237614.399999999</v>
          </cell>
          <cell r="AM25">
            <v>9695693.8399999999</v>
          </cell>
          <cell r="AN25">
            <v>3588713.4199999995</v>
          </cell>
        </row>
        <row r="26">
          <cell r="F26">
            <v>15377618464.247515</v>
          </cell>
          <cell r="AK26">
            <v>10451</v>
          </cell>
          <cell r="AR26">
            <v>3577025000</v>
          </cell>
        </row>
        <row r="27">
          <cell r="F27">
            <v>10739184846.070854</v>
          </cell>
          <cell r="H27">
            <v>56742</v>
          </cell>
          <cell r="I27">
            <v>11910362929.599998</v>
          </cell>
          <cell r="U27">
            <v>15112</v>
          </cell>
          <cell r="V27">
            <v>3161846045.9499998</v>
          </cell>
          <cell r="AK27">
            <v>9667</v>
          </cell>
          <cell r="AL27">
            <v>1585536512.6300001</v>
          </cell>
          <cell r="AM27">
            <v>1008876852.9099997</v>
          </cell>
          <cell r="AN27">
            <v>372655328.49999994</v>
          </cell>
          <cell r="AR27">
            <v>2499997963</v>
          </cell>
        </row>
        <row r="33">
          <cell r="F33">
            <v>280585561.41407603</v>
          </cell>
          <cell r="H33">
            <v>2194</v>
          </cell>
          <cell r="I33">
            <v>360662755.25999999</v>
          </cell>
          <cell r="U33">
            <v>1483</v>
          </cell>
          <cell r="V33">
            <v>226302988.5</v>
          </cell>
          <cell r="AK33">
            <v>455</v>
          </cell>
          <cell r="AL33">
            <v>52565539.799999997</v>
          </cell>
          <cell r="AM33">
            <v>52565539.799999997</v>
          </cell>
          <cell r="AN33">
            <v>12222771.33</v>
          </cell>
          <cell r="AR33">
            <v>65216176</v>
          </cell>
        </row>
        <row r="35">
          <cell r="D35" t="str">
            <v>Inwestycje mające na celu ochronę wód przed zanieczyszczeniem azotanami pochodzącymi ze źródeł rolniczych 
(w tym "Inwestycje w gospodarstwach położonych na obszarach OSN")</v>
          </cell>
          <cell r="F35">
            <v>146516392.54417202</v>
          </cell>
          <cell r="H35">
            <v>313</v>
          </cell>
          <cell r="I35">
            <v>13658474.859999999</v>
          </cell>
          <cell r="U35">
            <v>86</v>
          </cell>
          <cell r="V35">
            <v>3388551.1</v>
          </cell>
          <cell r="AK35">
            <v>83</v>
          </cell>
          <cell r="AL35">
            <v>3176467.5</v>
          </cell>
          <cell r="AM35">
            <v>3176467.5</v>
          </cell>
          <cell r="AN35">
            <v>746650.01</v>
          </cell>
          <cell r="AR35">
            <v>34059824</v>
          </cell>
        </row>
        <row r="38">
          <cell r="F38">
            <v>2986438338.6838284</v>
          </cell>
          <cell r="H38">
            <v>3117</v>
          </cell>
          <cell r="I38">
            <v>7331139501.1299992</v>
          </cell>
          <cell r="U38">
            <v>734</v>
          </cell>
          <cell r="V38">
            <v>1156361615.8600001</v>
          </cell>
          <cell r="AK38">
            <v>310</v>
          </cell>
          <cell r="AL38">
            <v>422295966.26000011</v>
          </cell>
          <cell r="AM38">
            <v>268706921.81</v>
          </cell>
          <cell r="AN38">
            <v>99023009.390000001</v>
          </cell>
          <cell r="AR38">
            <v>693052019</v>
          </cell>
        </row>
        <row r="45">
          <cell r="F45">
            <v>1224893325.534584</v>
          </cell>
          <cell r="H45">
            <v>148</v>
          </cell>
          <cell r="I45">
            <v>1229336774.4299998</v>
          </cell>
          <cell r="U45">
            <v>107</v>
          </cell>
          <cell r="V45">
            <v>857385771.6183151</v>
          </cell>
          <cell r="AK45">
            <v>12</v>
          </cell>
          <cell r="AL45">
            <v>36088294.920000002</v>
          </cell>
          <cell r="AM45">
            <v>22962982</v>
          </cell>
          <cell r="AN45">
            <v>8412639.2199999988</v>
          </cell>
          <cell r="AR45">
            <v>284699018</v>
          </cell>
        </row>
        <row r="46">
          <cell r="F46">
            <v>1355235173.842308</v>
          </cell>
          <cell r="AK46">
            <v>301</v>
          </cell>
          <cell r="AR46">
            <v>314970926</v>
          </cell>
        </row>
        <row r="47">
          <cell r="H47">
            <v>2857</v>
          </cell>
          <cell r="I47">
            <v>227316669.87</v>
          </cell>
          <cell r="U47">
            <v>267</v>
          </cell>
          <cell r="V47">
            <v>34613687.469999999</v>
          </cell>
          <cell r="AK47">
            <v>75</v>
          </cell>
          <cell r="AL47">
            <v>7445779.6099999994</v>
          </cell>
          <cell r="AM47">
            <v>4737749.2299999995</v>
          </cell>
          <cell r="AN47">
            <v>1730992.5499999998</v>
          </cell>
        </row>
        <row r="51">
          <cell r="H51">
            <v>1074</v>
          </cell>
          <cell r="I51">
            <v>64601741.150000006</v>
          </cell>
          <cell r="U51">
            <v>406</v>
          </cell>
          <cell r="V51">
            <v>16410415.379999999</v>
          </cell>
          <cell r="AK51">
            <v>226</v>
          </cell>
          <cell r="AL51">
            <v>8137817.4100000011</v>
          </cell>
          <cell r="AM51">
            <v>5178092.43</v>
          </cell>
          <cell r="AN51">
            <v>1895793.43</v>
          </cell>
        </row>
        <row r="57">
          <cell r="AK57">
            <v>19228</v>
          </cell>
        </row>
        <row r="58">
          <cell r="F58">
            <v>3088675300.7484398</v>
          </cell>
          <cell r="H58">
            <v>17219</v>
          </cell>
          <cell r="I58">
            <v>1721900000</v>
          </cell>
          <cell r="U58">
            <v>9970</v>
          </cell>
          <cell r="V58">
            <v>997000000</v>
          </cell>
          <cell r="AK58">
            <v>8862</v>
          </cell>
          <cell r="AL58">
            <v>720900000</v>
          </cell>
          <cell r="AM58">
            <v>458708670</v>
          </cell>
          <cell r="AN58">
            <v>168103206.94999999</v>
          </cell>
          <cell r="AR58">
            <v>717978630</v>
          </cell>
        </row>
        <row r="63">
          <cell r="F63">
            <v>2061244289.1184402</v>
          </cell>
          <cell r="H63">
            <v>4300</v>
          </cell>
          <cell r="I63">
            <v>430000000</v>
          </cell>
          <cell r="U63">
            <v>1004</v>
          </cell>
          <cell r="V63">
            <v>100400000</v>
          </cell>
          <cell r="AK63">
            <v>957</v>
          </cell>
          <cell r="AL63">
            <v>79060000</v>
          </cell>
          <cell r="AM63">
            <v>50305878</v>
          </cell>
          <cell r="AN63">
            <v>18685983.700000003</v>
          </cell>
          <cell r="AR63">
            <v>479359101</v>
          </cell>
        </row>
        <row r="67">
          <cell r="F67">
            <v>3886720527.4739885</v>
          </cell>
          <cell r="H67">
            <v>18920</v>
          </cell>
          <cell r="I67">
            <v>1135200000</v>
          </cell>
          <cell r="U67">
            <v>10710</v>
          </cell>
          <cell r="V67">
            <v>642600000</v>
          </cell>
          <cell r="AK67">
            <v>8325</v>
          </cell>
          <cell r="AL67">
            <v>400332000</v>
          </cell>
          <cell r="AM67">
            <v>254731251.59999999</v>
          </cell>
          <cell r="AN67">
            <v>95445605.989999995</v>
          </cell>
          <cell r="AR67">
            <v>905527034</v>
          </cell>
        </row>
        <row r="71">
          <cell r="F71">
            <v>782651929.37428808</v>
          </cell>
          <cell r="H71">
            <v>1896</v>
          </cell>
          <cell r="I71">
            <v>789556042.56000006</v>
          </cell>
          <cell r="U71">
            <v>1303</v>
          </cell>
          <cell r="V71">
            <v>550729003.05999994</v>
          </cell>
          <cell r="AK71">
            <v>612</v>
          </cell>
          <cell r="AL71">
            <v>229981739.57000002</v>
          </cell>
          <cell r="AM71">
            <v>146337379.83000001</v>
          </cell>
          <cell r="AN71">
            <v>53562810.549999997</v>
          </cell>
          <cell r="AR71">
            <v>181997643</v>
          </cell>
        </row>
        <row r="73">
          <cell r="F73">
            <v>129012596.123796</v>
          </cell>
          <cell r="H73">
            <v>789</v>
          </cell>
          <cell r="U73">
            <v>549</v>
          </cell>
          <cell r="V73">
            <v>10098341.43</v>
          </cell>
          <cell r="AK73">
            <v>491</v>
          </cell>
          <cell r="AL73">
            <v>9374083.0199999996</v>
          </cell>
          <cell r="AM73">
            <v>5964726.5099999998</v>
          </cell>
          <cell r="AN73">
            <v>2192198.2799999998</v>
          </cell>
          <cell r="AR73">
            <v>29996857</v>
          </cell>
        </row>
        <row r="77">
          <cell r="F77">
            <v>4605095260.0311966</v>
          </cell>
          <cell r="AK77">
            <v>1252</v>
          </cell>
          <cell r="AR77">
            <v>1074938080</v>
          </cell>
        </row>
        <row r="78">
          <cell r="H78">
            <v>5180</v>
          </cell>
          <cell r="I78">
            <v>6339372832.6523132</v>
          </cell>
          <cell r="U78">
            <v>1906</v>
          </cell>
          <cell r="V78">
            <v>1786343664.356895</v>
          </cell>
          <cell r="AK78">
            <v>1055</v>
          </cell>
          <cell r="AL78">
            <v>1518894538.7400002</v>
          </cell>
          <cell r="AM78">
            <v>966472587.81999981</v>
          </cell>
          <cell r="AN78">
            <v>357559135.31999999</v>
          </cell>
        </row>
        <row r="79">
          <cell r="H79">
            <v>1696</v>
          </cell>
          <cell r="I79">
            <v>3401989901.5330868</v>
          </cell>
          <cell r="U79">
            <v>776</v>
          </cell>
          <cell r="V79">
            <v>1554005796.254482</v>
          </cell>
          <cell r="AK79">
            <v>398</v>
          </cell>
          <cell r="AL79">
            <v>450479767.63</v>
          </cell>
          <cell r="AM79">
            <v>286640274.69</v>
          </cell>
          <cell r="AN79">
            <v>104833233.35000001</v>
          </cell>
        </row>
        <row r="80">
          <cell r="H80">
            <v>1123</v>
          </cell>
          <cell r="I80">
            <v>701891717.89877737</v>
          </cell>
          <cell r="U80">
            <v>341</v>
          </cell>
          <cell r="V80">
            <v>226396886.54618105</v>
          </cell>
          <cell r="AJ80">
            <v>0</v>
          </cell>
          <cell r="AK80">
            <v>0</v>
          </cell>
          <cell r="AL80">
            <v>0</v>
          </cell>
          <cell r="AN80">
            <v>0</v>
          </cell>
        </row>
        <row r="81">
          <cell r="H81">
            <v>240</v>
          </cell>
          <cell r="I81">
            <v>300325258.0278846</v>
          </cell>
          <cell r="U81">
            <v>189</v>
          </cell>
          <cell r="V81">
            <v>238049492.42527583</v>
          </cell>
          <cell r="AK81">
            <v>13</v>
          </cell>
          <cell r="AL81">
            <v>15203772.99</v>
          </cell>
          <cell r="AM81">
            <v>9674160.7200000007</v>
          </cell>
          <cell r="AN81">
            <v>3532570.0199999996</v>
          </cell>
        </row>
        <row r="82">
          <cell r="H82">
            <v>103</v>
          </cell>
          <cell r="I82">
            <v>59150149.965979874</v>
          </cell>
          <cell r="U82">
            <v>69</v>
          </cell>
          <cell r="V82">
            <v>42104235.954703756</v>
          </cell>
          <cell r="AJ82">
            <v>0</v>
          </cell>
          <cell r="AK82">
            <v>0</v>
          </cell>
          <cell r="AL82">
            <v>0</v>
          </cell>
          <cell r="AN82">
            <v>0</v>
          </cell>
        </row>
        <row r="83">
          <cell r="F83">
            <v>1293592695.0394762</v>
          </cell>
          <cell r="H83">
            <v>8696</v>
          </cell>
          <cell r="I83">
            <v>58555825.920000002</v>
          </cell>
          <cell r="U83">
            <v>6178</v>
          </cell>
          <cell r="AK83">
            <v>16991</v>
          </cell>
          <cell r="AL83">
            <v>357715041.66999996</v>
          </cell>
          <cell r="AM83">
            <v>227613701.20000002</v>
          </cell>
          <cell r="AN83">
            <v>83535287.709999979</v>
          </cell>
          <cell r="AR83">
            <v>300989060</v>
          </cell>
        </row>
        <row r="85">
          <cell r="H85">
            <v>8587</v>
          </cell>
          <cell r="I85">
            <v>56979996.219999999</v>
          </cell>
          <cell r="U85">
            <v>6125</v>
          </cell>
          <cell r="AK85">
            <v>1602</v>
          </cell>
          <cell r="AL85">
            <v>34230082.800000012</v>
          </cell>
          <cell r="AM85">
            <v>21780573.599999994</v>
          </cell>
          <cell r="AN85">
            <v>7995425.6899999995</v>
          </cell>
        </row>
        <row r="96">
          <cell r="H96">
            <v>109</v>
          </cell>
          <cell r="I96">
            <v>1575829.7000000002</v>
          </cell>
          <cell r="U96">
            <v>53</v>
          </cell>
          <cell r="AK96">
            <v>9259</v>
          </cell>
          <cell r="AL96">
            <v>170428953.20999998</v>
          </cell>
          <cell r="AM96">
            <v>108443711.14</v>
          </cell>
          <cell r="AN96">
            <v>40009599.899999999</v>
          </cell>
        </row>
        <row r="102">
          <cell r="AK102">
            <v>7542</v>
          </cell>
          <cell r="AL102">
            <v>153056005.66</v>
          </cell>
          <cell r="AM102">
            <v>97389416.460000008</v>
          </cell>
          <cell r="AN102">
            <v>35530262.119999997</v>
          </cell>
        </row>
        <row r="108">
          <cell r="F108">
            <v>1601852947.4632559</v>
          </cell>
          <cell r="AR108">
            <v>372268848</v>
          </cell>
        </row>
        <row r="109">
          <cell r="H109">
            <v>299</v>
          </cell>
          <cell r="U109">
            <v>190</v>
          </cell>
          <cell r="AK109">
            <v>152</v>
          </cell>
          <cell r="AL109">
            <v>43678010.469999999</v>
          </cell>
          <cell r="AM109">
            <v>26573030.059999999</v>
          </cell>
          <cell r="AN109">
            <v>10221691.960000001</v>
          </cell>
        </row>
        <row r="114">
          <cell r="AK114">
            <v>755</v>
          </cell>
          <cell r="AL114">
            <v>247556475.59</v>
          </cell>
          <cell r="AM114">
            <v>157520177.13</v>
          </cell>
          <cell r="AN114">
            <v>57479637.159999996</v>
          </cell>
        </row>
        <row r="115">
          <cell r="F115">
            <v>5885155950.8506155</v>
          </cell>
          <cell r="H115">
            <v>288068</v>
          </cell>
          <cell r="U115">
            <v>251624</v>
          </cell>
          <cell r="AK115">
            <v>90316</v>
          </cell>
          <cell r="AL115">
            <v>2745066289.4299998</v>
          </cell>
          <cell r="AM115">
            <v>1746674348.6500001</v>
          </cell>
          <cell r="AN115">
            <v>640017629.53000009</v>
          </cell>
          <cell r="AR115">
            <v>1366679125</v>
          </cell>
        </row>
        <row r="116">
          <cell r="H116">
            <v>270039</v>
          </cell>
          <cell r="U116">
            <v>236535</v>
          </cell>
          <cell r="V116">
            <v>2562400308.1400003</v>
          </cell>
          <cell r="AK116">
            <v>85040</v>
          </cell>
          <cell r="AL116">
            <v>2530403083.0400004</v>
          </cell>
          <cell r="AM116">
            <v>1610084218.1300001</v>
          </cell>
          <cell r="AN116">
            <v>589943804.82999992</v>
          </cell>
        </row>
        <row r="117">
          <cell r="H117">
            <v>25109</v>
          </cell>
          <cell r="U117">
            <v>21902</v>
          </cell>
          <cell r="V117">
            <v>218076611.89000002</v>
          </cell>
          <cell r="AK117">
            <v>8731</v>
          </cell>
          <cell r="AL117">
            <v>214663206.38999996</v>
          </cell>
          <cell r="AM117">
            <v>136590130.51999998</v>
          </cell>
          <cell r="AN117">
            <v>50073824.70000001</v>
          </cell>
        </row>
        <row r="118">
          <cell r="H118">
            <v>138476</v>
          </cell>
          <cell r="U118">
            <v>110182</v>
          </cell>
          <cell r="AK118">
            <v>48490</v>
          </cell>
          <cell r="AL118">
            <v>1224885448.6500001</v>
          </cell>
          <cell r="AM118">
            <v>779401161.99000001</v>
          </cell>
          <cell r="AN118">
            <v>287866185.48000002</v>
          </cell>
        </row>
        <row r="126">
          <cell r="H126">
            <v>149592</v>
          </cell>
          <cell r="U126">
            <v>141442</v>
          </cell>
          <cell r="AK126">
            <v>57479</v>
          </cell>
          <cell r="AL126">
            <v>1520136723.98</v>
          </cell>
          <cell r="AM126">
            <v>967245115.1500001</v>
          </cell>
          <cell r="AN126">
            <v>352140879.69</v>
          </cell>
        </row>
        <row r="132">
          <cell r="F132">
            <v>3012931629.3367362</v>
          </cell>
          <cell r="H132">
            <v>78273</v>
          </cell>
          <cell r="U132">
            <v>65190</v>
          </cell>
          <cell r="AK132">
            <v>25479</v>
          </cell>
          <cell r="AL132">
            <v>1016204948.39</v>
          </cell>
          <cell r="AM132">
            <v>646610629.30999994</v>
          </cell>
          <cell r="AN132">
            <v>237060275.99000001</v>
          </cell>
          <cell r="AR132">
            <v>699942890</v>
          </cell>
        </row>
        <row r="133">
          <cell r="H133">
            <v>16271</v>
          </cell>
          <cell r="U133">
            <v>11442</v>
          </cell>
          <cell r="V133">
            <v>192349126.63000003</v>
          </cell>
          <cell r="AK133">
            <v>7103</v>
          </cell>
          <cell r="AL133">
            <v>184742720.75</v>
          </cell>
          <cell r="AM133">
            <v>117551710.78</v>
          </cell>
          <cell r="AN133">
            <v>43429111.759999998</v>
          </cell>
        </row>
        <row r="134">
          <cell r="H134">
            <v>66981</v>
          </cell>
          <cell r="U134">
            <v>56749</v>
          </cell>
          <cell r="V134">
            <v>856531747.92999995</v>
          </cell>
          <cell r="AK134">
            <v>22656</v>
          </cell>
          <cell r="AL134">
            <v>831462227.6400001</v>
          </cell>
          <cell r="AM134">
            <v>529058918.52999997</v>
          </cell>
          <cell r="AN134">
            <v>193631164.22999999</v>
          </cell>
        </row>
        <row r="135">
          <cell r="H135">
            <v>37523</v>
          </cell>
          <cell r="U135">
            <v>26435</v>
          </cell>
          <cell r="AK135">
            <v>11628</v>
          </cell>
          <cell r="AL135">
            <v>470925303.72000003</v>
          </cell>
          <cell r="AM135">
            <v>299649528.08999997</v>
          </cell>
          <cell r="AN135">
            <v>110857093.63999999</v>
          </cell>
        </row>
        <row r="143">
          <cell r="H143">
            <v>40750</v>
          </cell>
          <cell r="U143">
            <v>38755</v>
          </cell>
          <cell r="AK143">
            <v>17860</v>
          </cell>
          <cell r="AL143">
            <v>545279644.66999996</v>
          </cell>
          <cell r="AM143">
            <v>346961101.21999997</v>
          </cell>
          <cell r="AN143">
            <v>126203182.34999999</v>
          </cell>
        </row>
        <row r="148">
          <cell r="F148">
            <v>8519456764.3492689</v>
          </cell>
          <cell r="H148">
            <v>3001273</v>
          </cell>
          <cell r="U148">
            <v>2846728</v>
          </cell>
          <cell r="V148">
            <v>4938945362.9300003</v>
          </cell>
          <cell r="AK148">
            <v>826927</v>
          </cell>
          <cell r="AL148">
            <v>4846190479.04</v>
          </cell>
          <cell r="AM148">
            <v>3083616982.3400002</v>
          </cell>
          <cell r="AN148">
            <v>1130239310.4000001</v>
          </cell>
          <cell r="AR148">
            <v>1983293170</v>
          </cell>
        </row>
        <row r="149">
          <cell r="H149">
            <v>122640</v>
          </cell>
          <cell r="U149">
            <v>116533</v>
          </cell>
          <cell r="V149">
            <v>226613152.11999997</v>
          </cell>
          <cell r="AK149">
            <v>33880</v>
          </cell>
          <cell r="AL149">
            <v>221723888.35000002</v>
          </cell>
          <cell r="AM149">
            <v>141082333.51999998</v>
          </cell>
          <cell r="AN149">
            <v>51700700.390000008</v>
          </cell>
        </row>
        <row r="150">
          <cell r="H150">
            <v>2617655</v>
          </cell>
          <cell r="U150">
            <v>2486725</v>
          </cell>
          <cell r="V150">
            <v>4431964235.96</v>
          </cell>
          <cell r="AK150">
            <v>723415</v>
          </cell>
          <cell r="AL150">
            <v>4349205875.1000004</v>
          </cell>
          <cell r="AM150">
            <v>2767387508.3099995</v>
          </cell>
          <cell r="AN150">
            <v>1014342789.2199998</v>
          </cell>
        </row>
        <row r="151">
          <cell r="H151">
            <v>209182</v>
          </cell>
          <cell r="U151">
            <v>205391</v>
          </cell>
          <cell r="V151">
            <v>232945776.05000001</v>
          </cell>
          <cell r="AK151">
            <v>74374</v>
          </cell>
          <cell r="AL151">
            <v>275260715.59000003</v>
          </cell>
          <cell r="AM151">
            <v>175147140.50999999</v>
          </cell>
          <cell r="AN151">
            <v>64195820.790000014</v>
          </cell>
        </row>
        <row r="152">
          <cell r="H152">
            <v>3000462</v>
          </cell>
          <cell r="U152">
            <v>2845922</v>
          </cell>
          <cell r="V152">
            <v>4934970212.25</v>
          </cell>
          <cell r="AK152">
            <v>826837</v>
          </cell>
          <cell r="AL152">
            <v>4843769249.7399998</v>
          </cell>
          <cell r="AM152">
            <v>3082076356.8800001</v>
          </cell>
          <cell r="AN152">
            <v>1129674038.8900001</v>
          </cell>
        </row>
        <row r="157">
          <cell r="H157">
            <v>811</v>
          </cell>
          <cell r="U157">
            <v>806</v>
          </cell>
          <cell r="V157">
            <v>3975150.68</v>
          </cell>
          <cell r="AK157">
            <v>810</v>
          </cell>
          <cell r="AL157">
            <v>2421229.2999999998</v>
          </cell>
          <cell r="AM157">
            <v>1540625.46</v>
          </cell>
          <cell r="AN157">
            <v>565271.51</v>
          </cell>
        </row>
        <row r="158">
          <cell r="F158">
            <v>292582594.72080004</v>
          </cell>
          <cell r="H158">
            <v>180</v>
          </cell>
          <cell r="I158">
            <v>619880671.90999997</v>
          </cell>
          <cell r="U158">
            <v>10</v>
          </cell>
          <cell r="V158">
            <v>29254361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R158">
            <v>67998186</v>
          </cell>
        </row>
        <row r="159">
          <cell r="F159">
            <v>3164898709.5739999</v>
          </cell>
          <cell r="AK159">
            <v>6540</v>
          </cell>
          <cell r="AR159">
            <v>734980355</v>
          </cell>
        </row>
        <row r="160">
          <cell r="H160">
            <v>301</v>
          </cell>
          <cell r="I160">
            <v>37422000</v>
          </cell>
          <cell r="U160">
            <v>299</v>
          </cell>
          <cell r="V160">
            <v>37180000</v>
          </cell>
          <cell r="AK160">
            <v>299</v>
          </cell>
          <cell r="AL160">
            <v>37156680</v>
          </cell>
          <cell r="AM160">
            <v>23642795.48</v>
          </cell>
          <cell r="AN160">
            <v>8641728.5499999989</v>
          </cell>
        </row>
        <row r="161">
          <cell r="H161">
            <v>21540</v>
          </cell>
          <cell r="I161">
            <v>2756439426.1301994</v>
          </cell>
          <cell r="AK161">
            <v>6385</v>
          </cell>
          <cell r="AL161">
            <v>612854544.42000008</v>
          </cell>
          <cell r="AM161">
            <v>333278524.19999999</v>
          </cell>
          <cell r="AN161">
            <v>143746304.06</v>
          </cell>
        </row>
        <row r="162">
          <cell r="H162">
            <v>21540</v>
          </cell>
          <cell r="I162">
            <v>2756439426.1301994</v>
          </cell>
          <cell r="U162">
            <v>10616</v>
          </cell>
          <cell r="V162">
            <v>1377500993.087676</v>
          </cell>
          <cell r="AK162">
            <v>6327</v>
          </cell>
          <cell r="AL162">
            <v>607807863.88000011</v>
          </cell>
          <cell r="AM162">
            <v>330067321.57999998</v>
          </cell>
          <cell r="AN162">
            <v>142611592.39000002</v>
          </cell>
        </row>
        <row r="163">
          <cell r="U163">
            <v>63</v>
          </cell>
          <cell r="V163">
            <v>5046680.5399999991</v>
          </cell>
          <cell r="AK163">
            <v>62</v>
          </cell>
          <cell r="AL163">
            <v>5046680.5399999991</v>
          </cell>
          <cell r="AM163">
            <v>3211202.62</v>
          </cell>
          <cell r="AN163">
            <v>1134711.67</v>
          </cell>
        </row>
        <row r="164">
          <cell r="H164">
            <v>128</v>
          </cell>
          <cell r="I164">
            <v>42621884.198398545</v>
          </cell>
          <cell r="AK164">
            <v>167</v>
          </cell>
          <cell r="AL164">
            <v>9155505.9699999988</v>
          </cell>
          <cell r="AM164">
            <v>1595845.33</v>
          </cell>
          <cell r="AN164">
            <v>2127220.69</v>
          </cell>
        </row>
        <row r="165">
          <cell r="H165">
            <v>128</v>
          </cell>
          <cell r="I165">
            <v>42621884.198398545</v>
          </cell>
          <cell r="U165">
            <v>71</v>
          </cell>
          <cell r="V165">
            <v>21571135.875041645</v>
          </cell>
          <cell r="AK165">
            <v>164</v>
          </cell>
          <cell r="AL165">
            <v>8185347.6899999985</v>
          </cell>
          <cell r="AM165">
            <v>978533.64999999991</v>
          </cell>
          <cell r="AN165">
            <v>1909374.05</v>
          </cell>
        </row>
        <row r="166">
          <cell r="U166">
            <v>4</v>
          </cell>
          <cell r="V166">
            <v>970158.28</v>
          </cell>
          <cell r="AK166">
            <v>7</v>
          </cell>
          <cell r="AL166">
            <v>970158.28</v>
          </cell>
          <cell r="AM166">
            <v>617311.68000000005</v>
          </cell>
          <cell r="AN166">
            <v>217846.64</v>
          </cell>
        </row>
        <row r="167">
          <cell r="H167">
            <v>274</v>
          </cell>
          <cell r="I167">
            <v>542651032.89779603</v>
          </cell>
          <cell r="U167">
            <v>274</v>
          </cell>
          <cell r="V167">
            <v>542645654.39779603</v>
          </cell>
          <cell r="AK167">
            <v>274</v>
          </cell>
          <cell r="AL167">
            <v>238458091.52000004</v>
          </cell>
          <cell r="AM167">
            <v>58116817.74000001</v>
          </cell>
          <cell r="AN167">
            <v>54638701.909999996</v>
          </cell>
        </row>
        <row r="168">
          <cell r="F168">
            <v>1388888180.5796921</v>
          </cell>
          <cell r="H168">
            <v>546</v>
          </cell>
          <cell r="I168">
            <v>477248989.02000016</v>
          </cell>
          <cell r="U168">
            <v>439</v>
          </cell>
          <cell r="V168">
            <v>365017566.27000004</v>
          </cell>
          <cell r="AK168">
            <v>33</v>
          </cell>
          <cell r="AL168">
            <v>235793405.50000003</v>
          </cell>
          <cell r="AM168">
            <v>150035342.69000003</v>
          </cell>
          <cell r="AN168">
            <v>55290775.609999999</v>
          </cell>
          <cell r="AR168">
            <v>323277848</v>
          </cell>
        </row>
        <row r="171">
          <cell r="F171">
            <v>1422958730.3340201</v>
          </cell>
          <cell r="AK171">
            <v>53464</v>
          </cell>
          <cell r="AR171">
            <v>319985099</v>
          </cell>
        </row>
        <row r="172">
          <cell r="AK172">
            <v>17661</v>
          </cell>
          <cell r="AL172">
            <v>556882942.10000002</v>
          </cell>
          <cell r="AM172">
            <v>354342309.44999999</v>
          </cell>
          <cell r="AN172">
            <v>130783021.13</v>
          </cell>
        </row>
        <row r="173">
          <cell r="AK173">
            <v>35803</v>
          </cell>
          <cell r="AL173">
            <v>673091229.64999998</v>
          </cell>
          <cell r="AM173">
            <v>428285994.92000002</v>
          </cell>
          <cell r="AN173">
            <v>160331899.19</v>
          </cell>
        </row>
        <row r="174">
          <cell r="H174">
            <v>3521273</v>
          </cell>
          <cell r="I174">
            <v>40867142210.57444</v>
          </cell>
          <cell r="U174">
            <v>3229373</v>
          </cell>
          <cell r="V174">
            <v>27952910161.015598</v>
          </cell>
          <cell r="AK174">
            <v>938855</v>
          </cell>
          <cell r="AL174">
            <v>17197119175.740002</v>
          </cell>
          <cell r="AM174">
            <v>10807025612.059998</v>
          </cell>
          <cell r="AN174">
            <v>4023550922.8599997</v>
          </cell>
        </row>
        <row r="177">
          <cell r="B177" t="str">
            <v xml:space="preserve">*** W ramach poddziałania 19.2 dane zawarte w sekcjach "złożone wnioski" oraz "wnioski odrzucone / wycofane" nie zawierają wniosków niewybranych przez LGD. </v>
          </cell>
        </row>
        <row r="179">
          <cell r="B179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82">
          <cell r="B182" t="str">
            <v>******** W ramach obsługi działania 11, w kolumnie „Zrealizowane płatności” uwzględniono kwoty wypłacone w ramach obsługi kampanii 2010 do 2014 - łącznie na kwotę ogółem 3 812 672,56 zł.</v>
          </cell>
        </row>
        <row r="183">
          <cell r="B183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15957324.849999994</v>
          </cell>
        </row>
        <row r="8">
          <cell r="F8">
            <v>22516161.328538623</v>
          </cell>
        </row>
        <row r="9">
          <cell r="F9">
            <v>865339550</v>
          </cell>
        </row>
        <row r="10">
          <cell r="F10">
            <v>55003350</v>
          </cell>
        </row>
        <row r="11">
          <cell r="F11">
            <v>406266000</v>
          </cell>
        </row>
        <row r="13">
          <cell r="F13">
            <v>545537175.96070004</v>
          </cell>
        </row>
        <row r="14">
          <cell r="F14">
            <v>250480700.3707</v>
          </cell>
        </row>
        <row r="15">
          <cell r="F15">
            <v>295056475.58999997</v>
          </cell>
        </row>
        <row r="16">
          <cell r="F16">
            <v>4433751500</v>
          </cell>
        </row>
        <row r="17">
          <cell r="F17">
            <v>2892648500</v>
          </cell>
        </row>
        <row r="18">
          <cell r="F18">
            <v>1541103000</v>
          </cell>
        </row>
        <row r="19">
          <cell r="F19">
            <v>1682400300</v>
          </cell>
        </row>
        <row r="20">
          <cell r="F20">
            <v>1122910400</v>
          </cell>
        </row>
        <row r="21">
          <cell r="F21">
            <v>559489900</v>
          </cell>
        </row>
        <row r="22">
          <cell r="F22">
            <v>1260528000</v>
          </cell>
        </row>
        <row r="23">
          <cell r="F23">
            <v>587436800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5"/>
  <sheetViews>
    <sheetView tabSelected="1" topLeftCell="A49" zoomScale="80" zoomScaleNormal="80" zoomScaleSheetLayoutView="80" workbookViewId="0">
      <pane xSplit="1" topLeftCell="B1" activePane="topRight" state="frozen"/>
      <selection activeCell="A2" sqref="A2"/>
      <selection pane="topRight" activeCell="B1" sqref="B1:N1"/>
    </sheetView>
  </sheetViews>
  <sheetFormatPr defaultColWidth="9.140625" defaultRowHeight="12.75" x14ac:dyDescent="0.2"/>
  <cols>
    <col min="1" max="1" width="2.140625" style="1" customWidth="1"/>
    <col min="2" max="2" width="14.28515625" style="1" customWidth="1"/>
    <col min="3" max="3" width="88.7109375" style="1" customWidth="1"/>
    <col min="4" max="4" width="22.42578125" style="1" bestFit="1" customWidth="1"/>
    <col min="5" max="5" width="14.5703125" style="1" customWidth="1"/>
    <col min="6" max="6" width="23.140625" style="1" bestFit="1" customWidth="1"/>
    <col min="7" max="7" width="14.5703125" style="1" customWidth="1"/>
    <col min="8" max="8" width="13.7109375" style="1" customWidth="1"/>
    <col min="9" max="9" width="23.140625" style="1" bestFit="1" customWidth="1"/>
    <col min="10" max="10" width="14.42578125" style="1" customWidth="1"/>
    <col min="11" max="11" width="14.85546875" style="1" customWidth="1"/>
    <col min="12" max="13" width="23.140625" style="1" bestFit="1" customWidth="1"/>
    <col min="14" max="14" width="20.85546875" style="1" bestFit="1" customWidth="1"/>
    <col min="15" max="15" width="14.7109375" style="1" customWidth="1"/>
    <col min="16" max="16" width="23.140625" style="1" bestFit="1" customWidth="1"/>
    <col min="17" max="16384" width="9.140625" style="1"/>
  </cols>
  <sheetData>
    <row r="1" spans="2:16" s="2" customFormat="1" ht="29.25" hidden="1" customHeight="1" thickBot="1" x14ac:dyDescent="0.25">
      <c r="B1" s="3"/>
      <c r="C1" s="3"/>
      <c r="D1" s="4" t="s">
        <v>0</v>
      </c>
      <c r="E1" s="246" t="s">
        <v>1</v>
      </c>
      <c r="F1" s="247"/>
      <c r="G1" s="247"/>
      <c r="H1" s="248" t="s">
        <v>2</v>
      </c>
      <c r="I1" s="249"/>
      <c r="J1" s="250"/>
      <c r="K1" s="249" t="s">
        <v>3</v>
      </c>
      <c r="L1" s="249"/>
      <c r="M1" s="249"/>
      <c r="N1" s="249"/>
      <c r="O1" s="249"/>
      <c r="P1" s="5" t="s">
        <v>4</v>
      </c>
    </row>
    <row r="2" spans="2:16" s="2" customFormat="1" ht="76.5" customHeight="1" x14ac:dyDescent="0.2">
      <c r="B2" s="251" t="s">
        <v>5</v>
      </c>
      <c r="C2" s="254" t="s">
        <v>6</v>
      </c>
      <c r="D2" s="6" t="s">
        <v>7</v>
      </c>
      <c r="E2" s="257" t="s">
        <v>8</v>
      </c>
      <c r="F2" s="258"/>
      <c r="G2" s="258"/>
      <c r="H2" s="257" t="s">
        <v>9</v>
      </c>
      <c r="I2" s="258"/>
      <c r="J2" s="254"/>
      <c r="K2" s="259" t="s">
        <v>10</v>
      </c>
      <c r="L2" s="260"/>
      <c r="M2" s="260"/>
      <c r="N2" s="260"/>
      <c r="O2" s="261"/>
      <c r="P2" s="7" t="s">
        <v>11</v>
      </c>
    </row>
    <row r="3" spans="2:16" s="2" customFormat="1" ht="40.5" customHeight="1" x14ac:dyDescent="0.2">
      <c r="B3" s="252"/>
      <c r="C3" s="255"/>
      <c r="D3" s="236" t="s">
        <v>12</v>
      </c>
      <c r="E3" s="238" t="s">
        <v>13</v>
      </c>
      <c r="F3" s="8" t="s">
        <v>14</v>
      </c>
      <c r="G3" s="8" t="s">
        <v>15</v>
      </c>
      <c r="H3" s="240" t="s">
        <v>16</v>
      </c>
      <c r="I3" s="9" t="s">
        <v>14</v>
      </c>
      <c r="J3" s="10" t="s">
        <v>15</v>
      </c>
      <c r="K3" s="240" t="s">
        <v>17</v>
      </c>
      <c r="L3" s="242" t="s">
        <v>14</v>
      </c>
      <c r="M3" s="243"/>
      <c r="N3" s="8" t="s">
        <v>18</v>
      </c>
      <c r="O3" s="10" t="s">
        <v>15</v>
      </c>
      <c r="P3" s="244" t="s">
        <v>12</v>
      </c>
    </row>
    <row r="4" spans="2:16" s="2" customFormat="1" ht="22.5" customHeight="1" thickBot="1" x14ac:dyDescent="0.25">
      <c r="B4" s="253"/>
      <c r="C4" s="256"/>
      <c r="D4" s="237"/>
      <c r="E4" s="239"/>
      <c r="F4" s="11" t="s">
        <v>12</v>
      </c>
      <c r="G4" s="11" t="s">
        <v>19</v>
      </c>
      <c r="H4" s="241"/>
      <c r="I4" s="11" t="s">
        <v>12</v>
      </c>
      <c r="J4" s="11" t="s">
        <v>19</v>
      </c>
      <c r="K4" s="241"/>
      <c r="L4" s="11" t="s">
        <v>12</v>
      </c>
      <c r="M4" s="11" t="s">
        <v>20</v>
      </c>
      <c r="N4" s="11" t="s">
        <v>12</v>
      </c>
      <c r="O4" s="12" t="s">
        <v>19</v>
      </c>
      <c r="P4" s="245"/>
    </row>
    <row r="5" spans="2:16" s="2" customFormat="1" ht="15.75" thickBot="1" x14ac:dyDescent="0.25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 x14ac:dyDescent="0.2">
      <c r="B6" s="20">
        <v>1</v>
      </c>
      <c r="C6" s="21" t="s">
        <v>24</v>
      </c>
      <c r="D6" s="22">
        <f>'[1]arkusz główny'!F8</f>
        <v>249561354.41960001</v>
      </c>
      <c r="E6" s="23">
        <f>SUM(E7:E8)</f>
        <v>96</v>
      </c>
      <c r="F6" s="24">
        <f>SUM(F7:F8)</f>
        <v>26319011</v>
      </c>
      <c r="G6" s="25">
        <f>IFERROR(F6/D6,".")</f>
        <v>0.10546108415387315</v>
      </c>
      <c r="H6" s="23">
        <f>SUM(H7:H8)</f>
        <v>24</v>
      </c>
      <c r="I6" s="24">
        <f>SUM(I7:I8)</f>
        <v>8594761</v>
      </c>
      <c r="J6" s="26">
        <f>IFERROR(I6/D6,".")</f>
        <v>3.4439470886783209E-2</v>
      </c>
      <c r="K6" s="27"/>
      <c r="L6" s="28">
        <f>SUM(L7:L8)</f>
        <v>0</v>
      </c>
      <c r="M6" s="28">
        <f>SUM(M7:M8)</f>
        <v>0</v>
      </c>
      <c r="N6" s="28">
        <f>SUM(N7:N8)</f>
        <v>0</v>
      </c>
      <c r="O6" s="29">
        <f>IFERROR(N6/P6,".")</f>
        <v>0</v>
      </c>
      <c r="P6" s="30">
        <f>'[1]arkusz główny'!AR8</f>
        <v>57999757</v>
      </c>
    </row>
    <row r="7" spans="2:16" s="31" customFormat="1" ht="14.25" x14ac:dyDescent="0.2">
      <c r="B7" s="32" t="s">
        <v>25</v>
      </c>
      <c r="C7" s="33" t="s">
        <v>26</v>
      </c>
      <c r="D7" s="193"/>
      <c r="E7" s="34">
        <f>'[1]arkusz główny'!H9</f>
        <v>96</v>
      </c>
      <c r="F7" s="35">
        <f>'[1]arkusz główny'!I9</f>
        <v>26319011</v>
      </c>
      <c r="G7" s="204"/>
      <c r="H7" s="34">
        <f>'[1]arkusz główny'!U9</f>
        <v>24</v>
      </c>
      <c r="I7" s="35">
        <f>'[1]arkusz główny'!V9</f>
        <v>8594761</v>
      </c>
      <c r="J7" s="197"/>
      <c r="K7" s="36">
        <f>'[1]arkusz główny'!AK9</f>
        <v>0</v>
      </c>
      <c r="L7" s="37">
        <f>'[1]arkusz główny'!AL9</f>
        <v>0</v>
      </c>
      <c r="M7" s="37">
        <f>'[1]arkusz główny'!AM9</f>
        <v>0</v>
      </c>
      <c r="N7" s="37">
        <f>'[1]arkusz główny'!AN9</f>
        <v>0</v>
      </c>
      <c r="O7" s="199"/>
      <c r="P7" s="201"/>
    </row>
    <row r="8" spans="2:16" x14ac:dyDescent="0.2">
      <c r="B8" s="38" t="s">
        <v>27</v>
      </c>
      <c r="C8" s="39" t="s">
        <v>28</v>
      </c>
      <c r="D8" s="193"/>
      <c r="E8" s="40"/>
      <c r="F8" s="41"/>
      <c r="G8" s="204"/>
      <c r="H8" s="40"/>
      <c r="I8" s="41"/>
      <c r="J8" s="197"/>
      <c r="K8" s="42"/>
      <c r="L8" s="43"/>
      <c r="M8" s="44"/>
      <c r="N8" s="37">
        <f>'[1]arkusz główny'!AN10</f>
        <v>0</v>
      </c>
      <c r="O8" s="199"/>
      <c r="P8" s="201"/>
    </row>
    <row r="9" spans="2:16" x14ac:dyDescent="0.2">
      <c r="B9" s="45">
        <v>2</v>
      </c>
      <c r="C9" s="46" t="s">
        <v>29</v>
      </c>
      <c r="D9" s="47">
        <f>'[1]arkusz główny'!F11</f>
        <v>322710769.63272399</v>
      </c>
      <c r="E9" s="48" t="e">
        <f>E10+E12</f>
        <v>#VALUE!</v>
      </c>
      <c r="F9" s="49" t="e">
        <f>F10+F12</f>
        <v>#VALUE!</v>
      </c>
      <c r="G9" s="50" t="str">
        <f>IFERROR(F9/D9,".")</f>
        <v>.</v>
      </c>
      <c r="H9" s="48">
        <f>H10+H12</f>
        <v>60</v>
      </c>
      <c r="I9" s="49">
        <f>I10+I12</f>
        <v>164182128.50999996</v>
      </c>
      <c r="J9" s="51">
        <f>IFERROR(I9/D9,".")</f>
        <v>0.50875937204344024</v>
      </c>
      <c r="K9" s="52">
        <f>K12+K10</f>
        <v>2</v>
      </c>
      <c r="L9" s="53">
        <f>L10+L12</f>
        <v>366179.2</v>
      </c>
      <c r="M9" s="53">
        <f>M10+M12</f>
        <v>232999.81</v>
      </c>
      <c r="N9" s="53" t="e">
        <f>N10+N12</f>
        <v>#VALUE!</v>
      </c>
      <c r="O9" s="54" t="str">
        <f>IFERROR(N9/P9,".")</f>
        <v>.</v>
      </c>
      <c r="P9" s="55">
        <f>'[1]arkusz główny'!AR11</f>
        <v>75000519</v>
      </c>
    </row>
    <row r="10" spans="2:16" x14ac:dyDescent="0.2">
      <c r="B10" s="214" t="s">
        <v>30</v>
      </c>
      <c r="C10" s="33" t="s">
        <v>31</v>
      </c>
      <c r="D10" s="193"/>
      <c r="E10" s="229" t="e">
        <f>'[1]arkusz główny'!H12:H13</f>
        <v>#VALUE!</v>
      </c>
      <c r="F10" s="231" t="e">
        <f>'[1]arkusz główny'!I12:I13</f>
        <v>#VALUE!</v>
      </c>
      <c r="G10" s="204"/>
      <c r="H10" s="229">
        <f>'[1]arkusz główny'!U12</f>
        <v>57</v>
      </c>
      <c r="I10" s="231">
        <f>'[1]arkusz główny'!V12</f>
        <v>163764433.61999997</v>
      </c>
      <c r="J10" s="197"/>
      <c r="K10" s="233"/>
      <c r="L10" s="221"/>
      <c r="M10" s="234"/>
      <c r="N10" s="221" t="e">
        <f>'[1]arkusz główny'!AN12:AN14</f>
        <v>#VALUE!</v>
      </c>
      <c r="O10" s="199"/>
      <c r="P10" s="201"/>
    </row>
    <row r="11" spans="2:16" ht="21.75" customHeight="1" x14ac:dyDescent="0.2">
      <c r="B11" s="214"/>
      <c r="C11" s="56" t="s">
        <v>32</v>
      </c>
      <c r="D11" s="193"/>
      <c r="E11" s="230"/>
      <c r="F11" s="232"/>
      <c r="G11" s="204"/>
      <c r="H11" s="230"/>
      <c r="I11" s="232"/>
      <c r="J11" s="197"/>
      <c r="K11" s="233"/>
      <c r="L11" s="221"/>
      <c r="M11" s="235"/>
      <c r="N11" s="221"/>
      <c r="O11" s="199"/>
      <c r="P11" s="201"/>
    </row>
    <row r="12" spans="2:16" x14ac:dyDescent="0.2">
      <c r="B12" s="38" t="s">
        <v>33</v>
      </c>
      <c r="C12" s="39" t="s">
        <v>34</v>
      </c>
      <c r="D12" s="193"/>
      <c r="E12" s="40">
        <f>'[1]arkusz główny'!H15</f>
        <v>3</v>
      </c>
      <c r="F12" s="41">
        <f>'[1]arkusz główny'!I15</f>
        <v>417694.89</v>
      </c>
      <c r="G12" s="204"/>
      <c r="H12" s="40">
        <f>'[1]arkusz główny'!U15</f>
        <v>3</v>
      </c>
      <c r="I12" s="41">
        <f>'[1]arkusz główny'!V15</f>
        <v>417694.89</v>
      </c>
      <c r="J12" s="197"/>
      <c r="K12" s="42">
        <f>'[1]arkusz główny'!AK15</f>
        <v>2</v>
      </c>
      <c r="L12" s="43">
        <f>'[1]arkusz główny'!AL15</f>
        <v>366179.2</v>
      </c>
      <c r="M12" s="43">
        <f>'[1]arkusz główny'!AM15</f>
        <v>232999.81</v>
      </c>
      <c r="N12" s="43">
        <f>'[1]arkusz główny'!AN15</f>
        <v>85442.67</v>
      </c>
      <c r="O12" s="199"/>
      <c r="P12" s="201"/>
    </row>
    <row r="13" spans="2:16" x14ac:dyDescent="0.2">
      <c r="B13" s="45">
        <v>3</v>
      </c>
      <c r="C13" s="46" t="s">
        <v>35</v>
      </c>
      <c r="D13" s="47">
        <f>'[1]arkusz główny'!F17</f>
        <v>120321063.49016002</v>
      </c>
      <c r="E13" s="48">
        <f>E14+E17</f>
        <v>3622</v>
      </c>
      <c r="F13" s="49">
        <f>F14+F17</f>
        <v>109043782.05</v>
      </c>
      <c r="G13" s="50"/>
      <c r="H13" s="48">
        <f>H14+H17</f>
        <v>2591</v>
      </c>
      <c r="I13" s="49">
        <f>I14+I17</f>
        <v>70408337.258538619</v>
      </c>
      <c r="J13" s="51">
        <f>IFERROR(I13/D13,".")</f>
        <v>0.58517050312056695</v>
      </c>
      <c r="K13" s="52">
        <f>'[1]arkusz główny'!AK17</f>
        <v>9945</v>
      </c>
      <c r="L13" s="53">
        <f>L14+L17</f>
        <v>37477072.709999993</v>
      </c>
      <c r="M13" s="53">
        <f>M14+M17</f>
        <v>23846578.899999999</v>
      </c>
      <c r="N13" s="53">
        <f>N14+N17</f>
        <v>8750067.709999999</v>
      </c>
      <c r="O13" s="54">
        <f>IFERROR(N13/P13,".")</f>
        <v>0.31246559191238171</v>
      </c>
      <c r="P13" s="55">
        <f>'[1]arkusz główny'!AR17</f>
        <v>28003300</v>
      </c>
    </row>
    <row r="14" spans="2:16" x14ac:dyDescent="0.2">
      <c r="B14" s="206" t="s">
        <v>36</v>
      </c>
      <c r="C14" s="57" t="s">
        <v>37</v>
      </c>
      <c r="D14" s="193"/>
      <c r="E14" s="58">
        <f>E15+E16</f>
        <v>3538</v>
      </c>
      <c r="F14" s="222"/>
      <c r="G14" s="224"/>
      <c r="H14" s="58">
        <f>H15+H16</f>
        <v>2567</v>
      </c>
      <c r="I14" s="59">
        <f>I15+I16</f>
        <v>38473486.17853862</v>
      </c>
      <c r="J14" s="224"/>
      <c r="K14" s="58">
        <f>'[1]arkusz główny'!AK18</f>
        <v>9926</v>
      </c>
      <c r="L14" s="60">
        <f>L15+L16</f>
        <v>22239458.309999999</v>
      </c>
      <c r="M14" s="60">
        <f>M15+M16</f>
        <v>14150885.060000001</v>
      </c>
      <c r="N14" s="60">
        <f>N15+N16</f>
        <v>5161354.29</v>
      </c>
      <c r="O14" s="225"/>
      <c r="P14" s="228"/>
    </row>
    <row r="15" spans="2:16" ht="24" x14ac:dyDescent="0.2">
      <c r="B15" s="207"/>
      <c r="C15" s="61" t="s">
        <v>38</v>
      </c>
      <c r="D15" s="193"/>
      <c r="E15" s="58">
        <f>'[1]arkusz główny'!H19</f>
        <v>3538</v>
      </c>
      <c r="F15" s="222"/>
      <c r="G15" s="224"/>
      <c r="H15" s="58">
        <f>'[1]arkusz główny'!U19</f>
        <v>2567</v>
      </c>
      <c r="I15" s="59">
        <f>'[1]zobowiązania wieloletnie'!F7</f>
        <v>15957324.849999994</v>
      </c>
      <c r="J15" s="224"/>
      <c r="K15" s="58">
        <f>'[1]arkusz główny'!AK19</f>
        <v>1664</v>
      </c>
      <c r="L15" s="60">
        <f>'[1]arkusz główny'!AL19</f>
        <v>2926168.4299999992</v>
      </c>
      <c r="M15" s="60">
        <f>'[1]arkusz główny'!AM19</f>
        <v>1861908.93</v>
      </c>
      <c r="N15" s="60">
        <f>'[1]arkusz główny'!AN19</f>
        <v>680721.1399999999</v>
      </c>
      <c r="O15" s="226"/>
      <c r="P15" s="228"/>
    </row>
    <row r="16" spans="2:16" x14ac:dyDescent="0.2">
      <c r="B16" s="208"/>
      <c r="C16" s="62" t="s">
        <v>39</v>
      </c>
      <c r="D16" s="193"/>
      <c r="E16" s="63"/>
      <c r="F16" s="223"/>
      <c r="G16" s="224"/>
      <c r="H16" s="63"/>
      <c r="I16" s="64">
        <f>'[1]zobowiązania wieloletnie'!F8</f>
        <v>22516161.328538623</v>
      </c>
      <c r="J16" s="224"/>
      <c r="K16" s="65">
        <f>'[1]arkusz główny'!AK24</f>
        <v>8297</v>
      </c>
      <c r="L16" s="66">
        <f>'[1]arkusz główny'!AL24</f>
        <v>19313289.879999999</v>
      </c>
      <c r="M16" s="66">
        <f>'[1]arkusz główny'!AM24</f>
        <v>12288976.130000001</v>
      </c>
      <c r="N16" s="66">
        <f>'[1]arkusz główny'!AN24</f>
        <v>4480633.1500000004</v>
      </c>
      <c r="O16" s="226"/>
      <c r="P16" s="228"/>
    </row>
    <row r="17" spans="2:16" x14ac:dyDescent="0.2">
      <c r="B17" s="38" t="s">
        <v>40</v>
      </c>
      <c r="C17" s="67" t="s">
        <v>41</v>
      </c>
      <c r="D17" s="68"/>
      <c r="E17" s="69">
        <f>'[1]arkusz główny'!H25</f>
        <v>84</v>
      </c>
      <c r="F17" s="70">
        <f>'[1]arkusz główny'!I25</f>
        <v>109043782.05</v>
      </c>
      <c r="G17" s="224"/>
      <c r="H17" s="69">
        <f>'[1]arkusz główny'!U25</f>
        <v>24</v>
      </c>
      <c r="I17" s="71">
        <f>'[1]arkusz główny'!V25</f>
        <v>31934851.079999998</v>
      </c>
      <c r="J17" s="224"/>
      <c r="K17" s="69">
        <f>'[1]arkusz główny'!AK25</f>
        <v>19</v>
      </c>
      <c r="L17" s="70">
        <f>'[1]arkusz główny'!AL25</f>
        <v>15237614.399999999</v>
      </c>
      <c r="M17" s="70">
        <f>'[1]arkusz główny'!AM25</f>
        <v>9695693.8399999999</v>
      </c>
      <c r="N17" s="70">
        <f>'[1]arkusz główny'!AN25</f>
        <v>3588713.4199999995</v>
      </c>
      <c r="O17" s="227"/>
      <c r="P17" s="228"/>
    </row>
    <row r="18" spans="2:16" x14ac:dyDescent="0.2">
      <c r="B18" s="45">
        <v>4</v>
      </c>
      <c r="C18" s="46" t="s">
        <v>42</v>
      </c>
      <c r="D18" s="47">
        <f>'[1]arkusz główny'!F26</f>
        <v>15377618464.247515</v>
      </c>
      <c r="E18" s="48">
        <f>E19+E20+E21+E22+E23</f>
        <v>62514</v>
      </c>
      <c r="F18" s="49">
        <f>F19+F20+F21+F22+F23</f>
        <v>20845160435.279999</v>
      </c>
      <c r="G18" s="50">
        <f t="shared" ref="G18:G24" si="0">IFERROR(F18/D18,".")</f>
        <v>1.3555519330736647</v>
      </c>
      <c r="H18" s="48">
        <f>H19+H20+H21+H22+H23</f>
        <v>17522</v>
      </c>
      <c r="I18" s="49">
        <f>I19+I20+I21+I22+I23</f>
        <v>5405284973.0283146</v>
      </c>
      <c r="J18" s="51">
        <f t="shared" ref="J18:J24" si="1">IFERROR(I18/D18,".")</f>
        <v>0.35150338692531841</v>
      </c>
      <c r="K18" s="52">
        <f>'[1]arkusz główny'!AK26</f>
        <v>10451</v>
      </c>
      <c r="L18" s="53">
        <f>L19+L20+L21+L22+L23</f>
        <v>2099662781.1100001</v>
      </c>
      <c r="M18" s="53">
        <f>M19+M20+M21+M22+M23</f>
        <v>1356288764.0199997</v>
      </c>
      <c r="N18" s="53">
        <f>N19+N20+N21+N22+N23</f>
        <v>493060398.44999993</v>
      </c>
      <c r="O18" s="54">
        <f t="shared" ref="O18:O24" si="2">IFERROR(N18/P18,".")</f>
        <v>0.13784091485242622</v>
      </c>
      <c r="P18" s="55">
        <f>'[1]arkusz główny'!AR26</f>
        <v>3577025000</v>
      </c>
    </row>
    <row r="19" spans="2:16" x14ac:dyDescent="0.2">
      <c r="B19" s="206" t="s">
        <v>43</v>
      </c>
      <c r="C19" s="72" t="s">
        <v>44</v>
      </c>
      <c r="D19" s="73">
        <f>'[1]arkusz główny'!F27</f>
        <v>10739184846.070854</v>
      </c>
      <c r="E19" s="34">
        <f>'[1]arkusz główny'!H27</f>
        <v>56742</v>
      </c>
      <c r="F19" s="35">
        <f>'[1]arkusz główny'!I27</f>
        <v>11910362929.599998</v>
      </c>
      <c r="G19" s="74">
        <f t="shared" si="0"/>
        <v>1.1090565159568553</v>
      </c>
      <c r="H19" s="34">
        <f>'[1]arkusz główny'!U27</f>
        <v>15112</v>
      </c>
      <c r="I19" s="35">
        <f>'[1]arkusz główny'!V27</f>
        <v>3161846045.9499998</v>
      </c>
      <c r="J19" s="75">
        <f t="shared" si="1"/>
        <v>0.29442141943453226</v>
      </c>
      <c r="K19" s="76">
        <f>'[1]arkusz główny'!AK27</f>
        <v>9667</v>
      </c>
      <c r="L19" s="44">
        <f>'[1]arkusz główny'!AL27</f>
        <v>1585536512.6300001</v>
      </c>
      <c r="M19" s="44">
        <f>'[1]arkusz główny'!AM27</f>
        <v>1008876852.9099997</v>
      </c>
      <c r="N19" s="44">
        <f>'[1]arkusz główny'!AN27</f>
        <v>372655328.49999994</v>
      </c>
      <c r="O19" s="77">
        <f t="shared" si="2"/>
        <v>0.14906225285592362</v>
      </c>
      <c r="P19" s="78">
        <f>'[1]arkusz główny'!AR27</f>
        <v>2499997963</v>
      </c>
    </row>
    <row r="20" spans="2:16" x14ac:dyDescent="0.2">
      <c r="B20" s="214"/>
      <c r="C20" s="72" t="s">
        <v>45</v>
      </c>
      <c r="D20" s="79">
        <f>'[1]arkusz główny'!F33</f>
        <v>280585561.41407603</v>
      </c>
      <c r="E20" s="80">
        <f>'[1]arkusz główny'!H33</f>
        <v>2194</v>
      </c>
      <c r="F20" s="81">
        <f>'[1]arkusz główny'!I33</f>
        <v>360662755.25999999</v>
      </c>
      <c r="G20" s="82">
        <f t="shared" si="0"/>
        <v>1.2853931379874159</v>
      </c>
      <c r="H20" s="80">
        <f>'[1]arkusz główny'!U33</f>
        <v>1483</v>
      </c>
      <c r="I20" s="81">
        <f>'[1]arkusz główny'!V33</f>
        <v>226302988.5</v>
      </c>
      <c r="J20" s="83">
        <f t="shared" si="1"/>
        <v>0.80653825292895898</v>
      </c>
      <c r="K20" s="84">
        <f>'[1]arkusz główny'!AK33</f>
        <v>455</v>
      </c>
      <c r="L20" s="85">
        <f>'[1]arkusz główny'!AL33</f>
        <v>52565539.799999997</v>
      </c>
      <c r="M20" s="85">
        <f>'[1]arkusz główny'!AM33</f>
        <v>52565539.799999997</v>
      </c>
      <c r="N20" s="85">
        <f>'[1]arkusz główny'!AN33</f>
        <v>12222771.33</v>
      </c>
      <c r="O20" s="86">
        <f t="shared" si="2"/>
        <v>0.18741931955654684</v>
      </c>
      <c r="P20" s="87">
        <f>'[1]arkusz główny'!AR33</f>
        <v>65216176</v>
      </c>
    </row>
    <row r="21" spans="2:16" ht="33.75" customHeight="1" x14ac:dyDescent="0.2">
      <c r="B21" s="214"/>
      <c r="C21" s="72" t="str">
        <f>'[1]arkusz główny'!D35</f>
        <v>Inwestycje mające na celu ochronę wód przed zanieczyszczeniem azotanami pochodzącymi ze źródeł rolniczych 
(w tym "Inwestycje w gospodarstwach położonych na obszarach OSN")</v>
      </c>
      <c r="D21" s="79">
        <f>'[1]arkusz główny'!F35</f>
        <v>146516392.54417202</v>
      </c>
      <c r="E21" s="80">
        <f>'[1]arkusz główny'!H35</f>
        <v>313</v>
      </c>
      <c r="F21" s="81">
        <f>'[1]arkusz główny'!I35</f>
        <v>13658474.859999999</v>
      </c>
      <c r="G21" s="82">
        <f t="shared" si="0"/>
        <v>9.3221479336397239E-2</v>
      </c>
      <c r="H21" s="80">
        <f>'[1]arkusz główny'!U35</f>
        <v>86</v>
      </c>
      <c r="I21" s="81">
        <f>'[1]arkusz główny'!V35</f>
        <v>3388551.1</v>
      </c>
      <c r="J21" s="83">
        <f t="shared" si="1"/>
        <v>2.3127453803357966E-2</v>
      </c>
      <c r="K21" s="84">
        <f>'[1]arkusz główny'!AK35</f>
        <v>83</v>
      </c>
      <c r="L21" s="85">
        <f>'[1]arkusz główny'!AL35</f>
        <v>3176467.5</v>
      </c>
      <c r="M21" s="85">
        <f>'[1]arkusz główny'!AM35</f>
        <v>3176467.5</v>
      </c>
      <c r="N21" s="85">
        <f>'[1]arkusz główny'!AN35</f>
        <v>746650.01</v>
      </c>
      <c r="O21" s="86">
        <f t="shared" si="2"/>
        <v>2.1921722496275966E-2</v>
      </c>
      <c r="P21" s="87">
        <f>'[1]arkusz główny'!AR35</f>
        <v>34059824</v>
      </c>
    </row>
    <row r="22" spans="2:16" x14ac:dyDescent="0.2">
      <c r="B22" s="38" t="s">
        <v>46</v>
      </c>
      <c r="C22" s="72" t="s">
        <v>47</v>
      </c>
      <c r="D22" s="88">
        <f>'[1]arkusz główny'!F38</f>
        <v>2986438338.6838284</v>
      </c>
      <c r="E22" s="89">
        <f>'[1]arkusz główny'!H38</f>
        <v>3117</v>
      </c>
      <c r="F22" s="90">
        <f>'[1]arkusz główny'!I38</f>
        <v>7331139501.1299992</v>
      </c>
      <c r="G22" s="91">
        <f t="shared" si="0"/>
        <v>2.4548102688639308</v>
      </c>
      <c r="H22" s="89">
        <f>'[1]arkusz główny'!U38</f>
        <v>734</v>
      </c>
      <c r="I22" s="90">
        <f>'[1]arkusz główny'!V38</f>
        <v>1156361615.8600001</v>
      </c>
      <c r="J22" s="92">
        <f t="shared" si="1"/>
        <v>0.38720424958434851</v>
      </c>
      <c r="K22" s="42">
        <f>'[1]arkusz główny'!AK38</f>
        <v>310</v>
      </c>
      <c r="L22" s="43">
        <f>'[1]arkusz główny'!AL38</f>
        <v>422295966.26000011</v>
      </c>
      <c r="M22" s="43">
        <f>'[1]arkusz główny'!AM38</f>
        <v>268706921.81</v>
      </c>
      <c r="N22" s="43">
        <f>'[1]arkusz główny'!AN38</f>
        <v>99023009.390000001</v>
      </c>
      <c r="O22" s="93">
        <f t="shared" si="2"/>
        <v>0.14287962039686375</v>
      </c>
      <c r="P22" s="94">
        <f>'[1]arkusz główny'!AR38</f>
        <v>693052019</v>
      </c>
    </row>
    <row r="23" spans="2:16" x14ac:dyDescent="0.2">
      <c r="B23" s="95" t="s">
        <v>48</v>
      </c>
      <c r="C23" s="67" t="s">
        <v>49</v>
      </c>
      <c r="D23" s="88">
        <f>'[1]arkusz główny'!F45</f>
        <v>1224893325.534584</v>
      </c>
      <c r="E23" s="89">
        <f>'[1]arkusz główny'!H45</f>
        <v>148</v>
      </c>
      <c r="F23" s="90">
        <f>'[1]arkusz główny'!I45</f>
        <v>1229336774.4299998</v>
      </c>
      <c r="G23" s="91">
        <f t="shared" si="0"/>
        <v>1.0036276211183341</v>
      </c>
      <c r="H23" s="40">
        <f>'[1]arkusz główny'!U45</f>
        <v>107</v>
      </c>
      <c r="I23" s="90">
        <f>'[1]arkusz główny'!V45</f>
        <v>857385771.6183151</v>
      </c>
      <c r="J23" s="92">
        <f t="shared" si="1"/>
        <v>0.69996770636669403</v>
      </c>
      <c r="K23" s="96">
        <f>'[1]arkusz główny'!AK45</f>
        <v>12</v>
      </c>
      <c r="L23" s="97">
        <f>'[1]arkusz główny'!AL45</f>
        <v>36088294.920000002</v>
      </c>
      <c r="M23" s="98">
        <f>'[1]arkusz główny'!AM45</f>
        <v>22962982</v>
      </c>
      <c r="N23" s="43">
        <f>'[1]arkusz główny'!AN45</f>
        <v>8412639.2199999988</v>
      </c>
      <c r="O23" s="93">
        <f t="shared" si="2"/>
        <v>2.954923862786207E-2</v>
      </c>
      <c r="P23" s="94">
        <f>'[1]arkusz główny'!AR45</f>
        <v>284699018</v>
      </c>
    </row>
    <row r="24" spans="2:16" ht="24" x14ac:dyDescent="0.2">
      <c r="B24" s="45">
        <v>5</v>
      </c>
      <c r="C24" s="46" t="s">
        <v>50</v>
      </c>
      <c r="D24" s="47">
        <f>'[1]arkusz główny'!F46</f>
        <v>1355235173.842308</v>
      </c>
      <c r="E24" s="48">
        <f>E25+E26</f>
        <v>3931</v>
      </c>
      <c r="F24" s="49">
        <f>F25+F26</f>
        <v>291918411.01999998</v>
      </c>
      <c r="G24" s="50">
        <f t="shared" si="0"/>
        <v>0.21540055678481596</v>
      </c>
      <c r="H24" s="48">
        <f>H25+H26</f>
        <v>673</v>
      </c>
      <c r="I24" s="49">
        <f>I25+I26</f>
        <v>51024102.849999994</v>
      </c>
      <c r="J24" s="51">
        <f t="shared" si="1"/>
        <v>3.7649629993987327E-2</v>
      </c>
      <c r="K24" s="52">
        <f>'[1]arkusz główny'!AK46</f>
        <v>301</v>
      </c>
      <c r="L24" s="53">
        <f>L25+L26</f>
        <v>15583597.02</v>
      </c>
      <c r="M24" s="53">
        <f>M25+M26</f>
        <v>9915841.6600000001</v>
      </c>
      <c r="N24" s="53">
        <f>N25+N26</f>
        <v>3626785.9799999995</v>
      </c>
      <c r="O24" s="54">
        <f t="shared" si="2"/>
        <v>1.1514669071392321E-2</v>
      </c>
      <c r="P24" s="55">
        <f>'[1]arkusz główny'!AR46</f>
        <v>314970926</v>
      </c>
    </row>
    <row r="25" spans="2:16" x14ac:dyDescent="0.2">
      <c r="B25" s="99" t="s">
        <v>51</v>
      </c>
      <c r="C25" s="100" t="s">
        <v>52</v>
      </c>
      <c r="D25" s="193"/>
      <c r="E25" s="34">
        <f>'[1]arkusz główny'!H47</f>
        <v>2857</v>
      </c>
      <c r="F25" s="35">
        <f>'[1]arkusz główny'!I47</f>
        <v>227316669.87</v>
      </c>
      <c r="G25" s="204"/>
      <c r="H25" s="34">
        <f>'[1]arkusz główny'!U47</f>
        <v>267</v>
      </c>
      <c r="I25" s="35">
        <f>'[1]arkusz główny'!V47</f>
        <v>34613687.469999999</v>
      </c>
      <c r="J25" s="197"/>
      <c r="K25" s="76">
        <f>'[1]arkusz główny'!AK47</f>
        <v>75</v>
      </c>
      <c r="L25" s="44">
        <f>'[1]arkusz główny'!AL47</f>
        <v>7445779.6099999994</v>
      </c>
      <c r="M25" s="44">
        <f>'[1]arkusz główny'!AM47</f>
        <v>4737749.2299999995</v>
      </c>
      <c r="N25" s="44">
        <f>'[1]arkusz główny'!AN47</f>
        <v>1730992.5499999998</v>
      </c>
      <c r="O25" s="199"/>
      <c r="P25" s="201"/>
    </row>
    <row r="26" spans="2:16" x14ac:dyDescent="0.2">
      <c r="B26" s="38" t="s">
        <v>53</v>
      </c>
      <c r="C26" s="39" t="s">
        <v>54</v>
      </c>
      <c r="D26" s="193"/>
      <c r="E26" s="40">
        <f>'[1]arkusz główny'!H51</f>
        <v>1074</v>
      </c>
      <c r="F26" s="41">
        <f>'[1]arkusz główny'!I51</f>
        <v>64601741.150000006</v>
      </c>
      <c r="G26" s="204"/>
      <c r="H26" s="40">
        <f>'[1]arkusz główny'!U51</f>
        <v>406</v>
      </c>
      <c r="I26" s="41">
        <f>'[1]arkusz główny'!V51</f>
        <v>16410415.379999999</v>
      </c>
      <c r="J26" s="197"/>
      <c r="K26" s="42">
        <f>'[1]arkusz główny'!AK51</f>
        <v>226</v>
      </c>
      <c r="L26" s="43">
        <f>'[1]arkusz główny'!AL51</f>
        <v>8137817.4100000011</v>
      </c>
      <c r="M26" s="43">
        <f>'[1]arkusz główny'!AM51</f>
        <v>5178092.43</v>
      </c>
      <c r="N26" s="43">
        <f>'[1]arkusz główny'!AN51</f>
        <v>1895793.43</v>
      </c>
      <c r="O26" s="199"/>
      <c r="P26" s="201"/>
    </row>
    <row r="27" spans="2:16" x14ac:dyDescent="0.2">
      <c r="B27" s="45">
        <v>6</v>
      </c>
      <c r="C27" s="46" t="s">
        <v>55</v>
      </c>
      <c r="D27" s="47">
        <f>SUM(D28:D32)</f>
        <v>9948304642.8389549</v>
      </c>
      <c r="E27" s="48">
        <f>E28+E29+E30+E31+E32</f>
        <v>43124</v>
      </c>
      <c r="F27" s="49">
        <f>F28+F29+F30+F31+F32</f>
        <v>4076656042.5599999</v>
      </c>
      <c r="G27" s="50">
        <f t="shared" ref="G27:G33" si="3">IFERROR(F27/D27,".")</f>
        <v>0.40978399726575337</v>
      </c>
      <c r="H27" s="48">
        <f>H28+H29+H30+H31+H32</f>
        <v>23536</v>
      </c>
      <c r="I27" s="49">
        <f>I28+I29+I30+I31+I32</f>
        <v>2300827344.4899998</v>
      </c>
      <c r="J27" s="51">
        <f t="shared" ref="J27:J33" si="4">IFERROR(I27/D27,".")</f>
        <v>0.23127833606766299</v>
      </c>
      <c r="K27" s="52">
        <f>'[1]arkusz główny'!AK57</f>
        <v>19228</v>
      </c>
      <c r="L27" s="53">
        <f>L28+L29+L30+L31+L32</f>
        <v>1439647822.5899999</v>
      </c>
      <c r="M27" s="53">
        <f>M28+M29+M30+M31+M32</f>
        <v>916047905.94000006</v>
      </c>
      <c r="N27" s="53">
        <f>N28+N29+N30+N31+N32</f>
        <v>337989805.46999997</v>
      </c>
      <c r="O27" s="54">
        <f t="shared" ref="O27:O33" si="5">IFERROR(N27/P27,".")</f>
        <v>0.14600879223212732</v>
      </c>
      <c r="P27" s="55">
        <f>SUM(P28:P32)</f>
        <v>2314859265</v>
      </c>
    </row>
    <row r="28" spans="2:16" x14ac:dyDescent="0.2">
      <c r="B28" s="99" t="s">
        <v>56</v>
      </c>
      <c r="C28" s="100" t="s">
        <v>57</v>
      </c>
      <c r="D28" s="73">
        <f>'[1]arkusz główny'!F58</f>
        <v>3088675300.7484398</v>
      </c>
      <c r="E28" s="34">
        <f>'[1]arkusz główny'!H58</f>
        <v>17219</v>
      </c>
      <c r="F28" s="35">
        <f>'[1]arkusz główny'!I58</f>
        <v>1721900000</v>
      </c>
      <c r="G28" s="74">
        <f t="shared" si="3"/>
        <v>0.55748818905721609</v>
      </c>
      <c r="H28" s="34">
        <f>'[1]arkusz główny'!U58</f>
        <v>9970</v>
      </c>
      <c r="I28" s="35">
        <f>'[1]arkusz główny'!V58</f>
        <v>997000000</v>
      </c>
      <c r="J28" s="75">
        <f t="shared" si="4"/>
        <v>0.32279210435567945</v>
      </c>
      <c r="K28" s="76">
        <f>'[1]arkusz główny'!AK58</f>
        <v>8862</v>
      </c>
      <c r="L28" s="44">
        <f>'[1]arkusz główny'!AL58</f>
        <v>720900000</v>
      </c>
      <c r="M28" s="44">
        <f>'[1]arkusz główny'!AM58</f>
        <v>458708670</v>
      </c>
      <c r="N28" s="44">
        <f>'[1]arkusz główny'!AN58</f>
        <v>168103206.94999999</v>
      </c>
      <c r="O28" s="77">
        <f t="shared" si="5"/>
        <v>0.23413399776257962</v>
      </c>
      <c r="P28" s="78">
        <f>'[1]arkusz główny'!AR58</f>
        <v>717978630</v>
      </c>
    </row>
    <row r="29" spans="2:16" x14ac:dyDescent="0.2">
      <c r="B29" s="38" t="s">
        <v>58</v>
      </c>
      <c r="C29" s="39" t="s">
        <v>59</v>
      </c>
      <c r="D29" s="88">
        <f>'[1]arkusz główny'!F63</f>
        <v>2061244289.1184402</v>
      </c>
      <c r="E29" s="89">
        <f>'[1]arkusz główny'!H63</f>
        <v>4300</v>
      </c>
      <c r="F29" s="90">
        <f>'[1]arkusz główny'!I63</f>
        <v>430000000</v>
      </c>
      <c r="G29" s="91">
        <f t="shared" si="3"/>
        <v>0.20861185754159389</v>
      </c>
      <c r="H29" s="89">
        <f>'[1]arkusz główny'!U63</f>
        <v>1004</v>
      </c>
      <c r="I29" s="90">
        <f>'[1]arkusz główny'!V63</f>
        <v>100400000</v>
      </c>
      <c r="J29" s="92">
        <f t="shared" si="4"/>
        <v>4.8708443016688432E-2</v>
      </c>
      <c r="K29" s="42">
        <f>'[1]arkusz główny'!AK63</f>
        <v>957</v>
      </c>
      <c r="L29" s="43">
        <f>'[1]arkusz główny'!AL63</f>
        <v>79060000</v>
      </c>
      <c r="M29" s="43">
        <f>'[1]arkusz główny'!AM63</f>
        <v>50305878</v>
      </c>
      <c r="N29" s="43">
        <f>'[1]arkusz główny'!AN63</f>
        <v>18685983.700000003</v>
      </c>
      <c r="O29" s="93">
        <f t="shared" si="5"/>
        <v>3.8981180624335331E-2</v>
      </c>
      <c r="P29" s="94">
        <f>'[1]arkusz główny'!AR63</f>
        <v>479359101</v>
      </c>
    </row>
    <row r="30" spans="2:16" x14ac:dyDescent="0.2">
      <c r="B30" s="38" t="s">
        <v>60</v>
      </c>
      <c r="C30" s="39" t="s">
        <v>61</v>
      </c>
      <c r="D30" s="88">
        <f>'[1]arkusz główny'!F67</f>
        <v>3886720527.4739885</v>
      </c>
      <c r="E30" s="89">
        <f>'[1]arkusz główny'!H67</f>
        <v>18920</v>
      </c>
      <c r="F30" s="90">
        <f>'[1]arkusz główny'!I67</f>
        <v>1135200000</v>
      </c>
      <c r="G30" s="91">
        <f t="shared" si="3"/>
        <v>0.29207142421885829</v>
      </c>
      <c r="H30" s="89">
        <f>'[1]arkusz główny'!U67</f>
        <v>10710</v>
      </c>
      <c r="I30" s="90">
        <f>'[1]arkusz główny'!V67</f>
        <v>642600000</v>
      </c>
      <c r="J30" s="92">
        <f t="shared" si="4"/>
        <v>0.16533218569682728</v>
      </c>
      <c r="K30" s="42">
        <f>'[1]arkusz główny'!AK67</f>
        <v>8325</v>
      </c>
      <c r="L30" s="43">
        <f>'[1]arkusz główny'!AL67</f>
        <v>400332000</v>
      </c>
      <c r="M30" s="43">
        <f>'[1]arkusz główny'!AM67</f>
        <v>254731251.59999999</v>
      </c>
      <c r="N30" s="43">
        <f>'[1]arkusz główny'!AN67</f>
        <v>95445605.989999995</v>
      </c>
      <c r="O30" s="93">
        <f t="shared" si="5"/>
        <v>0.10540337549988596</v>
      </c>
      <c r="P30" s="94">
        <f>'[1]arkusz główny'!AR67</f>
        <v>905527034</v>
      </c>
    </row>
    <row r="31" spans="2:16" x14ac:dyDescent="0.2">
      <c r="B31" s="38" t="s">
        <v>62</v>
      </c>
      <c r="C31" s="39" t="s">
        <v>63</v>
      </c>
      <c r="D31" s="88">
        <f>'[1]arkusz główny'!F71</f>
        <v>782651929.37428808</v>
      </c>
      <c r="E31" s="89">
        <f>'[1]arkusz główny'!H71</f>
        <v>1896</v>
      </c>
      <c r="F31" s="90">
        <f>'[1]arkusz główny'!I71</f>
        <v>789556042.56000006</v>
      </c>
      <c r="G31" s="91">
        <f t="shared" si="3"/>
        <v>1.0088214350806388</v>
      </c>
      <c r="H31" s="89">
        <f>'[1]arkusz główny'!U71</f>
        <v>1303</v>
      </c>
      <c r="I31" s="90">
        <f>'[1]arkusz główny'!V71</f>
        <v>550729003.05999994</v>
      </c>
      <c r="J31" s="92">
        <f t="shared" si="4"/>
        <v>0.70367040876050091</v>
      </c>
      <c r="K31" s="42">
        <f>'[1]arkusz główny'!AK71</f>
        <v>612</v>
      </c>
      <c r="L31" s="43">
        <f>'[1]arkusz główny'!AL71</f>
        <v>229981739.57000002</v>
      </c>
      <c r="M31" s="43">
        <f>'[1]arkusz główny'!AM71</f>
        <v>146337379.83000001</v>
      </c>
      <c r="N31" s="43">
        <f>'[1]arkusz główny'!AN71</f>
        <v>53562810.549999997</v>
      </c>
      <c r="O31" s="93">
        <f t="shared" si="5"/>
        <v>0.29430496827917707</v>
      </c>
      <c r="P31" s="94">
        <f>'[1]arkusz główny'!AR71</f>
        <v>181997643</v>
      </c>
    </row>
    <row r="32" spans="2:16" x14ac:dyDescent="0.2">
      <c r="B32" s="38" t="s">
        <v>64</v>
      </c>
      <c r="C32" s="39" t="s">
        <v>65</v>
      </c>
      <c r="D32" s="88">
        <f>'[1]arkusz główny'!F73</f>
        <v>129012596.123796</v>
      </c>
      <c r="E32" s="40">
        <f>'[1]arkusz główny'!H73</f>
        <v>789</v>
      </c>
      <c r="F32" s="101"/>
      <c r="G32" s="102"/>
      <c r="H32" s="40">
        <f>'[1]arkusz główny'!U73</f>
        <v>549</v>
      </c>
      <c r="I32" s="41">
        <f>'[1]arkusz główny'!V73</f>
        <v>10098341.43</v>
      </c>
      <c r="J32" s="92">
        <f t="shared" si="4"/>
        <v>7.8274073488994692E-2</v>
      </c>
      <c r="K32" s="42">
        <f>'[1]arkusz główny'!AK73</f>
        <v>491</v>
      </c>
      <c r="L32" s="43">
        <f>'[1]arkusz główny'!AL73</f>
        <v>9374083.0199999996</v>
      </c>
      <c r="M32" s="43">
        <f>'[1]arkusz główny'!AM73</f>
        <v>5964726.5099999998</v>
      </c>
      <c r="N32" s="43">
        <f>'[1]arkusz główny'!AN73</f>
        <v>2192198.2799999998</v>
      </c>
      <c r="O32" s="93">
        <f t="shared" si="5"/>
        <v>7.3080932445689223E-2</v>
      </c>
      <c r="P32" s="94">
        <f>'[1]arkusz główny'!AR73</f>
        <v>29996857</v>
      </c>
    </row>
    <row r="33" spans="2:16" x14ac:dyDescent="0.2">
      <c r="B33" s="45">
        <v>7</v>
      </c>
      <c r="C33" s="46" t="s">
        <v>66</v>
      </c>
      <c r="D33" s="47">
        <f>'[1]arkusz główny'!F77</f>
        <v>4605095260.0311966</v>
      </c>
      <c r="E33" s="48">
        <f>SUM(E34:E38)</f>
        <v>8342</v>
      </c>
      <c r="F33" s="49">
        <f>SUM(F34:F38)</f>
        <v>10802729860.078043</v>
      </c>
      <c r="G33" s="50">
        <f t="shared" si="3"/>
        <v>2.3458211502892694</v>
      </c>
      <c r="H33" s="48">
        <f>SUM(H34:H38)</f>
        <v>3281</v>
      </c>
      <c r="I33" s="49">
        <f>SUM(I34:I38)</f>
        <v>3846900075.5375376</v>
      </c>
      <c r="J33" s="51">
        <f t="shared" si="4"/>
        <v>0.83535732885392633</v>
      </c>
      <c r="K33" s="52">
        <f>'[1]arkusz główny'!AK77</f>
        <v>1252</v>
      </c>
      <c r="L33" s="53">
        <f>SUM(L34:L38)</f>
        <v>1984578079.3600004</v>
      </c>
      <c r="M33" s="53">
        <f>SUM(M34:M38)</f>
        <v>1262787023.2299998</v>
      </c>
      <c r="N33" s="53">
        <f>SUM(N34:N38)</f>
        <v>465924938.69</v>
      </c>
      <c r="O33" s="54">
        <f t="shared" si="5"/>
        <v>0.43344351396500902</v>
      </c>
      <c r="P33" s="55">
        <f>'[1]arkusz główny'!AR77</f>
        <v>1074938080</v>
      </c>
    </row>
    <row r="34" spans="2:16" x14ac:dyDescent="0.2">
      <c r="B34" s="206" t="s">
        <v>67</v>
      </c>
      <c r="C34" s="72" t="s">
        <v>68</v>
      </c>
      <c r="D34" s="193"/>
      <c r="E34" s="34">
        <f>'[1]arkusz główny'!H78</f>
        <v>5180</v>
      </c>
      <c r="F34" s="35">
        <f>'[1]arkusz główny'!I78</f>
        <v>6339372832.6523132</v>
      </c>
      <c r="G34" s="204"/>
      <c r="H34" s="34">
        <f>'[1]arkusz główny'!U78</f>
        <v>1906</v>
      </c>
      <c r="I34" s="35">
        <f>'[1]arkusz główny'!V78</f>
        <v>1786343664.356895</v>
      </c>
      <c r="J34" s="197"/>
      <c r="K34" s="36">
        <f>'[1]arkusz główny'!AK78</f>
        <v>1055</v>
      </c>
      <c r="L34" s="37">
        <f>'[1]arkusz główny'!AL78</f>
        <v>1518894538.7400002</v>
      </c>
      <c r="M34" s="37">
        <f>'[1]arkusz główny'!AM78</f>
        <v>966472587.81999981</v>
      </c>
      <c r="N34" s="37">
        <f>'[1]arkusz główny'!AN78</f>
        <v>357559135.31999999</v>
      </c>
      <c r="O34" s="199"/>
      <c r="P34" s="201"/>
    </row>
    <row r="35" spans="2:16" ht="24" customHeight="1" x14ac:dyDescent="0.2">
      <c r="B35" s="220"/>
      <c r="C35" s="72" t="s">
        <v>69</v>
      </c>
      <c r="D35" s="193"/>
      <c r="E35" s="89">
        <f>'[1]arkusz główny'!H79</f>
        <v>1696</v>
      </c>
      <c r="F35" s="90">
        <f>'[1]arkusz główny'!I79</f>
        <v>3401989901.5330868</v>
      </c>
      <c r="G35" s="204"/>
      <c r="H35" s="89">
        <f>'[1]arkusz główny'!U79</f>
        <v>776</v>
      </c>
      <c r="I35" s="90">
        <f>'[1]arkusz główny'!V79</f>
        <v>1554005796.254482</v>
      </c>
      <c r="J35" s="197"/>
      <c r="K35" s="103">
        <f>'[1]arkusz główny'!AK79</f>
        <v>398</v>
      </c>
      <c r="L35" s="104">
        <f>'[1]arkusz główny'!AL79</f>
        <v>450479767.63</v>
      </c>
      <c r="M35" s="104">
        <f>'[1]arkusz główny'!AM79</f>
        <v>286640274.69</v>
      </c>
      <c r="N35" s="104">
        <f>'[1]arkusz główny'!AN79</f>
        <v>104833233.35000001</v>
      </c>
      <c r="O35" s="199"/>
      <c r="P35" s="201"/>
    </row>
    <row r="36" spans="2:16" x14ac:dyDescent="0.2">
      <c r="B36" s="206" t="s">
        <v>70</v>
      </c>
      <c r="C36" s="67" t="s">
        <v>71</v>
      </c>
      <c r="D36" s="193"/>
      <c r="E36" s="89">
        <f>'[1]arkusz główny'!H80</f>
        <v>1123</v>
      </c>
      <c r="F36" s="90">
        <f>'[1]arkusz główny'!I80</f>
        <v>701891717.89877737</v>
      </c>
      <c r="G36" s="204"/>
      <c r="H36" s="89">
        <f>'[1]arkusz główny'!U80</f>
        <v>341</v>
      </c>
      <c r="I36" s="90">
        <f>'[1]arkusz główny'!V80</f>
        <v>226396886.54618105</v>
      </c>
      <c r="J36" s="197"/>
      <c r="K36" s="103">
        <f>'[1]arkusz główny'!AJ80</f>
        <v>0</v>
      </c>
      <c r="L36" s="104">
        <f>'[1]arkusz główny'!AK80</f>
        <v>0</v>
      </c>
      <c r="M36" s="104">
        <f>'[1]arkusz główny'!AL80</f>
        <v>0</v>
      </c>
      <c r="N36" s="104">
        <f>'[1]arkusz główny'!AN80</f>
        <v>0</v>
      </c>
      <c r="O36" s="199"/>
      <c r="P36" s="201"/>
    </row>
    <row r="37" spans="2:16" x14ac:dyDescent="0.2">
      <c r="B37" s="220"/>
      <c r="C37" s="56" t="s">
        <v>72</v>
      </c>
      <c r="D37" s="193"/>
      <c r="E37" s="89">
        <f>'[1]arkusz główny'!H81</f>
        <v>240</v>
      </c>
      <c r="F37" s="90">
        <f>'[1]arkusz główny'!I81</f>
        <v>300325258.0278846</v>
      </c>
      <c r="G37" s="204"/>
      <c r="H37" s="89">
        <f>'[1]arkusz główny'!U81</f>
        <v>189</v>
      </c>
      <c r="I37" s="90">
        <f>'[1]arkusz główny'!V81</f>
        <v>238049492.42527583</v>
      </c>
      <c r="J37" s="197"/>
      <c r="K37" s="103">
        <f>'[1]arkusz główny'!AK81</f>
        <v>13</v>
      </c>
      <c r="L37" s="104">
        <f>'[1]arkusz główny'!AL81</f>
        <v>15203772.99</v>
      </c>
      <c r="M37" s="104">
        <f>'[1]arkusz główny'!AM81</f>
        <v>9674160.7200000007</v>
      </c>
      <c r="N37" s="104">
        <f>'[1]arkusz główny'!AN81</f>
        <v>3532570.0199999996</v>
      </c>
      <c r="O37" s="199"/>
      <c r="P37" s="201"/>
    </row>
    <row r="38" spans="2:16" x14ac:dyDescent="0.2">
      <c r="B38" s="95" t="s">
        <v>73</v>
      </c>
      <c r="C38" s="67" t="s">
        <v>74</v>
      </c>
      <c r="D38" s="193"/>
      <c r="E38" s="40">
        <f>'[1]arkusz główny'!H82</f>
        <v>103</v>
      </c>
      <c r="F38" s="41">
        <f>'[1]arkusz główny'!I82</f>
        <v>59150149.965979874</v>
      </c>
      <c r="G38" s="204"/>
      <c r="H38" s="40">
        <f>'[1]arkusz główny'!U82</f>
        <v>69</v>
      </c>
      <c r="I38" s="41">
        <f>'[1]arkusz główny'!V82</f>
        <v>42104235.954703756</v>
      </c>
      <c r="J38" s="197"/>
      <c r="K38" s="42">
        <f>'[1]arkusz główny'!AJ82</f>
        <v>0</v>
      </c>
      <c r="L38" s="43">
        <f>'[1]arkusz główny'!AK82</f>
        <v>0</v>
      </c>
      <c r="M38" s="43">
        <f>'[1]arkusz główny'!AL82</f>
        <v>0</v>
      </c>
      <c r="N38" s="43">
        <f>'[1]arkusz główny'!AN82</f>
        <v>0</v>
      </c>
      <c r="O38" s="199"/>
      <c r="P38" s="201"/>
    </row>
    <row r="39" spans="2:16" x14ac:dyDescent="0.2">
      <c r="B39" s="45">
        <v>8</v>
      </c>
      <c r="C39" s="46" t="s">
        <v>75</v>
      </c>
      <c r="D39" s="47">
        <f>'[1]arkusz główny'!F83</f>
        <v>1293592695.0394762</v>
      </c>
      <c r="E39" s="48">
        <f>'[1]arkusz główny'!H83</f>
        <v>8696</v>
      </c>
      <c r="F39" s="49">
        <f>'[1]arkusz główny'!I83</f>
        <v>58555825.920000002</v>
      </c>
      <c r="G39" s="50">
        <f>IFERROR(F39/D39,".")</f>
        <v>4.5266045598852944E-2</v>
      </c>
      <c r="H39" s="48">
        <f>'[1]arkusz główny'!U83</f>
        <v>6178</v>
      </c>
      <c r="I39" s="49">
        <f>'[1]zobowiązania wieloletnie'!F9</f>
        <v>865339550</v>
      </c>
      <c r="J39" s="51">
        <f>IFERROR(I39/D39,".")</f>
        <v>0.6689428235937841</v>
      </c>
      <c r="K39" s="52">
        <f>'[1]arkusz główny'!AK83</f>
        <v>16991</v>
      </c>
      <c r="L39" s="53">
        <f>'[1]arkusz główny'!AL83</f>
        <v>357715041.66999996</v>
      </c>
      <c r="M39" s="53">
        <f>'[1]arkusz główny'!AM83</f>
        <v>227613701.20000002</v>
      </c>
      <c r="N39" s="53">
        <f>'[1]arkusz główny'!AN83</f>
        <v>83535287.709999979</v>
      </c>
      <c r="O39" s="54">
        <f>IFERROR(N39/P39,".")</f>
        <v>0.27753595997808017</v>
      </c>
      <c r="P39" s="55">
        <f>'[1]arkusz główny'!AR83</f>
        <v>300989060</v>
      </c>
    </row>
    <row r="40" spans="2:16" x14ac:dyDescent="0.2">
      <c r="B40" s="206" t="s">
        <v>76</v>
      </c>
      <c r="C40" s="105" t="s">
        <v>77</v>
      </c>
      <c r="D40" s="193"/>
      <c r="E40" s="106">
        <f>'[1]arkusz główny'!H85</f>
        <v>8587</v>
      </c>
      <c r="F40" s="107">
        <f>'[1]arkusz główny'!I85</f>
        <v>56979996.219999999</v>
      </c>
      <c r="G40" s="204"/>
      <c r="H40" s="106">
        <f>'[1]arkusz główny'!U85</f>
        <v>6125</v>
      </c>
      <c r="I40" s="108">
        <f>'[1]zobowiązania wieloletnie'!F10</f>
        <v>55003350</v>
      </c>
      <c r="J40" s="197"/>
      <c r="K40" s="109">
        <f>'[1]arkusz główny'!AK85</f>
        <v>1602</v>
      </c>
      <c r="L40" s="110">
        <f>'[1]arkusz główny'!AL85</f>
        <v>34230082.800000012</v>
      </c>
      <c r="M40" s="110">
        <f>'[1]arkusz główny'!AM85</f>
        <v>21780573.599999994</v>
      </c>
      <c r="N40" s="110">
        <f>'[1]arkusz główny'!AN85</f>
        <v>7995425.6899999995</v>
      </c>
      <c r="O40" s="199"/>
      <c r="P40" s="201"/>
    </row>
    <row r="41" spans="2:16" x14ac:dyDescent="0.2">
      <c r="B41" s="214"/>
      <c r="C41" s="111" t="s">
        <v>78</v>
      </c>
      <c r="D41" s="193"/>
      <c r="E41" s="106">
        <f>'[1]arkusz główny'!H96</f>
        <v>109</v>
      </c>
      <c r="F41" s="107">
        <f>'[1]arkusz główny'!I96</f>
        <v>1575829.7000000002</v>
      </c>
      <c r="G41" s="204"/>
      <c r="H41" s="112">
        <f>'[1]arkusz główny'!U96</f>
        <v>53</v>
      </c>
      <c r="I41" s="113">
        <f>'[1]zobowiązania wieloletnie'!F11</f>
        <v>406266000</v>
      </c>
      <c r="J41" s="197"/>
      <c r="K41" s="109">
        <f>'[1]arkusz główny'!AK96</f>
        <v>9259</v>
      </c>
      <c r="L41" s="110">
        <f>'[1]arkusz główny'!AL96</f>
        <v>170428953.20999998</v>
      </c>
      <c r="M41" s="110">
        <f>'[1]arkusz główny'!AM96</f>
        <v>108443711.14</v>
      </c>
      <c r="N41" s="110">
        <f>'[1]arkusz główny'!AN96</f>
        <v>40009599.899999999</v>
      </c>
      <c r="O41" s="199"/>
      <c r="P41" s="201"/>
    </row>
    <row r="42" spans="2:16" x14ac:dyDescent="0.2">
      <c r="B42" s="220"/>
      <c r="C42" s="111" t="s">
        <v>79</v>
      </c>
      <c r="D42" s="193"/>
      <c r="E42" s="114"/>
      <c r="F42" s="115"/>
      <c r="G42" s="204"/>
      <c r="H42" s="116"/>
      <c r="I42" s="117"/>
      <c r="J42" s="197"/>
      <c r="K42" s="109">
        <f>'[1]arkusz główny'!AK102</f>
        <v>7542</v>
      </c>
      <c r="L42" s="110">
        <f>'[1]arkusz główny'!AL102</f>
        <v>153056005.66</v>
      </c>
      <c r="M42" s="110">
        <f>'[1]arkusz główny'!AM102</f>
        <v>97389416.460000008</v>
      </c>
      <c r="N42" s="110">
        <f>'[1]arkusz główny'!AN102</f>
        <v>35530262.119999997</v>
      </c>
      <c r="O42" s="199"/>
      <c r="P42" s="201"/>
    </row>
    <row r="43" spans="2:16" x14ac:dyDescent="0.2">
      <c r="B43" s="45">
        <v>9</v>
      </c>
      <c r="C43" s="46" t="s">
        <v>80</v>
      </c>
      <c r="D43" s="47">
        <f>'[1]arkusz główny'!F108</f>
        <v>1601852947.4632559</v>
      </c>
      <c r="E43" s="48">
        <f>SUM(E44:E45)</f>
        <v>299</v>
      </c>
      <c r="F43" s="49"/>
      <c r="G43" s="50"/>
      <c r="H43" s="48">
        <f>SUM(H44)</f>
        <v>190</v>
      </c>
      <c r="I43" s="49">
        <f>'[1]zobowiązania wieloletnie'!F13</f>
        <v>545537175.96070004</v>
      </c>
      <c r="J43" s="51">
        <f>IFERROR(I43/D43,".")</f>
        <v>0.34056632777973139</v>
      </c>
      <c r="K43" s="52">
        <f>K44+K45</f>
        <v>907</v>
      </c>
      <c r="L43" s="53">
        <f>SUM(L44:L45)</f>
        <v>291234486.06</v>
      </c>
      <c r="M43" s="53">
        <f>SUM(M44:M45)</f>
        <v>184093207.19</v>
      </c>
      <c r="N43" s="53">
        <f>SUM(N44:N45)</f>
        <v>67701329.120000005</v>
      </c>
      <c r="O43" s="54">
        <f>IFERROR(N43/P43,".")</f>
        <v>0.18186138723055334</v>
      </c>
      <c r="P43" s="55">
        <f>'[1]arkusz główny'!AR108</f>
        <v>372268848</v>
      </c>
    </row>
    <row r="44" spans="2:16" x14ac:dyDescent="0.2">
      <c r="B44" s="214" t="s">
        <v>81</v>
      </c>
      <c r="C44" s="118" t="s">
        <v>82</v>
      </c>
      <c r="D44" s="193"/>
      <c r="E44" s="34">
        <f>'[1]arkusz główny'!H109</f>
        <v>299</v>
      </c>
      <c r="F44" s="219"/>
      <c r="G44" s="204"/>
      <c r="H44" s="34">
        <f>'[1]arkusz główny'!U109</f>
        <v>190</v>
      </c>
      <c r="I44" s="108">
        <f>'[1]zobowiązania wieloletnie'!F14</f>
        <v>250480700.3707</v>
      </c>
      <c r="J44" s="197"/>
      <c r="K44" s="119">
        <f>'[1]arkusz główny'!AK109</f>
        <v>152</v>
      </c>
      <c r="L44" s="104">
        <f>'[1]arkusz główny'!AL109</f>
        <v>43678010.469999999</v>
      </c>
      <c r="M44" s="37">
        <f>'[1]arkusz główny'!AM109</f>
        <v>26573030.059999999</v>
      </c>
      <c r="N44" s="37">
        <f>'[1]arkusz główny'!AN109</f>
        <v>10221691.960000001</v>
      </c>
      <c r="O44" s="199"/>
      <c r="P44" s="201"/>
    </row>
    <row r="45" spans="2:16" x14ac:dyDescent="0.2">
      <c r="B45" s="214"/>
      <c r="C45" s="120" t="s">
        <v>39</v>
      </c>
      <c r="D45" s="193"/>
      <c r="E45" s="121"/>
      <c r="F45" s="219"/>
      <c r="G45" s="204"/>
      <c r="H45" s="121"/>
      <c r="I45" s="122">
        <f>'[1]zobowiązania wieloletnie'!F15</f>
        <v>295056475.58999997</v>
      </c>
      <c r="J45" s="197"/>
      <c r="K45" s="42">
        <f>'[1]arkusz główny'!AK114</f>
        <v>755</v>
      </c>
      <c r="L45" s="43">
        <f>'[1]arkusz główny'!AL114</f>
        <v>247556475.59</v>
      </c>
      <c r="M45" s="43">
        <f>'[1]arkusz główny'!AM114</f>
        <v>157520177.13</v>
      </c>
      <c r="N45" s="43">
        <f>'[1]arkusz główny'!AN114</f>
        <v>57479637.159999996</v>
      </c>
      <c r="O45" s="199"/>
      <c r="P45" s="201"/>
    </row>
    <row r="46" spans="2:16" x14ac:dyDescent="0.2">
      <c r="B46" s="45">
        <v>10</v>
      </c>
      <c r="C46" s="123" t="s">
        <v>83</v>
      </c>
      <c r="D46" s="124">
        <f>'[1]arkusz główny'!F115</f>
        <v>5885155950.8506155</v>
      </c>
      <c r="E46" s="48">
        <f>'[1]arkusz główny'!H115</f>
        <v>288068</v>
      </c>
      <c r="F46" s="49"/>
      <c r="G46" s="50"/>
      <c r="H46" s="48">
        <f>'[1]arkusz główny'!U115</f>
        <v>251624</v>
      </c>
      <c r="I46" s="49">
        <f>'[1]zobowiązania wieloletnie'!F16</f>
        <v>4433751500</v>
      </c>
      <c r="J46" s="51">
        <f>IFERROR(I46/D46,".")</f>
        <v>0.75337876124746772</v>
      </c>
      <c r="K46" s="52">
        <f>'[1]arkusz główny'!AK115</f>
        <v>90316</v>
      </c>
      <c r="L46" s="125">
        <f>'[1]arkusz główny'!AL115</f>
        <v>2745066289.4299998</v>
      </c>
      <c r="M46" s="125">
        <f>'[1]arkusz główny'!AM115</f>
        <v>1746674348.6500001</v>
      </c>
      <c r="N46" s="125">
        <f>'[1]arkusz główny'!AN115</f>
        <v>640017629.53000009</v>
      </c>
      <c r="O46" s="126">
        <f>IFERROR(N46/P46,".")</f>
        <v>0.46830131361668387</v>
      </c>
      <c r="P46" s="55">
        <f>'[1]arkusz główny'!AR115</f>
        <v>1366679125</v>
      </c>
    </row>
    <row r="47" spans="2:16" x14ac:dyDescent="0.2">
      <c r="B47" s="38" t="s">
        <v>84</v>
      </c>
      <c r="C47" s="105" t="s">
        <v>85</v>
      </c>
      <c r="D47" s="193"/>
      <c r="E47" s="127">
        <f>'[1]arkusz główny'!H116</f>
        <v>270039</v>
      </c>
      <c r="F47" s="213"/>
      <c r="G47" s="205"/>
      <c r="H47" s="127">
        <f>'[1]arkusz główny'!U116</f>
        <v>236535</v>
      </c>
      <c r="I47" s="128">
        <f>'[1]arkusz główny'!V116</f>
        <v>2562400308.1400003</v>
      </c>
      <c r="J47" s="217"/>
      <c r="K47" s="129">
        <f>'[1]arkusz główny'!AK116</f>
        <v>85040</v>
      </c>
      <c r="L47" s="130">
        <f>'[1]arkusz główny'!AL116</f>
        <v>2530403083.0400004</v>
      </c>
      <c r="M47" s="130">
        <f>'[1]arkusz główny'!AM116</f>
        <v>1610084218.1300001</v>
      </c>
      <c r="N47" s="130">
        <f>'[1]arkusz główny'!AN116</f>
        <v>589943804.82999992</v>
      </c>
      <c r="O47" s="218"/>
      <c r="P47" s="201"/>
    </row>
    <row r="48" spans="2:16" x14ac:dyDescent="0.2">
      <c r="B48" s="95" t="s">
        <v>86</v>
      </c>
      <c r="C48" s="105" t="s">
        <v>85</v>
      </c>
      <c r="D48" s="193"/>
      <c r="E48" s="80">
        <f>'[1]arkusz główny'!H117</f>
        <v>25109</v>
      </c>
      <c r="F48" s="213"/>
      <c r="G48" s="205"/>
      <c r="H48" s="80">
        <f>'[1]arkusz główny'!U117</f>
        <v>21902</v>
      </c>
      <c r="I48" s="81">
        <f>'[1]arkusz główny'!V117</f>
        <v>218076611.89000002</v>
      </c>
      <c r="J48" s="217"/>
      <c r="K48" s="129">
        <f>'[1]arkusz główny'!AK117</f>
        <v>8731</v>
      </c>
      <c r="L48" s="130">
        <f>'[1]arkusz główny'!AL117</f>
        <v>214663206.38999996</v>
      </c>
      <c r="M48" s="130">
        <f>'[1]arkusz główny'!AM117</f>
        <v>136590130.51999998</v>
      </c>
      <c r="N48" s="130">
        <f>'[1]arkusz główny'!AN117</f>
        <v>50073824.70000001</v>
      </c>
      <c r="O48" s="218"/>
      <c r="P48" s="201"/>
    </row>
    <row r="49" spans="2:16" x14ac:dyDescent="0.2">
      <c r="B49" s="209" t="s">
        <v>87</v>
      </c>
      <c r="C49" s="105" t="s">
        <v>77</v>
      </c>
      <c r="D49" s="193"/>
      <c r="E49" s="131">
        <f>'[1]arkusz główny'!H118</f>
        <v>138476</v>
      </c>
      <c r="F49" s="213"/>
      <c r="G49" s="205"/>
      <c r="H49" s="131">
        <f>'[1]arkusz główny'!U118</f>
        <v>110182</v>
      </c>
      <c r="I49" s="132">
        <f>'[1]zobowiązania wieloletnie'!F17</f>
        <v>2892648500</v>
      </c>
      <c r="J49" s="217"/>
      <c r="K49" s="129">
        <f>'[1]arkusz główny'!AK118</f>
        <v>48490</v>
      </c>
      <c r="L49" s="130">
        <f>'[1]arkusz główny'!AL118</f>
        <v>1224885448.6500001</v>
      </c>
      <c r="M49" s="130">
        <f>'[1]arkusz główny'!AM118</f>
        <v>779401161.99000001</v>
      </c>
      <c r="N49" s="130">
        <f>'[1]arkusz główny'!AN118</f>
        <v>287866185.48000002</v>
      </c>
      <c r="O49" s="218"/>
      <c r="P49" s="201"/>
    </row>
    <row r="50" spans="2:16" x14ac:dyDescent="0.2">
      <c r="B50" s="215"/>
      <c r="C50" s="133" t="s">
        <v>78</v>
      </c>
      <c r="D50" s="193"/>
      <c r="E50" s="127">
        <f>'[1]arkusz główny'!H126</f>
        <v>149592</v>
      </c>
      <c r="F50" s="213"/>
      <c r="G50" s="205"/>
      <c r="H50" s="127">
        <f>'[1]arkusz główny'!U126</f>
        <v>141442</v>
      </c>
      <c r="I50" s="122">
        <f>'[1]zobowiązania wieloletnie'!F18</f>
        <v>1541103000</v>
      </c>
      <c r="J50" s="217"/>
      <c r="K50" s="129">
        <f>'[1]arkusz główny'!AK126</f>
        <v>57479</v>
      </c>
      <c r="L50" s="85">
        <f>'[1]arkusz główny'!AL126</f>
        <v>1520136723.98</v>
      </c>
      <c r="M50" s="85">
        <f>'[1]arkusz główny'!AM126</f>
        <v>967245115.1500001</v>
      </c>
      <c r="N50" s="85">
        <f>'[1]arkusz główny'!AN126</f>
        <v>352140879.69</v>
      </c>
      <c r="O50" s="218"/>
      <c r="P50" s="201"/>
    </row>
    <row r="51" spans="2:16" x14ac:dyDescent="0.2">
      <c r="B51" s="45">
        <v>11</v>
      </c>
      <c r="C51" s="46" t="s">
        <v>88</v>
      </c>
      <c r="D51" s="124">
        <f>'[1]arkusz główny'!F132</f>
        <v>3012931629.3367362</v>
      </c>
      <c r="E51" s="48">
        <f>'[1]arkusz główny'!H132</f>
        <v>78273</v>
      </c>
      <c r="F51" s="49"/>
      <c r="G51" s="50"/>
      <c r="H51" s="48">
        <f>'[1]arkusz główny'!U132</f>
        <v>65190</v>
      </c>
      <c r="I51" s="49">
        <f>'[1]zobowiązania wieloletnie'!F19</f>
        <v>1682400300</v>
      </c>
      <c r="J51" s="51">
        <f>IFERROR(I51/D51,".")</f>
        <v>0.55839312237243233</v>
      </c>
      <c r="K51" s="52">
        <f>'[1]arkusz główny'!AK132</f>
        <v>25479</v>
      </c>
      <c r="L51" s="125">
        <f>'[1]arkusz główny'!AL132</f>
        <v>1016204948.39</v>
      </c>
      <c r="M51" s="125">
        <f>'[1]arkusz główny'!AM132</f>
        <v>646610629.30999994</v>
      </c>
      <c r="N51" s="125">
        <f>'[1]arkusz główny'!AN132</f>
        <v>237060275.99000001</v>
      </c>
      <c r="O51" s="126">
        <f>IFERROR(N51/P51,".")</f>
        <v>0.33868516900000228</v>
      </c>
      <c r="P51" s="55">
        <f>'[1]arkusz główny'!AR132</f>
        <v>699942890</v>
      </c>
    </row>
    <row r="52" spans="2:16" x14ac:dyDescent="0.2">
      <c r="B52" s="99" t="s">
        <v>89</v>
      </c>
      <c r="C52" s="33" t="s">
        <v>90</v>
      </c>
      <c r="D52" s="193"/>
      <c r="E52" s="127">
        <f>'[1]arkusz główny'!H133</f>
        <v>16271</v>
      </c>
      <c r="F52" s="216"/>
      <c r="G52" s="205"/>
      <c r="H52" s="127">
        <f>'[1]arkusz główny'!U133</f>
        <v>11442</v>
      </c>
      <c r="I52" s="128">
        <f>'[1]arkusz główny'!V133</f>
        <v>192349126.63000003</v>
      </c>
      <c r="J52" s="217"/>
      <c r="K52" s="129">
        <f>'[1]arkusz główny'!AK133</f>
        <v>7103</v>
      </c>
      <c r="L52" s="130">
        <f>'[1]arkusz główny'!AL133</f>
        <v>184742720.75</v>
      </c>
      <c r="M52" s="130">
        <f>'[1]arkusz główny'!AM133</f>
        <v>117551710.78</v>
      </c>
      <c r="N52" s="130">
        <f>'[1]arkusz główny'!AN133</f>
        <v>43429111.759999998</v>
      </c>
      <c r="O52" s="218"/>
      <c r="P52" s="201"/>
    </row>
    <row r="53" spans="2:16" x14ac:dyDescent="0.2">
      <c r="B53" s="95" t="s">
        <v>91</v>
      </c>
      <c r="C53" s="56" t="s">
        <v>92</v>
      </c>
      <c r="D53" s="193"/>
      <c r="E53" s="80">
        <f>'[1]arkusz główny'!H134</f>
        <v>66981</v>
      </c>
      <c r="F53" s="216"/>
      <c r="G53" s="205"/>
      <c r="H53" s="80">
        <f>'[1]arkusz główny'!U134</f>
        <v>56749</v>
      </c>
      <c r="I53" s="81">
        <f>'[1]arkusz główny'!V134</f>
        <v>856531747.92999995</v>
      </c>
      <c r="J53" s="217"/>
      <c r="K53" s="129">
        <f>'[1]arkusz główny'!AK134</f>
        <v>22656</v>
      </c>
      <c r="L53" s="130">
        <f>'[1]arkusz główny'!AL134</f>
        <v>831462227.6400001</v>
      </c>
      <c r="M53" s="130">
        <f>'[1]arkusz główny'!AM134</f>
        <v>529058918.52999997</v>
      </c>
      <c r="N53" s="130">
        <f>'[1]arkusz główny'!AN134</f>
        <v>193631164.22999999</v>
      </c>
      <c r="O53" s="218"/>
      <c r="P53" s="201"/>
    </row>
    <row r="54" spans="2:16" x14ac:dyDescent="0.2">
      <c r="B54" s="209" t="s">
        <v>93</v>
      </c>
      <c r="C54" s="134" t="s">
        <v>82</v>
      </c>
      <c r="D54" s="193"/>
      <c r="E54" s="131">
        <f>'[1]arkusz główny'!H135</f>
        <v>37523</v>
      </c>
      <c r="F54" s="216"/>
      <c r="G54" s="205"/>
      <c r="H54" s="131">
        <f>'[1]arkusz główny'!U135</f>
        <v>26435</v>
      </c>
      <c r="I54" s="132">
        <f>'[1]zobowiązania wieloletnie'!F20</f>
        <v>1122910400</v>
      </c>
      <c r="J54" s="217"/>
      <c r="K54" s="84">
        <f>'[1]arkusz główny'!AK135</f>
        <v>11628</v>
      </c>
      <c r="L54" s="135">
        <f>'[1]arkusz główny'!AL135</f>
        <v>470925303.72000003</v>
      </c>
      <c r="M54" s="135">
        <f>'[1]arkusz główny'!AM135</f>
        <v>299649528.08999997</v>
      </c>
      <c r="N54" s="135">
        <f>'[1]arkusz główny'!AN135</f>
        <v>110857093.63999999</v>
      </c>
      <c r="O54" s="218"/>
      <c r="P54" s="201"/>
    </row>
    <row r="55" spans="2:16" x14ac:dyDescent="0.2">
      <c r="B55" s="191"/>
      <c r="C55" s="120" t="s">
        <v>39</v>
      </c>
      <c r="D55" s="193"/>
      <c r="E55" s="127">
        <f>'[1]arkusz główny'!H143</f>
        <v>40750</v>
      </c>
      <c r="F55" s="216"/>
      <c r="G55" s="205"/>
      <c r="H55" s="127">
        <f>'[1]arkusz główny'!U143</f>
        <v>38755</v>
      </c>
      <c r="I55" s="122">
        <f>'[1]zobowiązania wieloletnie'!F21</f>
        <v>559489900</v>
      </c>
      <c r="J55" s="217"/>
      <c r="K55" s="84">
        <f>'[1]arkusz główny'!AK143</f>
        <v>17860</v>
      </c>
      <c r="L55" s="85">
        <f>'[1]arkusz główny'!AL143</f>
        <v>545279644.66999996</v>
      </c>
      <c r="M55" s="85">
        <f>'[1]arkusz główny'!AM143</f>
        <v>346961101.21999997</v>
      </c>
      <c r="N55" s="85">
        <f>'[1]arkusz główny'!AN143</f>
        <v>126203182.34999999</v>
      </c>
      <c r="O55" s="218"/>
      <c r="P55" s="201"/>
    </row>
    <row r="56" spans="2:16" x14ac:dyDescent="0.2">
      <c r="B56" s="45">
        <v>13</v>
      </c>
      <c r="C56" s="46" t="s">
        <v>94</v>
      </c>
      <c r="D56" s="124">
        <f>'[1]arkusz główny'!F148</f>
        <v>8519456764.3492689</v>
      </c>
      <c r="E56" s="48">
        <f>'[1]arkusz główny'!H148</f>
        <v>3001273</v>
      </c>
      <c r="F56" s="49"/>
      <c r="G56" s="50"/>
      <c r="H56" s="48">
        <f>'[1]arkusz główny'!U148</f>
        <v>2846728</v>
      </c>
      <c r="I56" s="49">
        <f>'[1]arkusz główny'!V148</f>
        <v>4938945362.9300003</v>
      </c>
      <c r="J56" s="51">
        <f>IFERROR(I56/D56,".")</f>
        <v>0.57972538620040115</v>
      </c>
      <c r="K56" s="52">
        <f>'[1]arkusz główny'!AK148</f>
        <v>826927</v>
      </c>
      <c r="L56" s="53">
        <f>'[1]arkusz główny'!AL148</f>
        <v>4846190479.04</v>
      </c>
      <c r="M56" s="53">
        <f>'[1]arkusz główny'!AM148</f>
        <v>3083616982.3400002</v>
      </c>
      <c r="N56" s="53">
        <f>'[1]arkusz główny'!AN148</f>
        <v>1130239310.4000001</v>
      </c>
      <c r="O56" s="54">
        <f>IFERROR(N56/P56,".")</f>
        <v>0.56988010017702029</v>
      </c>
      <c r="P56" s="55">
        <f>'[1]arkusz główny'!AR148</f>
        <v>1983293170</v>
      </c>
    </row>
    <row r="57" spans="2:16" x14ac:dyDescent="0.2">
      <c r="B57" s="32" t="s">
        <v>95</v>
      </c>
      <c r="C57" s="210" t="s">
        <v>96</v>
      </c>
      <c r="D57" s="193"/>
      <c r="E57" s="136">
        <f>'[1]arkusz główny'!H149</f>
        <v>122640</v>
      </c>
      <c r="F57" s="213"/>
      <c r="G57" s="204"/>
      <c r="H57" s="136">
        <f>'[1]arkusz główny'!U149</f>
        <v>116533</v>
      </c>
      <c r="I57" s="137">
        <f>'[1]arkusz główny'!V149</f>
        <v>226613152.11999997</v>
      </c>
      <c r="J57" s="197"/>
      <c r="K57" s="138">
        <f>'[1]arkusz główny'!AK149</f>
        <v>33880</v>
      </c>
      <c r="L57" s="139">
        <f>'[1]arkusz główny'!AL149</f>
        <v>221723888.35000002</v>
      </c>
      <c r="M57" s="139">
        <f>'[1]arkusz główny'!AM149</f>
        <v>141082333.51999998</v>
      </c>
      <c r="N57" s="139">
        <f>'[1]arkusz główny'!AN149</f>
        <v>51700700.390000008</v>
      </c>
      <c r="O57" s="199"/>
      <c r="P57" s="201"/>
    </row>
    <row r="58" spans="2:16" x14ac:dyDescent="0.2">
      <c r="B58" s="95" t="s">
        <v>97</v>
      </c>
      <c r="C58" s="211"/>
      <c r="D58" s="193"/>
      <c r="E58" s="136">
        <f>'[1]arkusz główny'!H150</f>
        <v>2617655</v>
      </c>
      <c r="F58" s="213"/>
      <c r="G58" s="204"/>
      <c r="H58" s="136">
        <f>'[1]arkusz główny'!U150</f>
        <v>2486725</v>
      </c>
      <c r="I58" s="137">
        <f>'[1]arkusz główny'!V150</f>
        <v>4431964235.96</v>
      </c>
      <c r="J58" s="197"/>
      <c r="K58" s="140">
        <f>'[1]arkusz główny'!AK150</f>
        <v>723415</v>
      </c>
      <c r="L58" s="141">
        <f>'[1]arkusz główny'!AL150</f>
        <v>4349205875.1000004</v>
      </c>
      <c r="M58" s="141">
        <f>'[1]arkusz główny'!AM150</f>
        <v>2767387508.3099995</v>
      </c>
      <c r="N58" s="141">
        <f>'[1]arkusz główny'!AN150</f>
        <v>1014342789.2199998</v>
      </c>
      <c r="O58" s="199"/>
      <c r="P58" s="201"/>
    </row>
    <row r="59" spans="2:16" x14ac:dyDescent="0.2">
      <c r="B59" s="95" t="s">
        <v>98</v>
      </c>
      <c r="C59" s="212"/>
      <c r="D59" s="193"/>
      <c r="E59" s="136">
        <f>'[1]arkusz główny'!H151</f>
        <v>209182</v>
      </c>
      <c r="F59" s="213"/>
      <c r="G59" s="204"/>
      <c r="H59" s="136">
        <f>'[1]arkusz główny'!U151</f>
        <v>205391</v>
      </c>
      <c r="I59" s="137">
        <f>'[1]arkusz główny'!V151</f>
        <v>232945776.05000001</v>
      </c>
      <c r="J59" s="197"/>
      <c r="K59" s="140">
        <f>'[1]arkusz główny'!AK151</f>
        <v>74374</v>
      </c>
      <c r="L59" s="141">
        <f>'[1]arkusz główny'!AL151</f>
        <v>275260715.59000003</v>
      </c>
      <c r="M59" s="141">
        <f>'[1]arkusz główny'!AM151</f>
        <v>175147140.50999999</v>
      </c>
      <c r="N59" s="141">
        <f>'[1]arkusz główny'!AN151</f>
        <v>64195820.790000014</v>
      </c>
      <c r="O59" s="199"/>
      <c r="P59" s="201"/>
    </row>
    <row r="60" spans="2:16" x14ac:dyDescent="0.2">
      <c r="B60" s="206" t="s">
        <v>99</v>
      </c>
      <c r="C60" s="134" t="s">
        <v>82</v>
      </c>
      <c r="D60" s="193"/>
      <c r="E60" s="142">
        <f>'[1]arkusz główny'!H152</f>
        <v>3000462</v>
      </c>
      <c r="F60" s="213"/>
      <c r="G60" s="204"/>
      <c r="H60" s="142">
        <f>'[1]arkusz główny'!U152</f>
        <v>2845922</v>
      </c>
      <c r="I60" s="143">
        <f>'[1]arkusz główny'!V152</f>
        <v>4934970212.25</v>
      </c>
      <c r="J60" s="197"/>
      <c r="K60" s="84">
        <f>'[1]arkusz główny'!AK152</f>
        <v>826837</v>
      </c>
      <c r="L60" s="85">
        <f>'[1]arkusz główny'!AL152</f>
        <v>4843769249.7399998</v>
      </c>
      <c r="M60" s="85">
        <f>'[1]arkusz główny'!AM152</f>
        <v>3082076356.8800001</v>
      </c>
      <c r="N60" s="85">
        <f>'[1]arkusz główny'!AN152</f>
        <v>1129674038.8900001</v>
      </c>
      <c r="O60" s="199"/>
      <c r="P60" s="201"/>
    </row>
    <row r="61" spans="2:16" x14ac:dyDescent="0.2">
      <c r="B61" s="214"/>
      <c r="C61" s="120" t="s">
        <v>100</v>
      </c>
      <c r="D61" s="193"/>
      <c r="E61" s="144">
        <f>'[1]arkusz główny'!H157</f>
        <v>811</v>
      </c>
      <c r="F61" s="213"/>
      <c r="G61" s="204"/>
      <c r="H61" s="142">
        <f>'[1]arkusz główny'!U157</f>
        <v>806</v>
      </c>
      <c r="I61" s="143">
        <f>'[1]arkusz główny'!V157</f>
        <v>3975150.68</v>
      </c>
      <c r="J61" s="197"/>
      <c r="K61" s="84">
        <f>'[1]arkusz główny'!AK157</f>
        <v>810</v>
      </c>
      <c r="L61" s="85">
        <f>'[1]arkusz główny'!AL157</f>
        <v>2421229.2999999998</v>
      </c>
      <c r="M61" s="85">
        <f>'[1]arkusz główny'!AM157</f>
        <v>1540625.46</v>
      </c>
      <c r="N61" s="85">
        <f>'[1]arkusz główny'!AN157</f>
        <v>565271.51</v>
      </c>
      <c r="O61" s="199"/>
      <c r="P61" s="201"/>
    </row>
    <row r="62" spans="2:16" x14ac:dyDescent="0.2">
      <c r="B62" s="145">
        <v>16</v>
      </c>
      <c r="C62" s="123" t="s">
        <v>101</v>
      </c>
      <c r="D62" s="146">
        <f>'[1]arkusz główny'!F158</f>
        <v>292582594.72080004</v>
      </c>
      <c r="E62" s="147">
        <f>'[1]arkusz główny'!H158</f>
        <v>180</v>
      </c>
      <c r="F62" s="148">
        <f>'[1]arkusz główny'!I158</f>
        <v>619880671.90999997</v>
      </c>
      <c r="G62" s="149">
        <f>IFERROR(F62/D62,".")</f>
        <v>2.1186519058029667</v>
      </c>
      <c r="H62" s="147">
        <f>'[1]arkusz główny'!U158</f>
        <v>10</v>
      </c>
      <c r="I62" s="148">
        <f>'[1]arkusz główny'!V158</f>
        <v>29254361</v>
      </c>
      <c r="J62" s="150">
        <f>IFERROR(I62/D62,".")</f>
        <v>9.9986675652788834E-2</v>
      </c>
      <c r="K62" s="151">
        <f>'[1]arkusz główny'!AK158</f>
        <v>0</v>
      </c>
      <c r="L62" s="152">
        <f>'[1]arkusz główny'!AL158</f>
        <v>0</v>
      </c>
      <c r="M62" s="152">
        <f>'[1]arkusz główny'!AM158</f>
        <v>0</v>
      </c>
      <c r="N62" s="152">
        <f>'[1]arkusz główny'!AN158</f>
        <v>0</v>
      </c>
      <c r="O62" s="153">
        <f>IFERROR(N62/P62,".")</f>
        <v>0</v>
      </c>
      <c r="P62" s="154">
        <f>'[1]arkusz główny'!AR158</f>
        <v>67998186</v>
      </c>
    </row>
    <row r="63" spans="2:16" x14ac:dyDescent="0.2">
      <c r="B63" s="45">
        <v>19</v>
      </c>
      <c r="C63" s="46" t="s">
        <v>102</v>
      </c>
      <c r="D63" s="47">
        <f>'[1]arkusz główny'!F159</f>
        <v>3164898709.5739999</v>
      </c>
      <c r="E63" s="155">
        <f>E64+E65+E68+E71</f>
        <v>22243</v>
      </c>
      <c r="F63" s="49">
        <f>F64+F65+F68+F71</f>
        <v>3379134343.2263942</v>
      </c>
      <c r="G63" s="50">
        <f>IFERROR(F63/D63,".")</f>
        <v>1.0676911501162167</v>
      </c>
      <c r="H63" s="48">
        <f>H64+H65+H68+H71</f>
        <v>11327</v>
      </c>
      <c r="I63" s="49">
        <f>I64+I65+I68+I71</f>
        <v>1984914622.1805139</v>
      </c>
      <c r="J63" s="51">
        <f>IFERROR(I63/D63,".")</f>
        <v>0.62716529163351531</v>
      </c>
      <c r="K63" s="52">
        <f>'[1]arkusz główny'!AK159</f>
        <v>6540</v>
      </c>
      <c r="L63" s="53">
        <f>L64+L65+L68+L71</f>
        <v>897624821.91000009</v>
      </c>
      <c r="M63" s="53">
        <f>M64+M65+M68+M71</f>
        <v>416633982.75</v>
      </c>
      <c r="N63" s="53">
        <f>N64+N65+N68+N71</f>
        <v>209153955.21000001</v>
      </c>
      <c r="O63" s="54">
        <f>IFERROR(N63/P63,".")</f>
        <v>0.28457081034499215</v>
      </c>
      <c r="P63" s="55">
        <f>'[1]arkusz główny'!AR159</f>
        <v>734980355</v>
      </c>
    </row>
    <row r="64" spans="2:16" x14ac:dyDescent="0.2">
      <c r="B64" s="32" t="s">
        <v>103</v>
      </c>
      <c r="C64" s="156" t="s">
        <v>104</v>
      </c>
      <c r="D64" s="193"/>
      <c r="E64" s="157">
        <f>'[1]arkusz główny'!H160</f>
        <v>301</v>
      </c>
      <c r="F64" s="35">
        <f>'[1]arkusz główny'!I160</f>
        <v>37422000</v>
      </c>
      <c r="G64" s="204"/>
      <c r="H64" s="157">
        <f>'[1]arkusz główny'!U160</f>
        <v>299</v>
      </c>
      <c r="I64" s="90">
        <f>'[1]arkusz główny'!V160</f>
        <v>37180000</v>
      </c>
      <c r="J64" s="197"/>
      <c r="K64" s="36">
        <f>'[1]arkusz główny'!AK160</f>
        <v>299</v>
      </c>
      <c r="L64" s="158">
        <f>'[1]arkusz główny'!AL160</f>
        <v>37156680</v>
      </c>
      <c r="M64" s="158">
        <f>'[1]arkusz główny'!AM160</f>
        <v>23642795.48</v>
      </c>
      <c r="N64" s="158">
        <f>'[1]arkusz główny'!AN160</f>
        <v>8641728.5499999989</v>
      </c>
      <c r="O64" s="199"/>
      <c r="P64" s="201"/>
    </row>
    <row r="65" spans="2:16" x14ac:dyDescent="0.2">
      <c r="B65" s="206" t="s">
        <v>105</v>
      </c>
      <c r="C65" s="72" t="s">
        <v>106</v>
      </c>
      <c r="D65" s="193"/>
      <c r="E65" s="89">
        <f>'[1]arkusz główny'!H161</f>
        <v>21540</v>
      </c>
      <c r="F65" s="90">
        <f>'[1]arkusz główny'!I161</f>
        <v>2756439426.1301994</v>
      </c>
      <c r="G65" s="204"/>
      <c r="H65" s="89">
        <f>SUM(H66:H67)</f>
        <v>10679</v>
      </c>
      <c r="I65" s="90">
        <f>SUM(I66:I67)</f>
        <v>1382547673.627676</v>
      </c>
      <c r="J65" s="197"/>
      <c r="K65" s="103">
        <f>'[1]arkusz główny'!AK161</f>
        <v>6385</v>
      </c>
      <c r="L65" s="104">
        <f>'[1]arkusz główny'!AL161</f>
        <v>612854544.42000008</v>
      </c>
      <c r="M65" s="104">
        <f>'[1]arkusz główny'!AM161</f>
        <v>333278524.19999999</v>
      </c>
      <c r="N65" s="104">
        <f>'[1]arkusz główny'!AN161</f>
        <v>143746304.06</v>
      </c>
      <c r="O65" s="199"/>
      <c r="P65" s="201"/>
    </row>
    <row r="66" spans="2:16" x14ac:dyDescent="0.2">
      <c r="B66" s="207"/>
      <c r="C66" s="134" t="s">
        <v>107</v>
      </c>
      <c r="D66" s="193"/>
      <c r="E66" s="89">
        <f>'[1]arkusz główny'!H162</f>
        <v>21540</v>
      </c>
      <c r="F66" s="90">
        <f>'[1]arkusz główny'!I162</f>
        <v>2756439426.1301994</v>
      </c>
      <c r="G66" s="204"/>
      <c r="H66" s="89">
        <f>'[1]arkusz główny'!U162</f>
        <v>10616</v>
      </c>
      <c r="I66" s="90">
        <f>'[1]arkusz główny'!V162</f>
        <v>1377500993.087676</v>
      </c>
      <c r="J66" s="197"/>
      <c r="K66" s="103">
        <f>'[1]arkusz główny'!AK162</f>
        <v>6327</v>
      </c>
      <c r="L66" s="104">
        <f>'[1]arkusz główny'!AL162</f>
        <v>607807863.88000011</v>
      </c>
      <c r="M66" s="104">
        <f>'[1]arkusz główny'!AM162</f>
        <v>330067321.57999998</v>
      </c>
      <c r="N66" s="104">
        <f>'[1]arkusz główny'!AN162</f>
        <v>142611592.39000002</v>
      </c>
      <c r="O66" s="199"/>
      <c r="P66" s="201"/>
    </row>
    <row r="67" spans="2:16" x14ac:dyDescent="0.2">
      <c r="B67" s="208"/>
      <c r="C67" s="120" t="s">
        <v>108</v>
      </c>
      <c r="D67" s="193"/>
      <c r="E67" s="159"/>
      <c r="F67" s="160"/>
      <c r="G67" s="204"/>
      <c r="H67" s="89">
        <f>'[1]arkusz główny'!U163</f>
        <v>63</v>
      </c>
      <c r="I67" s="90">
        <f>'[1]arkusz główny'!V163</f>
        <v>5046680.5399999991</v>
      </c>
      <c r="J67" s="197"/>
      <c r="K67" s="103">
        <f>'[1]arkusz główny'!AK163</f>
        <v>62</v>
      </c>
      <c r="L67" s="104">
        <f>'[1]arkusz główny'!AL163</f>
        <v>5046680.5399999991</v>
      </c>
      <c r="M67" s="104">
        <f>'[1]arkusz główny'!AM163</f>
        <v>3211202.62</v>
      </c>
      <c r="N67" s="104">
        <f>'[1]arkusz główny'!AN163</f>
        <v>1134711.67</v>
      </c>
      <c r="O67" s="199"/>
      <c r="P67" s="201"/>
    </row>
    <row r="68" spans="2:16" x14ac:dyDescent="0.2">
      <c r="B68" s="206" t="s">
        <v>109</v>
      </c>
      <c r="C68" s="72" t="s">
        <v>110</v>
      </c>
      <c r="D68" s="193"/>
      <c r="E68" s="89">
        <f>'[1]arkusz główny'!H164</f>
        <v>128</v>
      </c>
      <c r="F68" s="90">
        <f>'[1]arkusz główny'!I164</f>
        <v>42621884.198398545</v>
      </c>
      <c r="G68" s="204"/>
      <c r="H68" s="89">
        <f>SUM(H69:H70)</f>
        <v>75</v>
      </c>
      <c r="I68" s="90">
        <f>SUM(I69:I70)</f>
        <v>22541294.155041646</v>
      </c>
      <c r="J68" s="197"/>
      <c r="K68" s="103">
        <f>'[1]arkusz główny'!AK164</f>
        <v>167</v>
      </c>
      <c r="L68" s="104">
        <f>'[1]arkusz główny'!AL164</f>
        <v>9155505.9699999988</v>
      </c>
      <c r="M68" s="104">
        <f>'[1]arkusz główny'!AM164</f>
        <v>1595845.33</v>
      </c>
      <c r="N68" s="104">
        <f>'[1]arkusz główny'!AN164</f>
        <v>2127220.69</v>
      </c>
      <c r="O68" s="199"/>
      <c r="P68" s="201"/>
    </row>
    <row r="69" spans="2:16" x14ac:dyDescent="0.2">
      <c r="B69" s="207"/>
      <c r="C69" s="134" t="s">
        <v>107</v>
      </c>
      <c r="D69" s="193"/>
      <c r="E69" s="40">
        <f>'[1]arkusz główny'!H165</f>
        <v>128</v>
      </c>
      <c r="F69" s="41">
        <f>'[1]arkusz główny'!I165</f>
        <v>42621884.198398545</v>
      </c>
      <c r="G69" s="204"/>
      <c r="H69" s="40">
        <f>'[1]arkusz główny'!U165</f>
        <v>71</v>
      </c>
      <c r="I69" s="41">
        <f>'[1]arkusz główny'!V165</f>
        <v>21571135.875041645</v>
      </c>
      <c r="J69" s="197"/>
      <c r="K69" s="42">
        <f>'[1]arkusz główny'!AK165</f>
        <v>164</v>
      </c>
      <c r="L69" s="43">
        <f>'[1]arkusz główny'!AL165</f>
        <v>8185347.6899999985</v>
      </c>
      <c r="M69" s="43">
        <f>'[1]arkusz główny'!AM165</f>
        <v>978533.64999999991</v>
      </c>
      <c r="N69" s="43">
        <f>'[1]arkusz główny'!AN165</f>
        <v>1909374.05</v>
      </c>
      <c r="O69" s="199"/>
      <c r="P69" s="201"/>
    </row>
    <row r="70" spans="2:16" x14ac:dyDescent="0.2">
      <c r="B70" s="208"/>
      <c r="C70" s="120" t="s">
        <v>108</v>
      </c>
      <c r="D70" s="203"/>
      <c r="E70" s="159"/>
      <c r="F70" s="160"/>
      <c r="G70" s="205"/>
      <c r="H70" s="40">
        <f>'[1]arkusz główny'!U166</f>
        <v>4</v>
      </c>
      <c r="I70" s="41">
        <f>'[1]arkusz główny'!V166</f>
        <v>970158.28</v>
      </c>
      <c r="J70" s="197"/>
      <c r="K70" s="42">
        <f>'[1]arkusz główny'!AK166</f>
        <v>7</v>
      </c>
      <c r="L70" s="43">
        <f>'[1]arkusz główny'!AL166</f>
        <v>970158.28</v>
      </c>
      <c r="M70" s="43">
        <f>'[1]arkusz główny'!AM166</f>
        <v>617311.68000000005</v>
      </c>
      <c r="N70" s="43">
        <f>'[1]arkusz główny'!AN166</f>
        <v>217846.64</v>
      </c>
      <c r="O70" s="199"/>
      <c r="P70" s="201"/>
    </row>
    <row r="71" spans="2:16" x14ac:dyDescent="0.2">
      <c r="B71" s="38" t="s">
        <v>111</v>
      </c>
      <c r="C71" s="67" t="s">
        <v>112</v>
      </c>
      <c r="D71" s="193"/>
      <c r="E71" s="40">
        <f>'[1]arkusz główny'!H167</f>
        <v>274</v>
      </c>
      <c r="F71" s="41">
        <f>'[1]arkusz główny'!I167</f>
        <v>542651032.89779603</v>
      </c>
      <c r="G71" s="204"/>
      <c r="H71" s="40">
        <f>'[1]arkusz główny'!U167</f>
        <v>274</v>
      </c>
      <c r="I71" s="41">
        <f>'[1]arkusz główny'!V167</f>
        <v>542645654.39779603</v>
      </c>
      <c r="J71" s="197"/>
      <c r="K71" s="42">
        <f>'[1]arkusz główny'!AK167</f>
        <v>274</v>
      </c>
      <c r="L71" s="43">
        <f>'[1]arkusz główny'!AL167</f>
        <v>238458091.52000004</v>
      </c>
      <c r="M71" s="43">
        <f>'[1]arkusz główny'!AM167</f>
        <v>58116817.74000001</v>
      </c>
      <c r="N71" s="43">
        <f>'[1]arkusz główny'!AN167</f>
        <v>54638701.909999996</v>
      </c>
      <c r="O71" s="199"/>
      <c r="P71" s="201"/>
    </row>
    <row r="72" spans="2:16" x14ac:dyDescent="0.2">
      <c r="B72" s="45">
        <v>20</v>
      </c>
      <c r="C72" s="46" t="s">
        <v>113</v>
      </c>
      <c r="D72" s="124">
        <f>'[1]arkusz główny'!F168</f>
        <v>1388888180.5796921</v>
      </c>
      <c r="E72" s="48">
        <f>'[1]arkusz główny'!H168</f>
        <v>546</v>
      </c>
      <c r="F72" s="49">
        <f>'[1]arkusz główny'!I168</f>
        <v>477248989.02000016</v>
      </c>
      <c r="G72" s="50">
        <f>IFERROR(F72/D72,".")</f>
        <v>0.34361944733434674</v>
      </c>
      <c r="H72" s="48">
        <f>'[1]arkusz główny'!U168</f>
        <v>439</v>
      </c>
      <c r="I72" s="49">
        <f>'[1]arkusz główny'!V168</f>
        <v>365017566.27000004</v>
      </c>
      <c r="J72" s="51">
        <f>IFERROR(I72/D72,".")</f>
        <v>0.26281278174435146</v>
      </c>
      <c r="K72" s="52">
        <f>'[1]arkusz główny'!AK168</f>
        <v>33</v>
      </c>
      <c r="L72" s="53">
        <f>'[1]arkusz główny'!AL168</f>
        <v>235793405.50000003</v>
      </c>
      <c r="M72" s="53">
        <f>'[1]arkusz główny'!AM168</f>
        <v>150035342.69000003</v>
      </c>
      <c r="N72" s="53">
        <f>'[1]arkusz główny'!AN168</f>
        <v>55290775.609999999</v>
      </c>
      <c r="O72" s="54">
        <f>IFERROR(N72/P72,".")</f>
        <v>0.1710317485471507</v>
      </c>
      <c r="P72" s="55">
        <f>'[1]arkusz główny'!AR168</f>
        <v>323277848</v>
      </c>
    </row>
    <row r="73" spans="2:16" x14ac:dyDescent="0.2">
      <c r="B73" s="45"/>
      <c r="C73" s="46" t="s">
        <v>114</v>
      </c>
      <c r="D73" s="124">
        <f>'[1]arkusz główny'!F171</f>
        <v>1422958730.3340201</v>
      </c>
      <c r="E73" s="161"/>
      <c r="F73" s="162"/>
      <c r="G73" s="50"/>
      <c r="H73" s="163"/>
      <c r="I73" s="49">
        <f>'[1]zobowiązania wieloletnie'!F22</f>
        <v>1260528000</v>
      </c>
      <c r="J73" s="51">
        <f>IFERROR(I73/D73,".")</f>
        <v>0.88585000613763987</v>
      </c>
      <c r="K73" s="52">
        <f>'[1]arkusz główny'!AK171</f>
        <v>53464</v>
      </c>
      <c r="L73" s="53">
        <f>SUM(L74:L75)</f>
        <v>1229974171.75</v>
      </c>
      <c r="M73" s="53">
        <f>SUM(M74:M75)</f>
        <v>782628304.37</v>
      </c>
      <c r="N73" s="53">
        <f>SUM(N74:N75)</f>
        <v>291114920.31999999</v>
      </c>
      <c r="O73" s="54">
        <f>IFERROR(N73/P73,".")</f>
        <v>0.90977649031088159</v>
      </c>
      <c r="P73" s="55">
        <f>'[1]arkusz główny'!AR171</f>
        <v>319985099</v>
      </c>
    </row>
    <row r="74" spans="2:16" x14ac:dyDescent="0.2">
      <c r="B74" s="191" t="s">
        <v>81</v>
      </c>
      <c r="C74" s="164" t="s">
        <v>39</v>
      </c>
      <c r="D74" s="193"/>
      <c r="E74" s="195"/>
      <c r="F74" s="117"/>
      <c r="G74" s="165"/>
      <c r="H74" s="166"/>
      <c r="I74" s="108">
        <f>'[1]zobowiązania wieloletnie'!F23</f>
        <v>587436800</v>
      </c>
      <c r="J74" s="197"/>
      <c r="K74" s="167">
        <f>'[1]arkusz główny'!AK172</f>
        <v>17661</v>
      </c>
      <c r="L74" s="168">
        <f>'[1]arkusz główny'!AL172</f>
        <v>556882942.10000002</v>
      </c>
      <c r="M74" s="168">
        <f>'[1]arkusz główny'!AM172</f>
        <v>354342309.44999999</v>
      </c>
      <c r="N74" s="168">
        <f>'[1]arkusz główny'!AN172</f>
        <v>130783021.13</v>
      </c>
      <c r="O74" s="199"/>
      <c r="P74" s="201"/>
    </row>
    <row r="75" spans="2:16" ht="13.5" thickBot="1" x14ac:dyDescent="0.25">
      <c r="B75" s="192"/>
      <c r="C75" s="120" t="s">
        <v>115</v>
      </c>
      <c r="D75" s="194"/>
      <c r="E75" s="196"/>
      <c r="F75" s="169"/>
      <c r="G75" s="170"/>
      <c r="H75" s="171"/>
      <c r="I75" s="172">
        <f>'[1]zobowiązania wieloletnie'!F24</f>
        <v>673091200</v>
      </c>
      <c r="J75" s="198"/>
      <c r="K75" s="173">
        <f>'[1]arkusz główny'!AK173</f>
        <v>35803</v>
      </c>
      <c r="L75" s="174">
        <f>'[1]arkusz główny'!AL173</f>
        <v>673091229.64999998</v>
      </c>
      <c r="M75" s="174">
        <f>'[1]arkusz główny'!AM173</f>
        <v>428285994.92000002</v>
      </c>
      <c r="N75" s="174">
        <f>'[1]arkusz główny'!AN173</f>
        <v>160331899.19</v>
      </c>
      <c r="O75" s="200"/>
      <c r="P75" s="202"/>
    </row>
    <row r="76" spans="2:16" ht="31.5" customHeight="1" thickBot="1" x14ac:dyDescent="0.25">
      <c r="B76" s="189" t="s">
        <v>116</v>
      </c>
      <c r="C76" s="190"/>
      <c r="D76" s="175">
        <f>D73+D72+D63+D62+D56+D51+D46+D43+D39+D33+D27+D24+D18+D13+D9+D6</f>
        <v>58561164930.750313</v>
      </c>
      <c r="E76" s="176" t="e">
        <f>E73+E72+E63+E62+E56+E51+E46+E43+E39+E33+E27+E24+E18+E13+E9+E6</f>
        <v>#VALUE!</v>
      </c>
      <c r="F76" s="177" t="e">
        <f>F73+F72+F63+F62+F56+F51+F46+F43+F39+F33+F27+F24+F18+F13+F9+F6</f>
        <v>#VALUE!</v>
      </c>
      <c r="G76" s="178" t="str">
        <f>IFERROR(F76/D76,".")</f>
        <v>.</v>
      </c>
      <c r="H76" s="176">
        <f>H73+H72+H63+H62+H56+H51+H46+H43+H39+H33+H27+H24+H18+H13+H9+H6</f>
        <v>3229373</v>
      </c>
      <c r="I76" s="177">
        <f>I73+I72+I63+I62+I56+I51+I46+I43+I39+I33+I27+I24+I18+I13+I9+I6</f>
        <v>27952910161.015598</v>
      </c>
      <c r="J76" s="179">
        <f>IFERROR(I76/D76,".")</f>
        <v>0.47732845127091383</v>
      </c>
      <c r="K76" s="180">
        <f>'[1]arkusz główny'!AK174</f>
        <v>938855</v>
      </c>
      <c r="L76" s="181">
        <f>L73+L72+L63+L62+L56+L51+L46+L43+L39+L33+L27+L24+L18+L13+L9+L6</f>
        <v>17197119175.740002</v>
      </c>
      <c r="M76" s="181">
        <f>M73+M72+M63+M62+M56+M51+M46+M43+M39+M33+M27+M24+M18+M13+M9+M6</f>
        <v>10807025612.059998</v>
      </c>
      <c r="N76" s="181" t="e">
        <f>N73+N72+N63+N62+N56+N51+N46+N43+N39+N33+N27+N24+N18+N13+N9+N6</f>
        <v>#VALUE!</v>
      </c>
      <c r="O76" s="182" t="str">
        <f>IFERROR(N76/P76,".")</f>
        <v>.</v>
      </c>
      <c r="P76" s="183">
        <f>P73+P72+P63+P62+P56+P51+P46+P43+P39+P33+P27+P24+P18+P13+P9+P6</f>
        <v>13612211428</v>
      </c>
    </row>
    <row r="77" spans="2:16" x14ac:dyDescent="0.2">
      <c r="B77" s="184" t="s">
        <v>117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</row>
    <row r="78" spans="2:16" x14ac:dyDescent="0.2">
      <c r="B78" s="184" t="s">
        <v>118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P78" s="185"/>
    </row>
    <row r="79" spans="2:16" hidden="1" x14ac:dyDescent="0.2">
      <c r="B79" s="184" t="str">
        <f>'[1]arkusz główny'!B177</f>
        <v xml:space="preserve">*** W ramach poddziałania 19.2 dane zawarte w sekcjach "złożone wnioski" oraz "wnioski odrzucone / wycofane" nie zawierają wniosków niewybranych przez LGD. </v>
      </c>
      <c r="K79" s="186"/>
      <c r="L79" s="186"/>
      <c r="M79" s="186"/>
      <c r="N79" s="186"/>
      <c r="O79" s="186"/>
    </row>
    <row r="80" spans="2:16" hidden="1" x14ac:dyDescent="0.2">
      <c r="B80" s="184" t="s">
        <v>119</v>
      </c>
    </row>
    <row r="81" spans="2:16" hidden="1" x14ac:dyDescent="0.2">
      <c r="B81" s="184" t="str">
        <f>'[1]arkusz główny'!B179</f>
        <v>***** W przypadku działania 13, w wyniku przeksięgowań płatności część kwot z decyzji została zrealizowana w ramach budżetu PROW 2007-2013 (dot. wiersza zobowiązania z PROW 2007-2013 (część kampanii 2014)).</v>
      </c>
      <c r="L81" s="187"/>
      <c r="M81" s="187"/>
      <c r="N81" s="187"/>
    </row>
    <row r="82" spans="2:16" hidden="1" x14ac:dyDescent="0.2">
      <c r="B82" s="184" t="str">
        <f>'[1]arkusz główny'!B182</f>
        <v>******** W ramach obsługi działania 11, w kolumnie „Zrealizowane płatności” uwzględniono kwoty wypłacone w ramach obsługi kampanii 2010 do 2014 - łącznie na kwotę ogółem 3 812 672,56 zł.</v>
      </c>
    </row>
    <row r="83" spans="2:16" hidden="1" x14ac:dyDescent="0.2">
      <c r="B83" s="184" t="str">
        <f>'[1]arkusz główny'!B183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2:16" x14ac:dyDescent="0.2">
      <c r="B84" s="184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2:16" x14ac:dyDescent="0.2">
      <c r="B85" s="184"/>
    </row>
    <row r="86" spans="2:16" x14ac:dyDescent="0.2">
      <c r="B86" s="184"/>
    </row>
    <row r="87" spans="2:16" x14ac:dyDescent="0.2">
      <c r="B87" s="184"/>
      <c r="H87" s="186"/>
      <c r="I87" s="186"/>
      <c r="J87" s="186"/>
    </row>
    <row r="88" spans="2:16" x14ac:dyDescent="0.2">
      <c r="D88" s="187"/>
      <c r="E88" s="186"/>
      <c r="F88" s="186"/>
      <c r="H88" s="186"/>
      <c r="I88" s="186"/>
      <c r="K88" s="186"/>
      <c r="L88" s="186"/>
    </row>
    <row r="94" spans="2:16" ht="15" customHeight="1" x14ac:dyDescent="0.2"/>
    <row r="95" spans="2:16" hidden="1" x14ac:dyDescent="0.2">
      <c r="E95" s="186" t="e">
        <f>E76-'[1]arkusz główny'!H174</f>
        <v>#VALUE!</v>
      </c>
      <c r="F95" s="186" t="e">
        <f>F76-'[1]arkusz główny'!I174</f>
        <v>#VALUE!</v>
      </c>
      <c r="H95" s="186">
        <f>H76-'[1]arkusz główny'!U174</f>
        <v>0</v>
      </c>
      <c r="I95" s="186">
        <f>I76-'[1]arkusz główny'!V174</f>
        <v>0</v>
      </c>
      <c r="K95" s="186">
        <f>K76-'[1]arkusz główny'!AK174</f>
        <v>0</v>
      </c>
      <c r="L95" s="186">
        <f>L76-'[1]arkusz główny'!AL174</f>
        <v>0</v>
      </c>
      <c r="M95" s="186">
        <f>M76-'[1]arkusz główny'!AM174</f>
        <v>0</v>
      </c>
      <c r="N95" s="186" t="e">
        <f>N76-'[1]arkusz główny'!AN174</f>
        <v>#VALUE!</v>
      </c>
    </row>
  </sheetData>
  <mergeCells count="102">
    <mergeCell ref="D3:D4"/>
    <mergeCell ref="E3:E4"/>
    <mergeCell ref="H3:H4"/>
    <mergeCell ref="K3:K4"/>
    <mergeCell ref="L3:M3"/>
    <mergeCell ref="P3:P4"/>
    <mergeCell ref="E1:G1"/>
    <mergeCell ref="H1:J1"/>
    <mergeCell ref="K1:O1"/>
    <mergeCell ref="B2:B4"/>
    <mergeCell ref="C2:C4"/>
    <mergeCell ref="E2:G2"/>
    <mergeCell ref="H2:J2"/>
    <mergeCell ref="K2:O2"/>
    <mergeCell ref="D7:D8"/>
    <mergeCell ref="G7:G8"/>
    <mergeCell ref="J7:J8"/>
    <mergeCell ref="O7:O8"/>
    <mergeCell ref="P7:P8"/>
    <mergeCell ref="B10:B11"/>
    <mergeCell ref="D10:D12"/>
    <mergeCell ref="E10:E11"/>
    <mergeCell ref="F10:F11"/>
    <mergeCell ref="G10:G12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49:B50"/>
    <mergeCell ref="D52:D55"/>
    <mergeCell ref="F52:F55"/>
    <mergeCell ref="G52:G55"/>
    <mergeCell ref="J52:J55"/>
    <mergeCell ref="O52:O55"/>
    <mergeCell ref="P44:P45"/>
    <mergeCell ref="D47:D50"/>
    <mergeCell ref="F47:F50"/>
    <mergeCell ref="G47:G50"/>
    <mergeCell ref="J47:J50"/>
    <mergeCell ref="O47:O50"/>
    <mergeCell ref="P47:P50"/>
    <mergeCell ref="B44:B45"/>
    <mergeCell ref="D44:D45"/>
    <mergeCell ref="F44:F45"/>
    <mergeCell ref="G44:G45"/>
    <mergeCell ref="J44:J45"/>
    <mergeCell ref="O44:O45"/>
    <mergeCell ref="P52:P5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B76:C76"/>
    <mergeCell ref="B74:B75"/>
    <mergeCell ref="D74:D75"/>
    <mergeCell ref="E74:E75"/>
    <mergeCell ref="J74:J75"/>
    <mergeCell ref="O74:O75"/>
    <mergeCell ref="P74:P75"/>
    <mergeCell ref="D64:D71"/>
    <mergeCell ref="G64:G71"/>
    <mergeCell ref="J64:J71"/>
    <mergeCell ref="O64:O71"/>
    <mergeCell ref="P64:P71"/>
    <mergeCell ref="B65:B67"/>
    <mergeCell ref="B68:B70"/>
  </mergeCells>
  <printOptions horizontalCentered="1" verticalCentered="1"/>
  <pageMargins left="0.31496062992125984" right="0" top="0" bottom="0" header="0.27559055118110237" footer="7.874015748031496E-2"/>
  <pageSetup paperSize="8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styczeń 2019 </vt:lpstr>
      <vt:lpstr>'PROW 2014-2020 styczeń 2019 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2019-03-06T10:17:30Z</cp:lastPrinted>
  <dcterms:created xsi:type="dcterms:W3CDTF">2019-03-06T10:15:56Z</dcterms:created>
  <dcterms:modified xsi:type="dcterms:W3CDTF">2019-03-06T13:34:18Z</dcterms:modified>
</cp:coreProperties>
</file>