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7975" windowHeight="12630"/>
  </bookViews>
  <sheets>
    <sheet name="PROW 2014-2020 marzec 2019" sheetId="1" r:id="rId1"/>
  </sheets>
  <externalReferences>
    <externalReference r:id="rId2"/>
  </externalReferences>
  <definedNames>
    <definedName name="_xlnm.Print_Area" localSheetId="0">'PROW 2014-2020 marzec 2019'!$A$1:$P$83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1" l="1"/>
  <c r="A82" i="1"/>
  <c r="A81" i="1"/>
  <c r="A79" i="1"/>
  <c r="J76" i="1"/>
  <c r="J95" i="1" s="1"/>
  <c r="M75" i="1"/>
  <c r="M73" i="1" s="1"/>
  <c r="L75" i="1"/>
  <c r="K75" i="1"/>
  <c r="J75" i="1"/>
  <c r="H75" i="1"/>
  <c r="M74" i="1"/>
  <c r="L74" i="1"/>
  <c r="K74" i="1"/>
  <c r="J74" i="1"/>
  <c r="H74" i="1"/>
  <c r="O73" i="1"/>
  <c r="J73" i="1"/>
  <c r="H73" i="1"/>
  <c r="C73" i="1"/>
  <c r="O72" i="1"/>
  <c r="M72" i="1"/>
  <c r="L72" i="1"/>
  <c r="K72" i="1"/>
  <c r="J72" i="1"/>
  <c r="H72" i="1"/>
  <c r="I72" i="1" s="1"/>
  <c r="G72" i="1"/>
  <c r="E72" i="1"/>
  <c r="D72" i="1"/>
  <c r="C72" i="1"/>
  <c r="M71" i="1"/>
  <c r="L71" i="1"/>
  <c r="K71" i="1"/>
  <c r="J71" i="1"/>
  <c r="H71" i="1"/>
  <c r="G71" i="1"/>
  <c r="E71" i="1"/>
  <c r="D71" i="1"/>
  <c r="M70" i="1"/>
  <c r="L70" i="1"/>
  <c r="K70" i="1"/>
  <c r="J70" i="1"/>
  <c r="H70" i="1"/>
  <c r="G70" i="1"/>
  <c r="M69" i="1"/>
  <c r="L69" i="1"/>
  <c r="K69" i="1"/>
  <c r="J69" i="1"/>
  <c r="H69" i="1"/>
  <c r="G69" i="1"/>
  <c r="G68" i="1" s="1"/>
  <c r="E69" i="1"/>
  <c r="D69" i="1"/>
  <c r="M68" i="1"/>
  <c r="L68" i="1"/>
  <c r="K68" i="1"/>
  <c r="J68" i="1"/>
  <c r="E68" i="1"/>
  <c r="D68" i="1"/>
  <c r="M67" i="1"/>
  <c r="L67" i="1"/>
  <c r="K67" i="1"/>
  <c r="J67" i="1"/>
  <c r="H67" i="1"/>
  <c r="G67" i="1"/>
  <c r="M66" i="1"/>
  <c r="L66" i="1"/>
  <c r="K66" i="1"/>
  <c r="J66" i="1"/>
  <c r="H66" i="1"/>
  <c r="H65" i="1" s="1"/>
  <c r="G66" i="1"/>
  <c r="G65" i="1" s="1"/>
  <c r="E66" i="1"/>
  <c r="D66" i="1"/>
  <c r="M65" i="1"/>
  <c r="L65" i="1"/>
  <c r="K65" i="1"/>
  <c r="J65" i="1"/>
  <c r="E65" i="1"/>
  <c r="D65" i="1"/>
  <c r="M64" i="1"/>
  <c r="L64" i="1"/>
  <c r="K64" i="1"/>
  <c r="J64" i="1"/>
  <c r="H64" i="1"/>
  <c r="G64" i="1"/>
  <c r="E64" i="1"/>
  <c r="D64" i="1"/>
  <c r="O63" i="1"/>
  <c r="J63" i="1"/>
  <c r="C63" i="1"/>
  <c r="O62" i="1"/>
  <c r="M62" i="1"/>
  <c r="N62" i="1" s="1"/>
  <c r="L62" i="1"/>
  <c r="K62" i="1"/>
  <c r="J62" i="1"/>
  <c r="H62" i="1"/>
  <c r="G62" i="1"/>
  <c r="E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M48" i="1"/>
  <c r="L48" i="1"/>
  <c r="K48" i="1"/>
  <c r="J48" i="1"/>
  <c r="H48" i="1"/>
  <c r="G48" i="1"/>
  <c r="D48" i="1"/>
  <c r="M47" i="1"/>
  <c r="L47" i="1"/>
  <c r="K47" i="1"/>
  <c r="J47" i="1"/>
  <c r="H47" i="1"/>
  <c r="G47" i="1"/>
  <c r="D47" i="1"/>
  <c r="O46" i="1"/>
  <c r="M46" i="1"/>
  <c r="L46" i="1"/>
  <c r="K46" i="1"/>
  <c r="J46" i="1"/>
  <c r="H46" i="1"/>
  <c r="G46" i="1"/>
  <c r="D46" i="1"/>
  <c r="C46" i="1"/>
  <c r="M45" i="1"/>
  <c r="L45" i="1"/>
  <c r="K45" i="1"/>
  <c r="J45" i="1"/>
  <c r="H45" i="1"/>
  <c r="M44" i="1"/>
  <c r="L44" i="1"/>
  <c r="K44" i="1"/>
  <c r="J44" i="1"/>
  <c r="H44" i="1"/>
  <c r="G44" i="1"/>
  <c r="G43" i="1" s="1"/>
  <c r="D44" i="1"/>
  <c r="D43" i="1" s="1"/>
  <c r="O43" i="1"/>
  <c r="H43" i="1"/>
  <c r="C43" i="1"/>
  <c r="M42" i="1"/>
  <c r="L42" i="1"/>
  <c r="K42" i="1"/>
  <c r="J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O39" i="1"/>
  <c r="M39" i="1"/>
  <c r="L39" i="1"/>
  <c r="K39" i="1"/>
  <c r="J39" i="1"/>
  <c r="H39" i="1"/>
  <c r="G39" i="1"/>
  <c r="E39" i="1"/>
  <c r="D39" i="1"/>
  <c r="C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J36" i="1"/>
  <c r="H36" i="1"/>
  <c r="G36" i="1"/>
  <c r="E36" i="1"/>
  <c r="D36" i="1"/>
  <c r="M35" i="1"/>
  <c r="L35" i="1"/>
  <c r="K35" i="1"/>
  <c r="J35" i="1"/>
  <c r="H35" i="1"/>
  <c r="G35" i="1"/>
  <c r="E35" i="1"/>
  <c r="D35" i="1"/>
  <c r="M34" i="1"/>
  <c r="L34" i="1"/>
  <c r="K34" i="1"/>
  <c r="J34" i="1"/>
  <c r="H34" i="1"/>
  <c r="G34" i="1"/>
  <c r="E34" i="1"/>
  <c r="D34" i="1"/>
  <c r="O33" i="1"/>
  <c r="J33" i="1"/>
  <c r="C33" i="1"/>
  <c r="O32" i="1"/>
  <c r="M32" i="1"/>
  <c r="N32" i="1" s="1"/>
  <c r="L32" i="1"/>
  <c r="K32" i="1"/>
  <c r="J32" i="1"/>
  <c r="H32" i="1"/>
  <c r="G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O29" i="1"/>
  <c r="M29" i="1"/>
  <c r="L29" i="1"/>
  <c r="K29" i="1"/>
  <c r="J29" i="1"/>
  <c r="H29" i="1"/>
  <c r="G29" i="1"/>
  <c r="E29" i="1"/>
  <c r="D29" i="1"/>
  <c r="C29" i="1"/>
  <c r="O28" i="1"/>
  <c r="M28" i="1"/>
  <c r="L28" i="1"/>
  <c r="K28" i="1"/>
  <c r="J28" i="1"/>
  <c r="H28" i="1"/>
  <c r="G28" i="1"/>
  <c r="E28" i="1"/>
  <c r="D28" i="1"/>
  <c r="C28" i="1"/>
  <c r="J27" i="1"/>
  <c r="M26" i="1"/>
  <c r="L26" i="1"/>
  <c r="K26" i="1"/>
  <c r="J26" i="1"/>
  <c r="H26" i="1"/>
  <c r="G26" i="1"/>
  <c r="E26" i="1"/>
  <c r="D26" i="1"/>
  <c r="M25" i="1"/>
  <c r="L25" i="1"/>
  <c r="K25" i="1"/>
  <c r="J25" i="1"/>
  <c r="H25" i="1"/>
  <c r="G25" i="1"/>
  <c r="E25" i="1"/>
  <c r="D25" i="1"/>
  <c r="O24" i="1"/>
  <c r="J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B21" i="1"/>
  <c r="O20" i="1"/>
  <c r="M20" i="1"/>
  <c r="L20" i="1"/>
  <c r="K20" i="1"/>
  <c r="J20" i="1"/>
  <c r="H20" i="1"/>
  <c r="G20" i="1"/>
  <c r="E20" i="1"/>
  <c r="D20" i="1"/>
  <c r="C20" i="1"/>
  <c r="O19" i="1"/>
  <c r="M19" i="1"/>
  <c r="N19" i="1" s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H14" i="1" s="1"/>
  <c r="M15" i="1"/>
  <c r="L15" i="1"/>
  <c r="K15" i="1"/>
  <c r="J15" i="1"/>
  <c r="H15" i="1"/>
  <c r="G15" i="1"/>
  <c r="G14" i="1" s="1"/>
  <c r="G13" i="1" s="1"/>
  <c r="D15" i="1"/>
  <c r="D14" i="1" s="1"/>
  <c r="D13" i="1" s="1"/>
  <c r="J14" i="1"/>
  <c r="O13" i="1"/>
  <c r="J13" i="1"/>
  <c r="C13" i="1"/>
  <c r="M12" i="1"/>
  <c r="L12" i="1"/>
  <c r="L9" i="1" s="1"/>
  <c r="K12" i="1"/>
  <c r="K9" i="1" s="1"/>
  <c r="J12" i="1"/>
  <c r="J9" i="1" s="1"/>
  <c r="H12" i="1"/>
  <c r="G12" i="1"/>
  <c r="E12" i="1"/>
  <c r="D12" i="1"/>
  <c r="M10" i="1"/>
  <c r="H10" i="1"/>
  <c r="G10" i="1"/>
  <c r="E10" i="1"/>
  <c r="D10" i="1"/>
  <c r="O9" i="1"/>
  <c r="C9" i="1"/>
  <c r="M8" i="1"/>
  <c r="M7" i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C6" i="1"/>
  <c r="F22" i="1" l="1"/>
  <c r="H13" i="1"/>
  <c r="I13" i="1" s="1"/>
  <c r="G24" i="1"/>
  <c r="M6" i="1"/>
  <c r="N6" i="1" s="1"/>
  <c r="N56" i="1"/>
  <c r="N23" i="1"/>
  <c r="F6" i="1"/>
  <c r="M43" i="1"/>
  <c r="N43" i="1" s="1"/>
  <c r="F21" i="1"/>
  <c r="K24" i="1"/>
  <c r="N73" i="1"/>
  <c r="L14" i="1"/>
  <c r="L13" i="1" s="1"/>
  <c r="K18" i="1"/>
  <c r="E18" i="1"/>
  <c r="F18" i="1" s="1"/>
  <c r="N20" i="1"/>
  <c r="G18" i="1"/>
  <c r="D24" i="1"/>
  <c r="N51" i="1"/>
  <c r="F72" i="1"/>
  <c r="N28" i="1"/>
  <c r="G33" i="1"/>
  <c r="I46" i="1"/>
  <c r="H9" i="1"/>
  <c r="I9" i="1" s="1"/>
  <c r="H24" i="1"/>
  <c r="I24" i="1" s="1"/>
  <c r="N30" i="1"/>
  <c r="N39" i="1"/>
  <c r="I73" i="1"/>
  <c r="K27" i="1"/>
  <c r="E63" i="1"/>
  <c r="M9" i="1"/>
  <c r="N9" i="1" s="1"/>
  <c r="D27" i="1"/>
  <c r="L27" i="1"/>
  <c r="O27" i="1"/>
  <c r="O76" i="1" s="1"/>
  <c r="M33" i="1"/>
  <c r="N33" i="1" s="1"/>
  <c r="H68" i="1"/>
  <c r="H63" i="1" s="1"/>
  <c r="I63" i="1" s="1"/>
  <c r="F29" i="1"/>
  <c r="F39" i="1"/>
  <c r="M14" i="1"/>
  <c r="M13" i="1" s="1"/>
  <c r="N13" i="1" s="1"/>
  <c r="I20" i="1"/>
  <c r="N22" i="1"/>
  <c r="I23" i="1"/>
  <c r="E24" i="1"/>
  <c r="F24" i="1" s="1"/>
  <c r="F28" i="1"/>
  <c r="F30" i="1"/>
  <c r="N72" i="1"/>
  <c r="M27" i="1"/>
  <c r="N46" i="1"/>
  <c r="I6" i="1"/>
  <c r="J43" i="1"/>
  <c r="K73" i="1"/>
  <c r="D9" i="1"/>
  <c r="I19" i="1"/>
  <c r="I43" i="1"/>
  <c r="K63" i="1"/>
  <c r="L73" i="1"/>
  <c r="F20" i="1"/>
  <c r="F31" i="1"/>
  <c r="E9" i="1"/>
  <c r="F9" i="1" s="1"/>
  <c r="G9" i="1"/>
  <c r="D18" i="1"/>
  <c r="H18" i="1"/>
  <c r="I18" i="1" s="1"/>
  <c r="I22" i="1"/>
  <c r="L24" i="1"/>
  <c r="I28" i="1"/>
  <c r="C27" i="1"/>
  <c r="C76" i="1" s="1"/>
  <c r="G27" i="1"/>
  <c r="I39" i="1"/>
  <c r="K43" i="1"/>
  <c r="L43" i="1"/>
  <c r="I62" i="1"/>
  <c r="M63" i="1"/>
  <c r="N63" i="1" s="1"/>
  <c r="G63" i="1"/>
  <c r="D63" i="1"/>
  <c r="L63" i="1"/>
  <c r="F23" i="1"/>
  <c r="E33" i="1"/>
  <c r="F33" i="1" s="1"/>
  <c r="K33" i="1"/>
  <c r="F19" i="1"/>
  <c r="M24" i="1"/>
  <c r="N24" i="1" s="1"/>
  <c r="I31" i="1"/>
  <c r="H33" i="1"/>
  <c r="I33" i="1" s="1"/>
  <c r="K14" i="1"/>
  <c r="K13" i="1" s="1"/>
  <c r="L18" i="1"/>
  <c r="N29" i="1"/>
  <c r="H27" i="1"/>
  <c r="D33" i="1"/>
  <c r="L33" i="1"/>
  <c r="I56" i="1"/>
  <c r="F62" i="1"/>
  <c r="M18" i="1"/>
  <c r="N18" i="1" s="1"/>
  <c r="E27" i="1"/>
  <c r="I32" i="1"/>
  <c r="I51" i="1"/>
  <c r="F63" i="1"/>
  <c r="N21" i="1"/>
  <c r="I30" i="1"/>
  <c r="N31" i="1"/>
  <c r="I21" i="1"/>
  <c r="I29" i="1"/>
  <c r="G76" i="1" l="1"/>
  <c r="G95" i="1" s="1"/>
  <c r="N27" i="1"/>
  <c r="K76" i="1"/>
  <c r="K95" i="1" s="1"/>
  <c r="F27" i="1"/>
  <c r="I27" i="1"/>
  <c r="L76" i="1"/>
  <c r="L95" i="1" s="1"/>
  <c r="M76" i="1"/>
  <c r="M95" i="1" s="1"/>
  <c r="D76" i="1"/>
  <c r="D95" i="1" s="1"/>
  <c r="H76" i="1"/>
  <c r="H95" i="1" s="1"/>
  <c r="E76" i="1"/>
  <c r="E95" i="1" s="1"/>
  <c r="F76" i="1" l="1"/>
  <c r="I76" i="1"/>
  <c r="N76" i="1"/>
</calcChain>
</file>

<file path=xl/sharedStrings.xml><?xml version="1.0" encoding="utf-8"?>
<sst xmlns="http://schemas.openxmlformats.org/spreadsheetml/2006/main" count="143" uniqueCount="121">
  <si>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</si>
  <si>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</si>
  <si>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</si>
  <si>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</si>
  <si>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</si>
  <si>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</si>
  <si>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</si>
  <si>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</si>
  <si>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</si>
  <si>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</si>
  <si>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</si>
  <si>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</si>
  <si>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</si>
  <si>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</si>
  <si>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</si>
  <si>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</si>
  <si>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</si>
  <si>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</si>
  <si>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</si>
  <si>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</si>
  <si>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</si>
  <si>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</si>
  <si>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</si>
  <si>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</si>
  <si>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</si>
  <si>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</si>
  <si>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</si>
  <si>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</si>
  <si>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</si>
  <si>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</si>
  <si>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</si>
  <si>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</si>
  <si>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</si>
  <si>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</si>
  <si>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</si>
  <si>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</si>
  <si>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</si>
  <si>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</si>
  <si>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</si>
  <si>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</si>
  <si>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</si>
  <si>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</si>
  <si>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</si>
  <si>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</si>
  <si>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</si>
  <si>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</si>
  <si>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</si>
  <si>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</si>
  <si>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</si>
  <si>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</si>
  <si>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</si>
  <si>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</si>
  <si>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</si>
  <si>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</si>
  <si>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</si>
  <si>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</si>
  <si>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</si>
  <si>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</si>
  <si>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</si>
  <si>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</si>
  <si>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</si>
  <si>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</si>
  <si>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</si>
  <si>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</si>
  <si>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</si>
  <si>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</si>
  <si>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</si>
  <si>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</si>
  <si>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</si>
  <si>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</si>
  <si>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</si>
  <si>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</si>
  <si>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</si>
  <si>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</si>
  <si>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</si>
  <si>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</si>
  <si>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</si>
  <si>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</si>
  <si>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</si>
  <si>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</si>
  <si>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</si>
  <si>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</si>
  <si>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</si>
  <si>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</si>
  <si>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</si>
  <si>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</si>
  <si>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</si>
  <si>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</si>
  <si>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</si>
  <si>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</si>
  <si>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</si>
  <si>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</si>
  <si>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</si>
  <si>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</si>
  <si>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</si>
  <si>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</si>
  <si>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</si>
  <si>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</si>
  <si>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</si>
  <si>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</si>
  <si>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</si>
  <si>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</si>
  <si>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</si>
  <si>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</si>
  <si>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</si>
  <si>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</si>
  <si>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</si>
  <si>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</si>
  <si>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</si>
  <si>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</si>
  <si>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</si>
  <si>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</si>
  <si>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</si>
  <si>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</si>
  <si>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</si>
  <si>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</si>
  <si>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</si>
  <si>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</si>
  <si>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</si>
  <si>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</si>
  <si>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W zakresie obsługi działań M11 i M13 informacja dotycząca liczby złożonych wniosków w kampanii 2019 w podziale na poddziałania, będzie wypełniana po wprowadzeniu wniosków do systemu informatycznego.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</si>
</sst>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0" fontId="6" fillId="0" borderId="43" xfId="1" applyFont="1" applyBorder="1" applyAlignment="1" applyProtection="1">
      <alignment horizontal="lef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</xf>
    <xf numFmtId="3" fontId="8" fillId="3" borderId="18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</xf>
    <xf numFmtId="10" fontId="6" fillId="2" borderId="11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</xf>
    <xf numFmtId="10" fontId="6" fillId="2" borderId="17" xfId="1" applyNumberFormat="1" applyFont="1" applyFill="1" applyBorder="1" applyAlignment="1" applyProtection="1">
      <alignment horizontal="right" vertical="center" wrapText="1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4" fontId="8" fillId="4" borderId="35" xfId="1" applyNumberFormat="1" applyFont="1" applyFill="1" applyBorder="1" applyAlignment="1" applyProtection="1">
      <alignment horizontal="right" vertical="center" wrapText="1"/>
    </xf>
    <xf numFmtId="10" fontId="8" fillId="4" borderId="44" xfId="1" applyNumberFormat="1" applyFont="1" applyFill="1" applyBorder="1" applyAlignment="1" applyProtection="1">
      <alignment horizontal="right" vertical="center" wrapText="1"/>
    </xf>
    <xf numFmtId="4" fontId="8" fillId="5" borderId="40" xfId="1" applyNumberFormat="1" applyFont="1" applyFill="1" applyBorder="1" applyAlignment="1" applyProtection="1">
      <alignment horizontal="right" vertical="center" wrapText="1"/>
    </xf>
    <xf numFmtId="3" fontId="8" fillId="4" borderId="16" xfId="1" applyNumberFormat="1" applyFont="1" applyFill="1" applyBorder="1" applyAlignment="1" applyProtection="1">
      <alignment horizontal="right" vertical="center" wrapText="1"/>
    </xf>
    <xf numFmtId="4" fontId="8" fillId="4" borderId="40" xfId="1" applyNumberFormat="1" applyFont="1" applyFill="1" applyBorder="1" applyAlignment="1" applyProtection="1">
      <alignment horizontal="right" vertical="center" wrapText="1"/>
    </xf>
    <xf numFmtId="4" fontId="8" fillId="5" borderId="17" xfId="1" applyNumberFormat="1" applyFont="1" applyFill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</xf>
    <xf numFmtId="10" fontId="8" fillId="6" borderId="42" xfId="1" applyNumberFormat="1" applyFont="1" applyFill="1" applyBorder="1" applyAlignment="1" applyProtection="1">
      <alignment horizontal="right" vertical="center" wrapText="1"/>
    </xf>
    <xf numFmtId="10" fontId="8" fillId="0" borderId="42" xfId="1" applyNumberFormat="1" applyFont="1" applyBorder="1" applyAlignment="1" applyProtection="1">
      <alignment horizontal="right" vertical="center" wrapText="1"/>
    </xf>
    <xf numFmtId="4" fontId="8" fillId="3" borderId="42" xfId="1" applyNumberFormat="1" applyFont="1" applyFill="1" applyBorder="1" applyAlignment="1" applyProtection="1">
      <alignment horizontal="right" vertical="center" wrapText="1"/>
    </xf>
    <xf numFmtId="10" fontId="8" fillId="3" borderId="42" xfId="1" applyNumberFormat="1" applyFont="1" applyFill="1" applyBorder="1" applyAlignment="1" applyProtection="1">
      <alignment horizontal="right" vertical="center" wrapText="1"/>
    </xf>
    <xf numFmtId="3" fontId="8" fillId="3" borderId="39" xfId="1" applyNumberFormat="1" applyFont="1" applyFill="1" applyBorder="1" applyAlignment="1" applyProtection="1">
      <alignment vertical="center" wrapText="1"/>
    </xf>
    <xf numFmtId="4" fontId="8" fillId="3" borderId="40" xfId="1" applyNumberFormat="1" applyFont="1" applyFill="1" applyBorder="1" applyAlignment="1" applyProtection="1">
      <alignment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</xf>
    <xf numFmtId="4" fontId="8" fillId="5" borderId="35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</xf>
    <xf numFmtId="10" fontId="8" fillId="3" borderId="38" xfId="1" applyNumberFormat="1" applyFont="1" applyFill="1" applyBorder="1" applyAlignment="1" applyProtection="1">
      <alignment horizontal="right" vertical="center" wrapText="1"/>
    </xf>
    <xf numFmtId="4" fontId="8" fillId="6" borderId="35" xfId="1" applyNumberFormat="1" applyFont="1" applyFill="1" applyBorder="1" applyAlignment="1" applyProtection="1">
      <alignment horizontal="right" vertical="center" wrapText="1"/>
    </xf>
    <xf numFmtId="164" fontId="8" fillId="5" borderId="17" xfId="1" applyNumberFormat="1" applyFont="1" applyFill="1" applyBorder="1" applyAlignment="1" applyProtection="1">
      <alignment horizontal="right" vertical="center" wrapText="1"/>
    </xf>
    <xf numFmtId="164" fontId="8" fillId="3" borderId="35" xfId="1" applyNumberFormat="1" applyFont="1" applyFill="1" applyBorder="1" applyAlignment="1" applyProtection="1">
      <alignment horizontal="center" vertical="center" wrapText="1"/>
    </xf>
    <xf numFmtId="3" fontId="8" fillId="0" borderId="18" xfId="1" applyNumberFormat="1" applyFont="1" applyFill="1" applyBorder="1" applyAlignment="1" applyProtection="1">
      <alignment horizontal="right" vertical="center" wrapText="1"/>
    </xf>
    <xf numFmtId="10" fontId="6" fillId="2" borderId="4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</xf>
    <xf numFmtId="0" fontId="8" fillId="7" borderId="17" xfId="1" applyFont="1" applyFill="1" applyBorder="1" applyAlignment="1" applyProtection="1">
      <alignment horizontal="left" vertical="center" wrapText="1"/>
    </xf>
    <xf numFmtId="4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0" xfId="1" applyNumberFormat="1" applyFont="1" applyFill="1" applyBorder="1" applyAlignment="1" applyProtection="1">
      <alignment horizontal="right" vertical="center" wrapText="1"/>
    </xf>
    <xf numFmtId="4" fontId="6" fillId="2" borderId="16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</xf>
    <xf numFmtId="3" fontId="8" fillId="3" borderId="28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</xf>
    <xf numFmtId="10" fontId="8" fillId="3" borderId="54" xfId="1" applyNumberFormat="1" applyFont="1" applyFill="1" applyBorder="1" applyAlignment="1" applyProtection="1">
      <alignment horizontal="right" vertical="center" wrapText="1"/>
    </xf>
    <xf numFmtId="3" fontId="8" fillId="3" borderId="28" xfId="1" applyNumberFormat="1" applyFont="1" applyFill="1" applyBorder="1" applyAlignment="1" applyProtection="1">
      <alignment horizontal="right" vertical="center" wrapText="1"/>
    </xf>
    <xf numFmtId="4" fontId="8" fillId="5" borderId="54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</xf>
    <xf numFmtId="10" fontId="10" fillId="8" borderId="60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marzec%202019/ARiMR%20(M_2019-03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_nabór_2019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31.03.2019 r.</v>
          </cell>
        </row>
        <row r="8">
          <cell r="F8">
            <v>250245751.55220002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9137670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323594767.533418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366179.2</v>
          </cell>
          <cell r="AM15">
            <v>232999.81</v>
          </cell>
          <cell r="AN15">
            <v>85442.67</v>
          </cell>
        </row>
        <row r="17">
          <cell r="F17">
            <v>120545737.589976</v>
          </cell>
          <cell r="AK17">
            <v>9985</v>
          </cell>
          <cell r="AR17">
            <v>28003300</v>
          </cell>
        </row>
        <row r="18">
          <cell r="AK18">
            <v>9966</v>
          </cell>
        </row>
        <row r="19">
          <cell r="H19">
            <v>3557</v>
          </cell>
          <cell r="U19">
            <v>2640</v>
          </cell>
          <cell r="AK19">
            <v>1701</v>
          </cell>
          <cell r="AL19">
            <v>3044811.6999999997</v>
          </cell>
          <cell r="AM19">
            <v>1937401.2999999998</v>
          </cell>
          <cell r="AN19">
            <v>708318.03</v>
          </cell>
        </row>
        <row r="24">
          <cell r="AK24">
            <v>8300</v>
          </cell>
          <cell r="AL24">
            <v>19648006.460000001</v>
          </cell>
          <cell r="AM24">
            <v>12501955.33</v>
          </cell>
          <cell r="AN24">
            <v>4558395.0599999996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31934851.079999998</v>
          </cell>
          <cell r="AK25">
            <v>19</v>
          </cell>
          <cell r="AL25">
            <v>15849185.01</v>
          </cell>
          <cell r="AM25">
            <v>10084836.200000001</v>
          </cell>
          <cell r="AN25">
            <v>3730758.26</v>
          </cell>
        </row>
        <row r="26">
          <cell r="F26">
            <v>15413595320.429287</v>
          </cell>
          <cell r="AK26">
            <v>11189</v>
          </cell>
          <cell r="AR26">
            <v>3577025000</v>
          </cell>
        </row>
        <row r="27">
          <cell r="F27">
            <v>10763953521.016439</v>
          </cell>
          <cell r="H27">
            <v>56742</v>
          </cell>
          <cell r="I27">
            <v>11888945947.84</v>
          </cell>
          <cell r="U27">
            <v>16618</v>
          </cell>
          <cell r="V27">
            <v>3421220796.0699997</v>
          </cell>
          <cell r="AK27">
            <v>10252</v>
          </cell>
          <cell r="AL27">
            <v>1691740553.77</v>
          </cell>
          <cell r="AM27">
            <v>1076454481.9199998</v>
          </cell>
          <cell r="AN27">
            <v>397348587.26999992</v>
          </cell>
          <cell r="AR27">
            <v>2499997963</v>
          </cell>
        </row>
        <row r="34">
          <cell r="F34">
            <v>281148176.99639404</v>
          </cell>
          <cell r="H34">
            <v>2194</v>
          </cell>
          <cell r="I34">
            <v>360662755.25999999</v>
          </cell>
          <cell r="U34">
            <v>1486</v>
          </cell>
          <cell r="V34">
            <v>226391798.69999999</v>
          </cell>
          <cell r="AK34">
            <v>599</v>
          </cell>
          <cell r="AL34">
            <v>71104237.799999997</v>
          </cell>
          <cell r="AM34">
            <v>71104237.799999997</v>
          </cell>
          <cell r="AN34">
            <v>16534041.109999999</v>
          </cell>
          <cell r="AR34">
            <v>65216176</v>
          </cell>
        </row>
        <row r="36">
          <cell r="D36" t="str">
            <v>Inwestycje mające na celu ochronę wód przed zanieczyszczeniem azotanami pochodzącymi ze źródeł rolniczych 
(w tym "Inwestycje w gospodarstwach położonych na obszarach OSN")</v>
          </cell>
          <cell r="F36">
            <v>146909487.99725401</v>
          </cell>
          <cell r="H36">
            <v>3154</v>
          </cell>
          <cell r="I36">
            <v>231056352.55000001</v>
          </cell>
          <cell r="U36">
            <v>86</v>
          </cell>
          <cell r="V36">
            <v>3388551.1</v>
          </cell>
          <cell r="AK36">
            <v>83</v>
          </cell>
          <cell r="AL36">
            <v>3176467.5</v>
          </cell>
          <cell r="AM36">
            <v>3176467.5</v>
          </cell>
          <cell r="AN36">
            <v>746650.01</v>
          </cell>
          <cell r="AR36">
            <v>34059824</v>
          </cell>
        </row>
        <row r="39">
          <cell r="F39">
            <v>2993447542.6169462</v>
          </cell>
          <cell r="H39">
            <v>3864</v>
          </cell>
          <cell r="I39">
            <v>7515424451.6299992</v>
          </cell>
          <cell r="U39">
            <v>734</v>
          </cell>
          <cell r="V39">
            <v>1190481947.3599999</v>
          </cell>
          <cell r="AK39">
            <v>336</v>
          </cell>
          <cell r="AL39">
            <v>465020738.73000008</v>
          </cell>
          <cell r="AM39">
            <v>295892694.38000005</v>
          </cell>
          <cell r="AN39">
            <v>108946302.95</v>
          </cell>
          <cell r="AR39">
            <v>693052019</v>
          </cell>
        </row>
        <row r="46">
          <cell r="F46">
            <v>1228136591.8022542</v>
          </cell>
          <cell r="H46">
            <v>154</v>
          </cell>
          <cell r="I46">
            <v>1303374689.6500001</v>
          </cell>
          <cell r="U46">
            <v>115</v>
          </cell>
          <cell r="V46">
            <v>896275844.80831516</v>
          </cell>
          <cell r="AK46">
            <v>12</v>
          </cell>
          <cell r="AL46">
            <v>39531388.189999998</v>
          </cell>
          <cell r="AM46">
            <v>25153822.25</v>
          </cell>
          <cell r="AN46">
            <v>9214569.0099999998</v>
          </cell>
          <cell r="AR46">
            <v>284699018</v>
          </cell>
        </row>
        <row r="47">
          <cell r="F47">
            <v>1358894089.9232941</v>
          </cell>
          <cell r="AK47">
            <v>347</v>
          </cell>
          <cell r="AR47">
            <v>314970926</v>
          </cell>
        </row>
        <row r="48">
          <cell r="H48">
            <v>2857</v>
          </cell>
          <cell r="I48">
            <v>227288856.28999999</v>
          </cell>
          <cell r="U48">
            <v>273</v>
          </cell>
          <cell r="V48">
            <v>36195701.07</v>
          </cell>
          <cell r="AK48">
            <v>113</v>
          </cell>
          <cell r="AL48">
            <v>13418721.610000001</v>
          </cell>
          <cell r="AM48">
            <v>8538332.0800000001</v>
          </cell>
          <cell r="AN48">
            <v>3118520.16</v>
          </cell>
        </row>
        <row r="52">
          <cell r="H52">
            <v>1075</v>
          </cell>
          <cell r="I52">
            <v>64734341.150000006</v>
          </cell>
          <cell r="U52">
            <v>403</v>
          </cell>
          <cell r="V52">
            <v>16242490.579999998</v>
          </cell>
          <cell r="AK52">
            <v>234</v>
          </cell>
          <cell r="AL52">
            <v>8491232.9299999997</v>
          </cell>
          <cell r="AM52">
            <v>5402970.6900000004</v>
          </cell>
          <cell r="AN52">
            <v>1977997.04</v>
          </cell>
        </row>
        <row r="59">
          <cell r="AK59">
            <v>20383</v>
          </cell>
        </row>
        <row r="60">
          <cell r="F60">
            <v>3095213081.3669028</v>
          </cell>
          <cell r="H60">
            <v>17219</v>
          </cell>
          <cell r="I60">
            <v>1721900000</v>
          </cell>
          <cell r="U60">
            <v>13024</v>
          </cell>
          <cell r="V60">
            <v>1302400000</v>
          </cell>
          <cell r="AK60">
            <v>8997</v>
          </cell>
          <cell r="AL60">
            <v>734980000</v>
          </cell>
          <cell r="AM60">
            <v>467667774</v>
          </cell>
          <cell r="AN60">
            <v>171374798.06999999</v>
          </cell>
          <cell r="AR60">
            <v>717978630</v>
          </cell>
        </row>
        <row r="65">
          <cell r="F65">
            <v>2066755963.3386621</v>
          </cell>
          <cell r="H65">
            <v>4300</v>
          </cell>
          <cell r="I65">
            <v>430000000</v>
          </cell>
          <cell r="U65">
            <v>1004</v>
          </cell>
          <cell r="V65">
            <v>100400000</v>
          </cell>
          <cell r="AK65">
            <v>960</v>
          </cell>
          <cell r="AL65">
            <v>80060000</v>
          </cell>
          <cell r="AM65">
            <v>50942178</v>
          </cell>
          <cell r="AN65">
            <v>18918744.220000003</v>
          </cell>
          <cell r="AR65">
            <v>479359101</v>
          </cell>
        </row>
        <row r="69">
          <cell r="F69">
            <v>3896275674.9921246</v>
          </cell>
          <cell r="H69">
            <v>21749</v>
          </cell>
          <cell r="I69">
            <v>1304940000</v>
          </cell>
          <cell r="U69">
            <v>13748</v>
          </cell>
          <cell r="V69">
            <v>824880000</v>
          </cell>
          <cell r="AK69">
            <v>9245</v>
          </cell>
          <cell r="AL69">
            <v>445008000</v>
          </cell>
          <cell r="AM69">
            <v>283158590.39999998</v>
          </cell>
          <cell r="AN69">
            <v>105823901.79000001</v>
          </cell>
          <cell r="AR69">
            <v>905527034</v>
          </cell>
        </row>
        <row r="74">
          <cell r="F74">
            <v>784092230.04127216</v>
          </cell>
          <cell r="H74">
            <v>1896</v>
          </cell>
          <cell r="I74">
            <v>789556042.56000006</v>
          </cell>
          <cell r="U74">
            <v>1300</v>
          </cell>
          <cell r="V74">
            <v>549465922.05999994</v>
          </cell>
          <cell r="AK74">
            <v>685</v>
          </cell>
          <cell r="AL74">
            <v>259046565.63000003</v>
          </cell>
          <cell r="AM74">
            <v>164831328.50999999</v>
          </cell>
          <cell r="AN74">
            <v>60316662.190000013</v>
          </cell>
          <cell r="AR74">
            <v>181997643</v>
          </cell>
        </row>
        <row r="76">
          <cell r="F76">
            <v>129340102.20130402</v>
          </cell>
          <cell r="H76">
            <v>789</v>
          </cell>
          <cell r="U76">
            <v>541</v>
          </cell>
          <cell r="V76">
            <v>9984012.9499999993</v>
          </cell>
          <cell r="AK76">
            <v>515</v>
          </cell>
          <cell r="AL76">
            <v>9620638.4299999997</v>
          </cell>
          <cell r="AM76">
            <v>6121609.5999999996</v>
          </cell>
          <cell r="AN76">
            <v>2249479.61</v>
          </cell>
          <cell r="AR76">
            <v>29996857</v>
          </cell>
        </row>
        <row r="80">
          <cell r="F80">
            <v>4611967933.2525043</v>
          </cell>
          <cell r="AK80">
            <v>1305</v>
          </cell>
          <cell r="AR80">
            <v>1074938080</v>
          </cell>
        </row>
        <row r="81">
          <cell r="H81">
            <v>5180</v>
          </cell>
          <cell r="I81">
            <v>6335330904.5223131</v>
          </cell>
          <cell r="U81">
            <v>2007</v>
          </cell>
          <cell r="V81">
            <v>1921730554.1932361</v>
          </cell>
          <cell r="AK81">
            <v>1071</v>
          </cell>
          <cell r="AL81">
            <v>1548176986.4999998</v>
          </cell>
          <cell r="AM81">
            <v>985105009.19999993</v>
          </cell>
          <cell r="AN81">
            <v>364360817.05000007</v>
          </cell>
        </row>
        <row r="82">
          <cell r="H82">
            <v>1696</v>
          </cell>
          <cell r="I82">
            <v>3401989899.9627304</v>
          </cell>
          <cell r="U82">
            <v>773</v>
          </cell>
          <cell r="V82">
            <v>1539917877.0533054</v>
          </cell>
          <cell r="AK82">
            <v>441</v>
          </cell>
          <cell r="AL82">
            <v>519721339.42000002</v>
          </cell>
          <cell r="AM82">
            <v>330698686.62</v>
          </cell>
          <cell r="AN82">
            <v>120935038.45999999</v>
          </cell>
        </row>
        <row r="83">
          <cell r="H83">
            <v>1123</v>
          </cell>
          <cell r="I83">
            <v>703039476.78722131</v>
          </cell>
          <cell r="U83">
            <v>428</v>
          </cell>
          <cell r="V83">
            <v>286253816.07428885</v>
          </cell>
          <cell r="AJ83">
            <v>0</v>
          </cell>
          <cell r="AK83">
            <v>0</v>
          </cell>
          <cell r="AL83">
            <v>0</v>
          </cell>
          <cell r="AN83">
            <v>0</v>
          </cell>
        </row>
        <row r="84">
          <cell r="H84">
            <v>245</v>
          </cell>
          <cell r="I84">
            <v>307614970.32698411</v>
          </cell>
          <cell r="U84">
            <v>186</v>
          </cell>
          <cell r="V84">
            <v>234231213.2611253</v>
          </cell>
          <cell r="AK84">
            <v>40</v>
          </cell>
          <cell r="AL84">
            <v>42957922.380000003</v>
          </cell>
          <cell r="AM84">
            <v>27334125.890000001</v>
          </cell>
          <cell r="AN84">
            <v>9969463.0099999998</v>
          </cell>
        </row>
        <row r="85">
          <cell r="H85">
            <v>103</v>
          </cell>
          <cell r="I85">
            <v>59076577.747455597</v>
          </cell>
          <cell r="U85">
            <v>80</v>
          </cell>
          <cell r="V85">
            <v>48595043.820848659</v>
          </cell>
          <cell r="AJ85">
            <v>0</v>
          </cell>
          <cell r="AK85">
            <v>0</v>
          </cell>
          <cell r="AL85">
            <v>0</v>
          </cell>
          <cell r="AN85">
            <v>0</v>
          </cell>
        </row>
        <row r="86">
          <cell r="F86">
            <v>1296123082.7153862</v>
          </cell>
          <cell r="H86">
            <v>9220</v>
          </cell>
          <cell r="I86">
            <v>59014134.159999996</v>
          </cell>
          <cell r="U86">
            <v>6934</v>
          </cell>
          <cell r="AK86">
            <v>17041</v>
          </cell>
          <cell r="AL86">
            <v>378390471.57999992</v>
          </cell>
          <cell r="AM86">
            <v>240769444.31999996</v>
          </cell>
          <cell r="AN86">
            <v>88342447.860000014</v>
          </cell>
          <cell r="AR86">
            <v>300989060</v>
          </cell>
        </row>
        <row r="88">
          <cell r="H88">
            <v>9110</v>
          </cell>
          <cell r="I88">
            <v>57241287.259999998</v>
          </cell>
          <cell r="U88">
            <v>6881</v>
          </cell>
          <cell r="AK88">
            <v>1640</v>
          </cell>
          <cell r="AL88">
            <v>37578624.609999992</v>
          </cell>
          <cell r="AM88">
            <v>23911244.969999999</v>
          </cell>
          <cell r="AN88">
            <v>8773958.4199999999</v>
          </cell>
        </row>
        <row r="101">
          <cell r="H101">
            <v>110</v>
          </cell>
          <cell r="I101">
            <v>1772846.9</v>
          </cell>
          <cell r="U101">
            <v>53</v>
          </cell>
          <cell r="AK101">
            <v>9277</v>
          </cell>
          <cell r="AL101">
            <v>187520211.71000001</v>
          </cell>
          <cell r="AM101">
            <v>119318851.97000001</v>
          </cell>
          <cell r="AN101">
            <v>43983455.740000002</v>
          </cell>
        </row>
        <row r="108">
          <cell r="AK108">
            <v>7543</v>
          </cell>
          <cell r="AL108">
            <v>153291635.25999999</v>
          </cell>
          <cell r="AM108">
            <v>97539347.379999995</v>
          </cell>
          <cell r="AN108">
            <v>35585033.699999996</v>
          </cell>
        </row>
        <row r="114">
          <cell r="F114">
            <v>1605405457.6675658</v>
          </cell>
          <cell r="AR114">
            <v>372268848</v>
          </cell>
        </row>
        <row r="115">
          <cell r="H115">
            <v>299</v>
          </cell>
          <cell r="U115">
            <v>248</v>
          </cell>
          <cell r="AK115">
            <v>156</v>
          </cell>
          <cell r="AL115">
            <v>50513552.159999996</v>
          </cell>
          <cell r="AM115">
            <v>31049745.100000001</v>
          </cell>
          <cell r="AN115">
            <v>11812503.77</v>
          </cell>
        </row>
        <row r="120">
          <cell r="AK120">
            <v>755</v>
          </cell>
          <cell r="AL120">
            <v>253157981.71000001</v>
          </cell>
          <cell r="AM120">
            <v>161084415.28</v>
          </cell>
          <cell r="AN120">
            <v>58781046.659999996</v>
          </cell>
        </row>
        <row r="121">
          <cell r="F121">
            <v>5894608771.9375963</v>
          </cell>
          <cell r="H121">
            <v>291819</v>
          </cell>
          <cell r="U121">
            <v>267692</v>
          </cell>
          <cell r="AK121">
            <v>92295</v>
          </cell>
          <cell r="AL121">
            <v>2939736955.9899998</v>
          </cell>
          <cell r="AM121">
            <v>1870536761.7699997</v>
          </cell>
          <cell r="AN121">
            <v>685255067.45000005</v>
          </cell>
          <cell r="AR121">
            <v>1366679125</v>
          </cell>
        </row>
        <row r="122">
          <cell r="H122">
            <v>273455</v>
          </cell>
          <cell r="U122">
            <v>251833</v>
          </cell>
          <cell r="V122">
            <v>2756527570.8099999</v>
          </cell>
          <cell r="AK122">
            <v>86958</v>
          </cell>
          <cell r="AL122">
            <v>2709798659.2400002</v>
          </cell>
          <cell r="AM122">
            <v>1724227095.1199999</v>
          </cell>
          <cell r="AN122">
            <v>631630713.2700001</v>
          </cell>
        </row>
        <row r="123">
          <cell r="H123">
            <v>25333</v>
          </cell>
          <cell r="U123">
            <v>23260</v>
          </cell>
          <cell r="V123">
            <v>233577191.28999999</v>
          </cell>
          <cell r="AK123">
            <v>9004</v>
          </cell>
          <cell r="AL123">
            <v>229938296.74999997</v>
          </cell>
          <cell r="AM123">
            <v>146309666.64999998</v>
          </cell>
          <cell r="AN123">
            <v>53624354.18</v>
          </cell>
        </row>
        <row r="124">
          <cell r="H124">
            <v>142197</v>
          </cell>
          <cell r="U124">
            <v>124594</v>
          </cell>
          <cell r="AK124">
            <v>53451</v>
          </cell>
          <cell r="AL124">
            <v>1408930181.45</v>
          </cell>
          <cell r="AM124">
            <v>896502303.38999999</v>
          </cell>
          <cell r="AN124">
            <v>330634406.82000005</v>
          </cell>
        </row>
        <row r="134">
          <cell r="H134">
            <v>149622</v>
          </cell>
          <cell r="U134">
            <v>143098</v>
          </cell>
          <cell r="AK134">
            <v>57542</v>
          </cell>
          <cell r="AL134">
            <v>1530762657.7400002</v>
          </cell>
          <cell r="AM134">
            <v>974006386.87</v>
          </cell>
          <cell r="AN134">
            <v>354610096.26999998</v>
          </cell>
        </row>
        <row r="140">
          <cell r="F140">
            <v>3018700724.1232224</v>
          </cell>
          <cell r="H140">
            <v>78860</v>
          </cell>
          <cell r="U140">
            <v>71382</v>
          </cell>
          <cell r="AK140">
            <v>26079</v>
          </cell>
          <cell r="AL140">
            <v>1129376551.76</v>
          </cell>
          <cell r="AM140">
            <v>718621836.70000017</v>
          </cell>
          <cell r="AN140">
            <v>263362608.75000006</v>
          </cell>
          <cell r="AR140">
            <v>699942890</v>
          </cell>
        </row>
        <row r="141">
          <cell r="H141">
            <v>16211</v>
          </cell>
          <cell r="U141">
            <v>12957</v>
          </cell>
          <cell r="V141">
            <v>218054818.43000001</v>
          </cell>
          <cell r="AK141">
            <v>7877</v>
          </cell>
          <cell r="AL141">
            <v>211384987.56999999</v>
          </cell>
          <cell r="AM141">
            <v>134504172.51999998</v>
          </cell>
          <cell r="AN141">
            <v>49620646.749999993</v>
          </cell>
        </row>
        <row r="142">
          <cell r="H142">
            <v>67119</v>
          </cell>
          <cell r="U142">
            <v>61962</v>
          </cell>
          <cell r="V142">
            <v>937183746.05999994</v>
          </cell>
          <cell r="AK142">
            <v>23298</v>
          </cell>
          <cell r="AL142">
            <v>917991564.19000006</v>
          </cell>
          <cell r="AM142">
            <v>584117664.18000007</v>
          </cell>
          <cell r="AN142">
            <v>213741961.99999997</v>
          </cell>
        </row>
        <row r="143">
          <cell r="H143">
            <v>38093</v>
          </cell>
          <cell r="U143">
            <v>31758</v>
          </cell>
          <cell r="AK143">
            <v>13130</v>
          </cell>
          <cell r="AL143">
            <v>574117551.39999998</v>
          </cell>
          <cell r="AM143">
            <v>365310880.54000002</v>
          </cell>
          <cell r="AN143">
            <v>134839609.29000002</v>
          </cell>
        </row>
        <row r="153">
          <cell r="H153">
            <v>40767</v>
          </cell>
          <cell r="U153">
            <v>39624</v>
          </cell>
          <cell r="AK153">
            <v>17873</v>
          </cell>
          <cell r="AL153">
            <v>555259000.36000001</v>
          </cell>
          <cell r="AM153">
            <v>353310956.15999997</v>
          </cell>
          <cell r="AN153">
            <v>128522999.45999999</v>
          </cell>
        </row>
        <row r="158">
          <cell r="F158">
            <v>8528835038.4764061</v>
          </cell>
          <cell r="H158">
            <v>3204692</v>
          </cell>
          <cell r="U158">
            <v>2946783</v>
          </cell>
          <cell r="V158">
            <v>5187135701.46</v>
          </cell>
          <cell r="AK158">
            <v>833246</v>
          </cell>
          <cell r="AL158">
            <v>5141637887.000001</v>
          </cell>
          <cell r="AM158">
            <v>3271609060.3299999</v>
          </cell>
          <cell r="AN158">
            <v>1198927665.1299999</v>
          </cell>
          <cell r="AR158">
            <v>1983293170</v>
          </cell>
        </row>
        <row r="159">
          <cell r="H159">
            <v>122650</v>
          </cell>
          <cell r="U159">
            <v>120520</v>
          </cell>
          <cell r="V159">
            <v>237708273.18999997</v>
          </cell>
          <cell r="AK159">
            <v>34168</v>
          </cell>
          <cell r="AL159">
            <v>235149169.46000001</v>
          </cell>
          <cell r="AM159">
            <v>149624813.69</v>
          </cell>
          <cell r="AN159">
            <v>54822409.729999989</v>
          </cell>
        </row>
        <row r="160">
          <cell r="H160">
            <v>2617807</v>
          </cell>
          <cell r="U160">
            <v>2577232</v>
          </cell>
          <cell r="V160">
            <v>4658350371.5900002</v>
          </cell>
          <cell r="AK160">
            <v>728989</v>
          </cell>
          <cell r="AL160">
            <v>4617220650.3299999</v>
          </cell>
          <cell r="AM160">
            <v>2937924272.5999999</v>
          </cell>
          <cell r="AN160">
            <v>1076652111.8900001</v>
          </cell>
        </row>
        <row r="161">
          <cell r="H161">
            <v>209187</v>
          </cell>
          <cell r="U161">
            <v>206309</v>
          </cell>
          <cell r="V161">
            <v>235818485.78999996</v>
          </cell>
          <cell r="AK161">
            <v>74932</v>
          </cell>
          <cell r="AL161">
            <v>289268067.20999998</v>
          </cell>
          <cell r="AM161">
            <v>184059974.04000002</v>
          </cell>
          <cell r="AN161">
            <v>67453143.50999999</v>
          </cell>
        </row>
        <row r="162">
          <cell r="H162">
            <v>3203881</v>
          </cell>
          <cell r="U162">
            <v>2945978</v>
          </cell>
          <cell r="V162">
            <v>5183161039.1800003</v>
          </cell>
          <cell r="AK162">
            <v>833156</v>
          </cell>
          <cell r="AL162">
            <v>5139216657.7000008</v>
          </cell>
          <cell r="AM162">
            <v>3270068434.8699999</v>
          </cell>
          <cell r="AN162">
            <v>1198362393.6199999</v>
          </cell>
        </row>
        <row r="168">
          <cell r="H168">
            <v>811</v>
          </cell>
          <cell r="U168">
            <v>805</v>
          </cell>
          <cell r="V168">
            <v>3974662.2800000003</v>
          </cell>
          <cell r="AK168">
            <v>810</v>
          </cell>
          <cell r="AL168">
            <v>2421229.2999999998</v>
          </cell>
          <cell r="AM168">
            <v>1540625.46</v>
          </cell>
          <cell r="AN168">
            <v>565271.51</v>
          </cell>
        </row>
        <row r="169">
          <cell r="F169">
            <v>293384973.31560004</v>
          </cell>
          <cell r="H169">
            <v>180</v>
          </cell>
          <cell r="I169">
            <v>619880671.90999997</v>
          </cell>
          <cell r="U169">
            <v>10</v>
          </cell>
          <cell r="V169">
            <v>29254361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R169">
            <v>67998186</v>
          </cell>
        </row>
        <row r="170">
          <cell r="F170">
            <v>3171413969.8343506</v>
          </cell>
          <cell r="AK170">
            <v>7265</v>
          </cell>
          <cell r="AR170">
            <v>734980355</v>
          </cell>
        </row>
        <row r="171">
          <cell r="H171">
            <v>301</v>
          </cell>
          <cell r="I171">
            <v>37422000</v>
          </cell>
          <cell r="U171">
            <v>299</v>
          </cell>
          <cell r="V171">
            <v>37180000</v>
          </cell>
          <cell r="AK171">
            <v>299</v>
          </cell>
          <cell r="AL171">
            <v>37156680</v>
          </cell>
          <cell r="AM171">
            <v>23642795.48</v>
          </cell>
          <cell r="AN171">
            <v>8641728.5499999989</v>
          </cell>
        </row>
        <row r="172">
          <cell r="H172">
            <v>21923</v>
          </cell>
          <cell r="I172">
            <v>2796660527.7686772</v>
          </cell>
          <cell r="AK172">
            <v>7118</v>
          </cell>
          <cell r="AL172">
            <v>712828187.96999991</v>
          </cell>
          <cell r="AM172">
            <v>396820275.43000007</v>
          </cell>
          <cell r="AN172">
            <v>166982812.35999995</v>
          </cell>
        </row>
        <row r="173">
          <cell r="H173">
            <v>21923</v>
          </cell>
          <cell r="I173">
            <v>2796660527.7686772</v>
          </cell>
          <cell r="U173">
            <v>11207</v>
          </cell>
          <cell r="V173">
            <v>1434998734.9687762</v>
          </cell>
          <cell r="AK173">
            <v>7060</v>
          </cell>
          <cell r="AL173">
            <v>707781507.42999995</v>
          </cell>
          <cell r="AM173">
            <v>393609072.81000006</v>
          </cell>
          <cell r="AN173">
            <v>165848100.68999997</v>
          </cell>
        </row>
        <row r="174">
          <cell r="U174">
            <v>63</v>
          </cell>
          <cell r="V174">
            <v>5046680.5399999991</v>
          </cell>
          <cell r="AK174">
            <v>62</v>
          </cell>
          <cell r="AL174">
            <v>5046680.5399999991</v>
          </cell>
          <cell r="AM174">
            <v>3211202.62</v>
          </cell>
          <cell r="AN174">
            <v>1134711.67</v>
          </cell>
        </row>
        <row r="175">
          <cell r="H175">
            <v>132</v>
          </cell>
          <cell r="I175">
            <v>43514139.074871913</v>
          </cell>
          <cell r="AK175">
            <v>169</v>
          </cell>
          <cell r="AL175">
            <v>9845495.6799999978</v>
          </cell>
          <cell r="AM175">
            <v>1709498.67</v>
          </cell>
          <cell r="AN175">
            <v>2287292.9500000002</v>
          </cell>
        </row>
        <row r="176">
          <cell r="H176">
            <v>132</v>
          </cell>
          <cell r="I176">
            <v>43514139.074871913</v>
          </cell>
          <cell r="U176">
            <v>79</v>
          </cell>
          <cell r="V176">
            <v>22829622.02</v>
          </cell>
          <cell r="AK176">
            <v>174</v>
          </cell>
          <cell r="AL176">
            <v>8875337.3999999985</v>
          </cell>
          <cell r="AM176">
            <v>1092186.99</v>
          </cell>
          <cell r="AN176">
            <v>2069446.31</v>
          </cell>
        </row>
        <row r="177">
          <cell r="U177">
            <v>4</v>
          </cell>
          <cell r="V177">
            <v>970158.28</v>
          </cell>
          <cell r="AK177">
            <v>7</v>
          </cell>
          <cell r="AL177">
            <v>970158.28</v>
          </cell>
          <cell r="AM177">
            <v>617311.68000000005</v>
          </cell>
          <cell r="AN177">
            <v>217846.64</v>
          </cell>
        </row>
        <row r="178">
          <cell r="H178">
            <v>274</v>
          </cell>
          <cell r="I178">
            <v>543448690.04789603</v>
          </cell>
          <cell r="U178">
            <v>274</v>
          </cell>
          <cell r="V178">
            <v>543443296.79789603</v>
          </cell>
          <cell r="AK178">
            <v>274</v>
          </cell>
          <cell r="AL178">
            <v>256386737.46000001</v>
          </cell>
          <cell r="AM178">
            <v>75994545.679999992</v>
          </cell>
          <cell r="AN178">
            <v>58802519.579999998</v>
          </cell>
        </row>
        <row r="179">
          <cell r="F179">
            <v>1392028422.7227063</v>
          </cell>
          <cell r="H179">
            <v>577</v>
          </cell>
          <cell r="I179">
            <v>518707403.55000007</v>
          </cell>
          <cell r="U179">
            <v>469</v>
          </cell>
          <cell r="V179">
            <v>374218881.52000004</v>
          </cell>
          <cell r="AK179">
            <v>35</v>
          </cell>
          <cell r="AL179">
            <v>243975930.41999999</v>
          </cell>
          <cell r="AM179">
            <v>155241883.13</v>
          </cell>
          <cell r="AN179">
            <v>57192349.390000008</v>
          </cell>
          <cell r="AR179">
            <v>323277848</v>
          </cell>
        </row>
        <row r="182">
          <cell r="F182">
            <v>1423564539.2664039</v>
          </cell>
          <cell r="AK182">
            <v>53464</v>
          </cell>
          <cell r="AR182">
            <v>319985099</v>
          </cell>
        </row>
        <row r="183">
          <cell r="AK183">
            <v>17661</v>
          </cell>
          <cell r="AL183">
            <v>562481153.60000002</v>
          </cell>
          <cell r="AM183">
            <v>357904430.5</v>
          </cell>
          <cell r="AN183">
            <v>132084262.41</v>
          </cell>
        </row>
        <row r="184">
          <cell r="AK184">
            <v>35803</v>
          </cell>
          <cell r="AL184">
            <v>673091229.64999998</v>
          </cell>
          <cell r="AM184">
            <v>428285994.92000002</v>
          </cell>
          <cell r="AN184">
            <v>160331899.19</v>
          </cell>
        </row>
        <row r="185">
          <cell r="H185">
            <v>3736420</v>
          </cell>
          <cell r="I185">
            <v>41579440464.348152</v>
          </cell>
          <cell r="U185">
            <v>3360999</v>
          </cell>
          <cell r="V185">
            <v>29812052715.883087</v>
          </cell>
          <cell r="AK185">
            <v>946508</v>
          </cell>
          <cell r="AL185">
            <v>18359541790.240002</v>
          </cell>
          <cell r="AM185">
            <v>11559610188.790001</v>
          </cell>
          <cell r="AN185">
            <v>4293722690.02</v>
          </cell>
        </row>
        <row r="188">
          <cell r="B188" t="str">
            <v xml:space="preserve">*** W ramach poddziałania 19.2 dane zawarte w sekcjach "złożone wnioski" oraz "wnioski odrzucone / wycofane" nie zawierają wniosków niewybranych przez LGD. </v>
          </cell>
        </row>
        <row r="190">
          <cell r="B190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93">
          <cell r="B193" t="str">
            <v>******** W ramach obsługi działania 11, w kolumnie „Zrealizowane płatności” uwzględniono kwoty wypłacone w ramach obsługi kampanii 2010 do 2014 - łącznie na kwotę ogółem 4 016 521,66 zł.</v>
          </cell>
        </row>
        <row r="194">
          <cell r="B194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15957324.849999994</v>
          </cell>
        </row>
        <row r="8">
          <cell r="F8">
            <v>22516161.328538623</v>
          </cell>
        </row>
        <row r="9">
          <cell r="F9">
            <v>866422390</v>
          </cell>
        </row>
        <row r="10">
          <cell r="F10">
            <v>56086190</v>
          </cell>
        </row>
        <row r="11">
          <cell r="F11">
            <v>406266000</v>
          </cell>
        </row>
        <row r="13">
          <cell r="F13">
            <v>605673720.62849998</v>
          </cell>
        </row>
        <row r="14">
          <cell r="F14">
            <v>310617245.03849995</v>
          </cell>
        </row>
        <row r="15">
          <cell r="F15">
            <v>295056475.58999997</v>
          </cell>
        </row>
        <row r="16">
          <cell r="F16">
            <v>4768374776.901597</v>
          </cell>
        </row>
        <row r="17">
          <cell r="F17">
            <v>3227271776.901597</v>
          </cell>
        </row>
        <row r="18">
          <cell r="F18">
            <v>1541103000</v>
          </cell>
        </row>
        <row r="19">
          <cell r="F19">
            <v>1824380486.8966634</v>
          </cell>
        </row>
        <row r="20">
          <cell r="F20">
            <v>1264890586.8966634</v>
          </cell>
        </row>
        <row r="21">
          <cell r="F21">
            <v>559489900</v>
          </cell>
        </row>
        <row r="22">
          <cell r="F22">
            <v>1260340200</v>
          </cell>
        </row>
        <row r="23">
          <cell r="F23">
            <v>587249000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zoomScale="80" zoomScaleNormal="80" zoomScaleSheetLayoutView="80" workbookViewId="0">
      <pane xSplit="1" topLeftCell="B1" activePane="topRight" state="frozen"/>
      <selection activeCell="A2" sqref="A2"/>
      <selection pane="topRight" activeCell="M14" sqref="M14"/>
    </sheetView>
  </sheetViews>
  <sheetFormatPr defaultColWidth="9.140625" defaultRowHeight="12.75" x14ac:dyDescent="0.2"/>
  <cols>
    <col min="1" max="1" width="14.28515625" style="1" customWidth="1"/>
    <col min="2" max="2" width="89.140625" style="1" customWidth="1"/>
    <col min="3" max="3" width="23.140625" style="1" bestFit="1" customWidth="1"/>
    <col min="4" max="4" width="12.7109375" style="1" bestFit="1" customWidth="1"/>
    <col min="5" max="5" width="23.140625" style="1" bestFit="1" customWidth="1"/>
    <col min="6" max="6" width="14.5703125" style="1" customWidth="1"/>
    <col min="7" max="7" width="12.7109375" style="1" bestFit="1" customWidth="1"/>
    <col min="8" max="8" width="23.140625" style="1" bestFit="1" customWidth="1"/>
    <col min="9" max="9" width="14.42578125" style="1" customWidth="1"/>
    <col min="10" max="10" width="14.85546875" style="1" customWidth="1"/>
    <col min="11" max="12" width="23.140625" style="1" bestFit="1" customWidth="1"/>
    <col min="13" max="13" width="21.570312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161" t="s">
        <v>1</v>
      </c>
      <c r="E1" s="162"/>
      <c r="F1" s="162"/>
      <c r="G1" s="163" t="s">
        <v>2</v>
      </c>
      <c r="H1" s="164"/>
      <c r="I1" s="165"/>
      <c r="J1" s="164" t="s">
        <v>3</v>
      </c>
      <c r="K1" s="164"/>
      <c r="L1" s="164"/>
      <c r="M1" s="164"/>
      <c r="N1" s="164"/>
      <c r="O1" s="5" t="s">
        <v>4</v>
      </c>
    </row>
    <row r="2" spans="1:15" s="2" customFormat="1" ht="76.5" customHeight="1" x14ac:dyDescent="0.2">
      <c r="A2" s="166" t="s">
        <v>5</v>
      </c>
      <c r="B2" s="169" t="s">
        <v>6</v>
      </c>
      <c r="C2" s="6" t="s">
        <v>7</v>
      </c>
      <c r="D2" s="172" t="s">
        <v>8</v>
      </c>
      <c r="E2" s="173"/>
      <c r="F2" s="173"/>
      <c r="G2" s="172" t="s">
        <v>9</v>
      </c>
      <c r="H2" s="173"/>
      <c r="I2" s="169"/>
      <c r="J2" s="174" t="s">
        <v>10</v>
      </c>
      <c r="K2" s="175"/>
      <c r="L2" s="175"/>
      <c r="M2" s="175"/>
      <c r="N2" s="176"/>
      <c r="O2" s="7" t="s">
        <v>11</v>
      </c>
    </row>
    <row r="3" spans="1:15" s="2" customFormat="1" ht="40.5" customHeight="1" x14ac:dyDescent="0.2">
      <c r="A3" s="167"/>
      <c r="B3" s="170"/>
      <c r="C3" s="151" t="s">
        <v>12</v>
      </c>
      <c r="D3" s="153" t="s">
        <v>13</v>
      </c>
      <c r="E3" s="8" t="s">
        <v>14</v>
      </c>
      <c r="F3" s="8" t="s">
        <v>15</v>
      </c>
      <c r="G3" s="155" t="s">
        <v>16</v>
      </c>
      <c r="H3" s="9" t="s">
        <v>14</v>
      </c>
      <c r="I3" s="10" t="s">
        <v>15</v>
      </c>
      <c r="J3" s="155" t="s">
        <v>17</v>
      </c>
      <c r="K3" s="157" t="s">
        <v>14</v>
      </c>
      <c r="L3" s="158"/>
      <c r="M3" s="8" t="s">
        <v>18</v>
      </c>
      <c r="N3" s="10" t="s">
        <v>15</v>
      </c>
      <c r="O3" s="159" t="s">
        <v>12</v>
      </c>
    </row>
    <row r="4" spans="1:15" s="2" customFormat="1" ht="22.5" customHeight="1" thickBot="1" x14ac:dyDescent="0.25">
      <c r="A4" s="168"/>
      <c r="B4" s="171"/>
      <c r="C4" s="152"/>
      <c r="D4" s="154"/>
      <c r="E4" s="11" t="s">
        <v>12</v>
      </c>
      <c r="F4" s="11" t="s">
        <v>19</v>
      </c>
      <c r="G4" s="156"/>
      <c r="H4" s="11" t="s">
        <v>12</v>
      </c>
      <c r="I4" s="11" t="s">
        <v>19</v>
      </c>
      <c r="J4" s="156"/>
      <c r="K4" s="11" t="s">
        <v>12</v>
      </c>
      <c r="L4" s="11" t="s">
        <v>20</v>
      </c>
      <c r="M4" s="11" t="s">
        <v>12</v>
      </c>
      <c r="N4" s="12" t="s">
        <v>19</v>
      </c>
      <c r="O4" s="160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27" customFormat="1" ht="14.25" x14ac:dyDescent="0.2">
      <c r="A6" s="20">
        <v>1</v>
      </c>
      <c r="B6" s="21" t="s">
        <v>24</v>
      </c>
      <c r="C6" s="22">
        <f>'[1]arkusz główny'!F8</f>
        <v>250245751.55220002</v>
      </c>
      <c r="D6" s="23">
        <f>SUM(D7:D8)</f>
        <v>96</v>
      </c>
      <c r="E6" s="24">
        <f>SUM(E7:E8)</f>
        <v>26319011</v>
      </c>
      <c r="F6" s="181">
        <f>IFERROR(E6/C6,".")</f>
        <v>0.10517265862357701</v>
      </c>
      <c r="G6" s="23">
        <f>SUM(G7:G8)</f>
        <v>25</v>
      </c>
      <c r="H6" s="24">
        <f>SUM(H7:H8)</f>
        <v>9137670</v>
      </c>
      <c r="I6" s="25">
        <f>IFERROR(H6/C6,".")</f>
        <v>3.6514785738905653E-2</v>
      </c>
      <c r="J6" s="23"/>
      <c r="K6" s="24">
        <f>SUM(K7:K8)</f>
        <v>0</v>
      </c>
      <c r="L6" s="24">
        <f>SUM(L7:L8)</f>
        <v>0</v>
      </c>
      <c r="M6" s="24">
        <f>SUM(M7:M8)</f>
        <v>0</v>
      </c>
      <c r="N6" s="25">
        <f>IFERROR(M6/O6,".")</f>
        <v>0</v>
      </c>
      <c r="O6" s="26">
        <f>'[1]arkusz główny'!AR8</f>
        <v>57999757</v>
      </c>
    </row>
    <row r="7" spans="1:15" s="27" customFormat="1" ht="14.25" x14ac:dyDescent="0.2">
      <c r="A7" s="28" t="s">
        <v>25</v>
      </c>
      <c r="B7" s="29" t="s">
        <v>26</v>
      </c>
      <c r="C7" s="125"/>
      <c r="D7" s="30">
        <f>'[1]arkusz główny'!H9</f>
        <v>96</v>
      </c>
      <c r="E7" s="31">
        <f>'[1]arkusz główny'!I9</f>
        <v>26319011</v>
      </c>
      <c r="F7" s="182"/>
      <c r="G7" s="30">
        <f>'[1]arkusz główny'!U9</f>
        <v>25</v>
      </c>
      <c r="H7" s="31">
        <f>'[1]arkusz główny'!V9</f>
        <v>9137670</v>
      </c>
      <c r="I7" s="127"/>
      <c r="J7" s="30">
        <f>'[1]arkusz główny'!AK9</f>
        <v>0</v>
      </c>
      <c r="K7" s="31">
        <f>'[1]arkusz główny'!AL9</f>
        <v>0</v>
      </c>
      <c r="L7" s="31">
        <f>'[1]arkusz główny'!AM9</f>
        <v>0</v>
      </c>
      <c r="M7" s="31">
        <f>'[1]arkusz główny'!AN9</f>
        <v>0</v>
      </c>
      <c r="N7" s="127"/>
      <c r="O7" s="129"/>
    </row>
    <row r="8" spans="1:15" x14ac:dyDescent="0.2">
      <c r="A8" s="32" t="s">
        <v>27</v>
      </c>
      <c r="B8" s="33" t="s">
        <v>28</v>
      </c>
      <c r="C8" s="125"/>
      <c r="D8" s="34"/>
      <c r="E8" s="44"/>
      <c r="F8" s="182"/>
      <c r="G8" s="34"/>
      <c r="H8" s="44"/>
      <c r="I8" s="127"/>
      <c r="J8" s="34"/>
      <c r="K8" s="35"/>
      <c r="L8" s="36"/>
      <c r="M8" s="31">
        <f>'[1]arkusz główny'!AN10</f>
        <v>0</v>
      </c>
      <c r="N8" s="127"/>
      <c r="O8" s="129"/>
    </row>
    <row r="9" spans="1:15" x14ac:dyDescent="0.2">
      <c r="A9" s="37">
        <v>2</v>
      </c>
      <c r="B9" s="38" t="s">
        <v>29</v>
      </c>
      <c r="C9" s="39">
        <f>'[1]arkusz główny'!F11</f>
        <v>323594767.533418</v>
      </c>
      <c r="D9" s="40" t="e">
        <f>D10+D12</f>
        <v>#VALUE!</v>
      </c>
      <c r="E9" s="41" t="e">
        <f>E10+E12</f>
        <v>#VALUE!</v>
      </c>
      <c r="F9" s="183" t="str">
        <f>IFERROR(E9/C9,".")</f>
        <v>.</v>
      </c>
      <c r="G9" s="40">
        <f>G10+G12</f>
        <v>60</v>
      </c>
      <c r="H9" s="41">
        <f>H10+H12</f>
        <v>164182128.50999996</v>
      </c>
      <c r="I9" s="42">
        <f>IFERROR(H9/C9,".")</f>
        <v>0.50736954049494842</v>
      </c>
      <c r="J9" s="40">
        <f>J12+J10</f>
        <v>2</v>
      </c>
      <c r="K9" s="41">
        <f>K10+K12</f>
        <v>366179.2</v>
      </c>
      <c r="L9" s="41">
        <f>L10+L12</f>
        <v>232999.81</v>
      </c>
      <c r="M9" s="41" t="e">
        <f>M10+M12</f>
        <v>#VALUE!</v>
      </c>
      <c r="N9" s="42" t="str">
        <f>IFERROR(M9/O9,".")</f>
        <v>.</v>
      </c>
      <c r="O9" s="43">
        <f>'[1]arkusz główny'!AR11</f>
        <v>75000519</v>
      </c>
    </row>
    <row r="10" spans="1:15" x14ac:dyDescent="0.2">
      <c r="A10" s="139" t="s">
        <v>30</v>
      </c>
      <c r="B10" s="29" t="s">
        <v>31</v>
      </c>
      <c r="C10" s="125"/>
      <c r="D10" s="148" t="e">
        <f>'[1]arkusz główny'!H12:H13</f>
        <v>#VALUE!</v>
      </c>
      <c r="E10" s="143" t="e">
        <f>'[1]arkusz główny'!I12:I13</f>
        <v>#VALUE!</v>
      </c>
      <c r="F10" s="182"/>
      <c r="G10" s="148">
        <f>'[1]arkusz główny'!U12</f>
        <v>57</v>
      </c>
      <c r="H10" s="143">
        <f>'[1]arkusz główny'!V12</f>
        <v>163764433.61999997</v>
      </c>
      <c r="I10" s="127"/>
      <c r="J10" s="148"/>
      <c r="K10" s="143"/>
      <c r="L10" s="149"/>
      <c r="M10" s="143" t="e">
        <f>'[1]arkusz główny'!AN12:AN14</f>
        <v>#VALUE!</v>
      </c>
      <c r="N10" s="127"/>
      <c r="O10" s="129"/>
    </row>
    <row r="11" spans="1:15" ht="21.75" customHeight="1" x14ac:dyDescent="0.2">
      <c r="A11" s="139"/>
      <c r="B11" s="45" t="s">
        <v>32</v>
      </c>
      <c r="C11" s="125"/>
      <c r="D11" s="184"/>
      <c r="E11" s="185"/>
      <c r="F11" s="182"/>
      <c r="G11" s="184"/>
      <c r="H11" s="185"/>
      <c r="I11" s="127"/>
      <c r="J11" s="148"/>
      <c r="K11" s="143"/>
      <c r="L11" s="150"/>
      <c r="M11" s="143"/>
      <c r="N11" s="127"/>
      <c r="O11" s="129"/>
    </row>
    <row r="12" spans="1:15" x14ac:dyDescent="0.2">
      <c r="A12" s="32" t="s">
        <v>33</v>
      </c>
      <c r="B12" s="33" t="s">
        <v>34</v>
      </c>
      <c r="C12" s="125"/>
      <c r="D12" s="34">
        <f>'[1]arkusz główny'!H15</f>
        <v>3</v>
      </c>
      <c r="E12" s="44">
        <f>'[1]arkusz główny'!I15</f>
        <v>417694.89</v>
      </c>
      <c r="F12" s="182"/>
      <c r="G12" s="34">
        <f>'[1]arkusz główny'!U15</f>
        <v>3</v>
      </c>
      <c r="H12" s="44">
        <f>'[1]arkusz główny'!V15</f>
        <v>417694.89</v>
      </c>
      <c r="I12" s="127"/>
      <c r="J12" s="34">
        <f>'[1]arkusz główny'!AK15</f>
        <v>2</v>
      </c>
      <c r="K12" s="35">
        <f>'[1]arkusz główny'!AL15</f>
        <v>366179.2</v>
      </c>
      <c r="L12" s="35">
        <f>'[1]arkusz główny'!AM15</f>
        <v>232999.81</v>
      </c>
      <c r="M12" s="35">
        <f>'[1]arkusz główny'!AN15</f>
        <v>85442.67</v>
      </c>
      <c r="N12" s="127"/>
      <c r="O12" s="129"/>
    </row>
    <row r="13" spans="1:15" x14ac:dyDescent="0.2">
      <c r="A13" s="37">
        <v>3</v>
      </c>
      <c r="B13" s="38" t="s">
        <v>35</v>
      </c>
      <c r="C13" s="39">
        <f>'[1]arkusz główny'!F17</f>
        <v>120545737.589976</v>
      </c>
      <c r="D13" s="40">
        <f>D14+D17</f>
        <v>3641</v>
      </c>
      <c r="E13" s="41">
        <f>E14+E17</f>
        <v>109043782.05</v>
      </c>
      <c r="F13" s="183"/>
      <c r="G13" s="40">
        <f>G14+G17</f>
        <v>2664</v>
      </c>
      <c r="H13" s="41">
        <f>H14+H17</f>
        <v>70408337.258538619</v>
      </c>
      <c r="I13" s="42">
        <f>IFERROR(H13/C13,".")</f>
        <v>0.58407985770534154</v>
      </c>
      <c r="J13" s="40">
        <f>'[1]arkusz główny'!AK17</f>
        <v>9985</v>
      </c>
      <c r="K13" s="41">
        <f>K14+K17</f>
        <v>38542003.170000002</v>
      </c>
      <c r="L13" s="41">
        <f>L14+L17</f>
        <v>24524192.829999998</v>
      </c>
      <c r="M13" s="41">
        <f>M14+M17</f>
        <v>8997471.3499999996</v>
      </c>
      <c r="N13" s="42">
        <f>IFERROR(M13/O13,".")</f>
        <v>0.32130039495345192</v>
      </c>
      <c r="O13" s="43">
        <f>'[1]arkusz główny'!AR17</f>
        <v>28003300</v>
      </c>
    </row>
    <row r="14" spans="1:15" x14ac:dyDescent="0.2">
      <c r="A14" s="132" t="s">
        <v>36</v>
      </c>
      <c r="B14" s="46" t="s">
        <v>37</v>
      </c>
      <c r="C14" s="125"/>
      <c r="D14" s="30">
        <f>D15+D16</f>
        <v>3557</v>
      </c>
      <c r="E14" s="186"/>
      <c r="F14" s="187"/>
      <c r="G14" s="30">
        <f>G15+G16</f>
        <v>2640</v>
      </c>
      <c r="H14" s="188">
        <f>H15+H16</f>
        <v>38473486.17853862</v>
      </c>
      <c r="I14" s="187"/>
      <c r="J14" s="47">
        <f>'[1]arkusz główny'!AK18</f>
        <v>9966</v>
      </c>
      <c r="K14" s="48">
        <f>K15+K16</f>
        <v>22692818.16</v>
      </c>
      <c r="L14" s="48">
        <f>L15+L16</f>
        <v>14439356.629999999</v>
      </c>
      <c r="M14" s="48">
        <f>M15+M16</f>
        <v>5266713.09</v>
      </c>
      <c r="N14" s="144"/>
      <c r="O14" s="147"/>
    </row>
    <row r="15" spans="1:15" ht="24" x14ac:dyDescent="0.2">
      <c r="A15" s="133"/>
      <c r="B15" s="49" t="s">
        <v>38</v>
      </c>
      <c r="C15" s="125"/>
      <c r="D15" s="30">
        <f>'[1]arkusz główny'!H19</f>
        <v>3557</v>
      </c>
      <c r="E15" s="186"/>
      <c r="F15" s="187"/>
      <c r="G15" s="30">
        <f>'[1]arkusz główny'!U19</f>
        <v>2640</v>
      </c>
      <c r="H15" s="188">
        <f>'[1]zobowiązania wieloletnie'!F7</f>
        <v>15957324.849999994</v>
      </c>
      <c r="I15" s="187"/>
      <c r="J15" s="47">
        <f>'[1]arkusz główny'!AK19</f>
        <v>1701</v>
      </c>
      <c r="K15" s="48">
        <f>'[1]arkusz główny'!AL19</f>
        <v>3044811.6999999997</v>
      </c>
      <c r="L15" s="48">
        <f>'[1]arkusz główny'!AM19</f>
        <v>1937401.2999999998</v>
      </c>
      <c r="M15" s="48">
        <f>'[1]arkusz główny'!AN19</f>
        <v>708318.03</v>
      </c>
      <c r="N15" s="145"/>
      <c r="O15" s="147"/>
    </row>
    <row r="16" spans="1:15" x14ac:dyDescent="0.2">
      <c r="A16" s="134"/>
      <c r="B16" s="50" t="s">
        <v>39</v>
      </c>
      <c r="C16" s="125"/>
      <c r="D16" s="189"/>
      <c r="E16" s="190"/>
      <c r="F16" s="187"/>
      <c r="G16" s="189"/>
      <c r="H16" s="191">
        <f>'[1]zobowiązania wieloletnie'!F8</f>
        <v>22516161.328538623</v>
      </c>
      <c r="I16" s="187"/>
      <c r="J16" s="51">
        <f>'[1]arkusz główny'!AK24</f>
        <v>8300</v>
      </c>
      <c r="K16" s="52">
        <f>'[1]arkusz główny'!AL24</f>
        <v>19648006.460000001</v>
      </c>
      <c r="L16" s="52">
        <f>'[1]arkusz główny'!AM24</f>
        <v>12501955.33</v>
      </c>
      <c r="M16" s="52">
        <f>'[1]arkusz główny'!AN24</f>
        <v>4558395.0599999996</v>
      </c>
      <c r="N16" s="145"/>
      <c r="O16" s="147"/>
    </row>
    <row r="17" spans="1:15" x14ac:dyDescent="0.2">
      <c r="A17" s="32" t="s">
        <v>40</v>
      </c>
      <c r="B17" s="53" t="s">
        <v>41</v>
      </c>
      <c r="C17" s="54"/>
      <c r="D17" s="34">
        <f>'[1]arkusz główny'!H25</f>
        <v>84</v>
      </c>
      <c r="E17" s="44">
        <f>'[1]arkusz główny'!I25</f>
        <v>109043782.05</v>
      </c>
      <c r="F17" s="187"/>
      <c r="G17" s="34">
        <f>'[1]arkusz główny'!U25</f>
        <v>24</v>
      </c>
      <c r="H17" s="64">
        <f>'[1]arkusz główny'!V25</f>
        <v>31934851.079999998</v>
      </c>
      <c r="I17" s="187"/>
      <c r="J17" s="55">
        <f>'[1]arkusz główny'!AK25</f>
        <v>19</v>
      </c>
      <c r="K17" s="56">
        <f>'[1]arkusz główny'!AL25</f>
        <v>15849185.01</v>
      </c>
      <c r="L17" s="56">
        <f>'[1]arkusz główny'!AM25</f>
        <v>10084836.200000001</v>
      </c>
      <c r="M17" s="56">
        <f>'[1]arkusz główny'!AN25</f>
        <v>3730758.26</v>
      </c>
      <c r="N17" s="146"/>
      <c r="O17" s="147"/>
    </row>
    <row r="18" spans="1:15" x14ac:dyDescent="0.2">
      <c r="A18" s="37">
        <v>4</v>
      </c>
      <c r="B18" s="38" t="s">
        <v>42</v>
      </c>
      <c r="C18" s="39">
        <f>'[1]arkusz główny'!F26</f>
        <v>15413595320.429287</v>
      </c>
      <c r="D18" s="40">
        <f>D19+D20+D21+D22+D23</f>
        <v>66108</v>
      </c>
      <c r="E18" s="41">
        <f>E19+E20+E21+E22+E23</f>
        <v>21299464196.93</v>
      </c>
      <c r="F18" s="183">
        <f t="shared" ref="F18:F24" si="0">IFERROR(E18/C18,".")</f>
        <v>1.3818621648058673</v>
      </c>
      <c r="G18" s="40">
        <f>G19+G20+G21+G22+G23</f>
        <v>19039</v>
      </c>
      <c r="H18" s="41">
        <f>H19+H20+H21+H22+H23</f>
        <v>5737758938.0383148</v>
      </c>
      <c r="I18" s="42">
        <f t="shared" ref="I18:I24" si="1">IFERROR(H18/C18,".")</f>
        <v>0.3722531193246944</v>
      </c>
      <c r="J18" s="40">
        <f>'[1]arkusz główny'!AK26</f>
        <v>11189</v>
      </c>
      <c r="K18" s="41">
        <f>K19+K20+K21+K22+K23</f>
        <v>2270573385.9900002</v>
      </c>
      <c r="L18" s="41">
        <f>L19+L20+L21+L22+L23</f>
        <v>1471781703.8499999</v>
      </c>
      <c r="M18" s="41">
        <f>M19+M20+M21+M22+M23</f>
        <v>532790150.3499999</v>
      </c>
      <c r="N18" s="42">
        <f t="shared" ref="N18:N24" si="2">IFERROR(M18/O18,".")</f>
        <v>0.14894784083141716</v>
      </c>
      <c r="O18" s="43">
        <f>'[1]arkusz główny'!AR26</f>
        <v>3577025000</v>
      </c>
    </row>
    <row r="19" spans="1:15" x14ac:dyDescent="0.2">
      <c r="A19" s="132" t="s">
        <v>43</v>
      </c>
      <c r="B19" s="57" t="s">
        <v>44</v>
      </c>
      <c r="C19" s="58">
        <f>'[1]arkusz główny'!F27</f>
        <v>10763953521.016439</v>
      </c>
      <c r="D19" s="30">
        <f>'[1]arkusz główny'!H27</f>
        <v>56742</v>
      </c>
      <c r="E19" s="31">
        <f>'[1]arkusz główny'!I27</f>
        <v>11888945947.84</v>
      </c>
      <c r="F19" s="192">
        <f t="shared" si="0"/>
        <v>1.1045147978971697</v>
      </c>
      <c r="G19" s="30">
        <f>'[1]arkusz główny'!U27</f>
        <v>16618</v>
      </c>
      <c r="H19" s="31">
        <f>'[1]arkusz główny'!V27</f>
        <v>3421220796.0699997</v>
      </c>
      <c r="I19" s="60">
        <f t="shared" si="1"/>
        <v>0.31784053966696563</v>
      </c>
      <c r="J19" s="59">
        <f>'[1]arkusz główny'!AK27</f>
        <v>10252</v>
      </c>
      <c r="K19" s="36">
        <f>'[1]arkusz główny'!AL27</f>
        <v>1691740553.77</v>
      </c>
      <c r="L19" s="36">
        <f>'[1]arkusz główny'!AM27</f>
        <v>1076454481.9199998</v>
      </c>
      <c r="M19" s="36">
        <f>'[1]arkusz główny'!AN27</f>
        <v>397348587.26999992</v>
      </c>
      <c r="N19" s="60">
        <f t="shared" si="2"/>
        <v>0.15893956441195706</v>
      </c>
      <c r="O19" s="61">
        <f>'[1]arkusz główny'!AR27</f>
        <v>2499997963</v>
      </c>
    </row>
    <row r="20" spans="1:15" x14ac:dyDescent="0.2">
      <c r="A20" s="139"/>
      <c r="B20" s="57" t="s">
        <v>45</v>
      </c>
      <c r="C20" s="62">
        <f>'[1]arkusz główny'!F34</f>
        <v>281148176.99639404</v>
      </c>
      <c r="D20" s="79">
        <f>'[1]arkusz główny'!H34</f>
        <v>2194</v>
      </c>
      <c r="E20" s="80">
        <f>'[1]arkusz główny'!I34</f>
        <v>360662755.25999999</v>
      </c>
      <c r="F20" s="193">
        <f t="shared" si="0"/>
        <v>1.2828208922180768</v>
      </c>
      <c r="G20" s="79">
        <f>'[1]arkusz główny'!U34</f>
        <v>1486</v>
      </c>
      <c r="H20" s="80">
        <f>'[1]arkusz główny'!V34</f>
        <v>226391798.69999999</v>
      </c>
      <c r="I20" s="65">
        <f t="shared" si="1"/>
        <v>0.80524014460496984</v>
      </c>
      <c r="J20" s="63">
        <f>'[1]arkusz główny'!AK34</f>
        <v>599</v>
      </c>
      <c r="K20" s="64">
        <f>'[1]arkusz główny'!AL34</f>
        <v>71104237.799999997</v>
      </c>
      <c r="L20" s="64">
        <f>'[1]arkusz główny'!AM34</f>
        <v>71104237.799999997</v>
      </c>
      <c r="M20" s="64">
        <f>'[1]arkusz główny'!AN34</f>
        <v>16534041.109999999</v>
      </c>
      <c r="N20" s="65">
        <f t="shared" si="2"/>
        <v>0.25352668807198997</v>
      </c>
      <c r="O20" s="66">
        <f>'[1]arkusz główny'!AR34</f>
        <v>65216176</v>
      </c>
    </row>
    <row r="21" spans="1:15" ht="36" x14ac:dyDescent="0.2">
      <c r="A21" s="139"/>
      <c r="B21" s="57" t="str">
        <f>'[1]arkusz główny'!D36</f>
        <v>Inwestycje mające na celu ochronę wód przed zanieczyszczeniem azotanami pochodzącymi ze źródeł rolniczych 
(w tym "Inwestycje w gospodarstwach położonych na obszarach OSN")</v>
      </c>
      <c r="C21" s="62">
        <f>'[1]arkusz główny'!F36</f>
        <v>146909487.99725401</v>
      </c>
      <c r="D21" s="79">
        <f>'[1]arkusz główny'!H36</f>
        <v>3154</v>
      </c>
      <c r="E21" s="80">
        <f>'[1]arkusz główny'!I36</f>
        <v>231056352.55000001</v>
      </c>
      <c r="F21" s="193">
        <f t="shared" si="0"/>
        <v>1.5727803268521285</v>
      </c>
      <c r="G21" s="79">
        <f>'[1]arkusz główny'!U36</f>
        <v>86</v>
      </c>
      <c r="H21" s="80">
        <f>'[1]arkusz główny'!V36</f>
        <v>3388551.1</v>
      </c>
      <c r="I21" s="65">
        <f t="shared" si="1"/>
        <v>2.3065570142503919E-2</v>
      </c>
      <c r="J21" s="63">
        <f>'[1]arkusz główny'!AK36</f>
        <v>83</v>
      </c>
      <c r="K21" s="64">
        <f>'[1]arkusz główny'!AL36</f>
        <v>3176467.5</v>
      </c>
      <c r="L21" s="64">
        <f>'[1]arkusz główny'!AM36</f>
        <v>3176467.5</v>
      </c>
      <c r="M21" s="64">
        <f>'[1]arkusz główny'!AN36</f>
        <v>746650.01</v>
      </c>
      <c r="N21" s="65">
        <f t="shared" si="2"/>
        <v>2.1921722496275966E-2</v>
      </c>
      <c r="O21" s="66">
        <f>'[1]arkusz główny'!AR36</f>
        <v>34059824</v>
      </c>
    </row>
    <row r="22" spans="1:15" x14ac:dyDescent="0.2">
      <c r="A22" s="32" t="s">
        <v>46</v>
      </c>
      <c r="B22" s="57" t="s">
        <v>47</v>
      </c>
      <c r="C22" s="67">
        <f>'[1]arkusz główny'!F39</f>
        <v>2993447542.6169462</v>
      </c>
      <c r="D22" s="76">
        <f>'[1]arkusz główny'!H39</f>
        <v>3864</v>
      </c>
      <c r="E22" s="77">
        <f>'[1]arkusz główny'!I39</f>
        <v>7515424451.6299992</v>
      </c>
      <c r="F22" s="194">
        <f t="shared" si="0"/>
        <v>2.5106250718059449</v>
      </c>
      <c r="G22" s="76">
        <f>'[1]arkusz główny'!U39</f>
        <v>734</v>
      </c>
      <c r="H22" s="77">
        <f>'[1]arkusz główny'!V39</f>
        <v>1190481947.3599999</v>
      </c>
      <c r="I22" s="68">
        <f t="shared" si="1"/>
        <v>0.39769594436228234</v>
      </c>
      <c r="J22" s="34">
        <f>'[1]arkusz główny'!AK39</f>
        <v>336</v>
      </c>
      <c r="K22" s="35">
        <f>'[1]arkusz główny'!AL39</f>
        <v>465020738.73000008</v>
      </c>
      <c r="L22" s="35">
        <f>'[1]arkusz główny'!AM39</f>
        <v>295892694.38000005</v>
      </c>
      <c r="M22" s="35">
        <f>'[1]arkusz główny'!AN39</f>
        <v>108946302.95</v>
      </c>
      <c r="N22" s="68">
        <f t="shared" si="2"/>
        <v>0.15719787254526418</v>
      </c>
      <c r="O22" s="69">
        <f>'[1]arkusz główny'!AR39</f>
        <v>693052019</v>
      </c>
    </row>
    <row r="23" spans="1:15" x14ac:dyDescent="0.2">
      <c r="A23" s="70" t="s">
        <v>48</v>
      </c>
      <c r="B23" s="53" t="s">
        <v>49</v>
      </c>
      <c r="C23" s="67">
        <f>'[1]arkusz główny'!F46</f>
        <v>1228136591.8022542</v>
      </c>
      <c r="D23" s="76">
        <f>'[1]arkusz główny'!H46</f>
        <v>154</v>
      </c>
      <c r="E23" s="77">
        <f>'[1]arkusz główny'!I46</f>
        <v>1303374689.6500001</v>
      </c>
      <c r="F23" s="194">
        <f t="shared" si="0"/>
        <v>1.0612619950825959</v>
      </c>
      <c r="G23" s="34">
        <f>'[1]arkusz główny'!U46</f>
        <v>115</v>
      </c>
      <c r="H23" s="77">
        <f>'[1]arkusz główny'!V46</f>
        <v>896275844.80831516</v>
      </c>
      <c r="I23" s="68">
        <f t="shared" si="1"/>
        <v>0.72978514832218855</v>
      </c>
      <c r="J23" s="71">
        <f>'[1]arkusz główny'!AK46</f>
        <v>12</v>
      </c>
      <c r="K23" s="72">
        <f>'[1]arkusz główny'!AL46</f>
        <v>39531388.189999998</v>
      </c>
      <c r="L23" s="73">
        <f>'[1]arkusz główny'!AM46</f>
        <v>25153822.25</v>
      </c>
      <c r="M23" s="35">
        <f>'[1]arkusz główny'!AN46</f>
        <v>9214569.0099999998</v>
      </c>
      <c r="N23" s="68">
        <f t="shared" si="2"/>
        <v>3.2366002084348602E-2</v>
      </c>
      <c r="O23" s="69">
        <f>'[1]arkusz główny'!AR46</f>
        <v>284699018</v>
      </c>
    </row>
    <row r="24" spans="1:15" ht="24" x14ac:dyDescent="0.2">
      <c r="A24" s="37">
        <v>5</v>
      </c>
      <c r="B24" s="38" t="s">
        <v>50</v>
      </c>
      <c r="C24" s="39">
        <f>'[1]arkusz główny'!F47</f>
        <v>1358894089.9232941</v>
      </c>
      <c r="D24" s="40">
        <f>D25+D26</f>
        <v>3932</v>
      </c>
      <c r="E24" s="41">
        <f>E25+E26</f>
        <v>292023197.44</v>
      </c>
      <c r="F24" s="183">
        <f t="shared" si="0"/>
        <v>0.21489768746914187</v>
      </c>
      <c r="G24" s="40">
        <f>G25+G26</f>
        <v>676</v>
      </c>
      <c r="H24" s="41">
        <f>H25+H26</f>
        <v>52438191.649999999</v>
      </c>
      <c r="I24" s="42">
        <f t="shared" si="1"/>
        <v>3.8588873142394779E-2</v>
      </c>
      <c r="J24" s="40">
        <f>'[1]arkusz główny'!AK47</f>
        <v>347</v>
      </c>
      <c r="K24" s="41">
        <f>K25+K26</f>
        <v>21909954.539999999</v>
      </c>
      <c r="L24" s="41">
        <f>L25+L26</f>
        <v>13941302.77</v>
      </c>
      <c r="M24" s="41">
        <f>M25+M26</f>
        <v>5096517.2</v>
      </c>
      <c r="N24" s="42">
        <f t="shared" si="2"/>
        <v>1.6180913155139913E-2</v>
      </c>
      <c r="O24" s="43">
        <f>'[1]arkusz główny'!AR47</f>
        <v>314970926</v>
      </c>
    </row>
    <row r="25" spans="1:15" x14ac:dyDescent="0.2">
      <c r="A25" s="74" t="s">
        <v>51</v>
      </c>
      <c r="B25" s="75" t="s">
        <v>52</v>
      </c>
      <c r="C25" s="125"/>
      <c r="D25" s="30">
        <f>'[1]arkusz główny'!H48</f>
        <v>2857</v>
      </c>
      <c r="E25" s="31">
        <f>'[1]arkusz główny'!I48</f>
        <v>227288856.28999999</v>
      </c>
      <c r="F25" s="182"/>
      <c r="G25" s="30">
        <f>'[1]arkusz główny'!U48</f>
        <v>273</v>
      </c>
      <c r="H25" s="31">
        <f>'[1]arkusz główny'!V48</f>
        <v>36195701.07</v>
      </c>
      <c r="I25" s="127"/>
      <c r="J25" s="59">
        <f>'[1]arkusz główny'!AK48</f>
        <v>113</v>
      </c>
      <c r="K25" s="36">
        <f>'[1]arkusz główny'!AL48</f>
        <v>13418721.610000001</v>
      </c>
      <c r="L25" s="36">
        <f>'[1]arkusz główny'!AM48</f>
        <v>8538332.0800000001</v>
      </c>
      <c r="M25" s="36">
        <f>'[1]arkusz główny'!AN48</f>
        <v>3118520.16</v>
      </c>
      <c r="N25" s="127"/>
      <c r="O25" s="129"/>
    </row>
    <row r="26" spans="1:15" x14ac:dyDescent="0.2">
      <c r="A26" s="32" t="s">
        <v>53</v>
      </c>
      <c r="B26" s="33" t="s">
        <v>54</v>
      </c>
      <c r="C26" s="125"/>
      <c r="D26" s="34">
        <f>'[1]arkusz główny'!H52</f>
        <v>1075</v>
      </c>
      <c r="E26" s="44">
        <f>'[1]arkusz główny'!I52</f>
        <v>64734341.150000006</v>
      </c>
      <c r="F26" s="182"/>
      <c r="G26" s="34">
        <f>'[1]arkusz główny'!U52</f>
        <v>403</v>
      </c>
      <c r="H26" s="44">
        <f>'[1]arkusz główny'!V52</f>
        <v>16242490.579999998</v>
      </c>
      <c r="I26" s="127"/>
      <c r="J26" s="34">
        <f>'[1]arkusz główny'!AK52</f>
        <v>234</v>
      </c>
      <c r="K26" s="35">
        <f>'[1]arkusz główny'!AL52</f>
        <v>8491232.9299999997</v>
      </c>
      <c r="L26" s="35">
        <f>'[1]arkusz główny'!AM52</f>
        <v>5402970.6900000004</v>
      </c>
      <c r="M26" s="35">
        <f>'[1]arkusz główny'!AN52</f>
        <v>1977997.04</v>
      </c>
      <c r="N26" s="127"/>
      <c r="O26" s="129"/>
    </row>
    <row r="27" spans="1:15" x14ac:dyDescent="0.2">
      <c r="A27" s="37">
        <v>6</v>
      </c>
      <c r="B27" s="38" t="s">
        <v>55</v>
      </c>
      <c r="C27" s="39">
        <f>SUM(C28:C32)</f>
        <v>9971677051.9402637</v>
      </c>
      <c r="D27" s="40">
        <f>D28+D29+D30+D31+D32</f>
        <v>45953</v>
      </c>
      <c r="E27" s="41">
        <f>E28+E29+E30+E31+E32</f>
        <v>4246396042.5599999</v>
      </c>
      <c r="F27" s="183">
        <f t="shared" ref="F27:F33" si="3">IFERROR(E27/C27,".")</f>
        <v>0.42584572489075417</v>
      </c>
      <c r="G27" s="40">
        <f>G28+G29+G30+G31+G32</f>
        <v>29617</v>
      </c>
      <c r="H27" s="41">
        <f>H28+H29+H30+H31+H32</f>
        <v>2787129935.0099998</v>
      </c>
      <c r="I27" s="42">
        <f t="shared" ref="I27:I33" si="4">IFERROR(H27/C27,".")</f>
        <v>0.27950463302135192</v>
      </c>
      <c r="J27" s="40">
        <f>'[1]arkusz główny'!AK59</f>
        <v>20383</v>
      </c>
      <c r="K27" s="41">
        <f>K28+K29+K30+K31+K32</f>
        <v>1528715204.0600002</v>
      </c>
      <c r="L27" s="41">
        <f>L28+L29+L30+L31+L32</f>
        <v>972721480.50999999</v>
      </c>
      <c r="M27" s="41">
        <f>M28+M29+M30+M31+M32</f>
        <v>358683585.88</v>
      </c>
      <c r="N27" s="42">
        <f t="shared" ref="N27:N33" si="5">IFERROR(M27/O27,".")</f>
        <v>0.15494833370788094</v>
      </c>
      <c r="O27" s="43">
        <f>SUM(O28:O32)</f>
        <v>2314859265</v>
      </c>
    </row>
    <row r="28" spans="1:15" x14ac:dyDescent="0.2">
      <c r="A28" s="74" t="s">
        <v>56</v>
      </c>
      <c r="B28" s="75" t="s">
        <v>57</v>
      </c>
      <c r="C28" s="58">
        <f>'[1]arkusz główny'!F60</f>
        <v>3095213081.3669028</v>
      </c>
      <c r="D28" s="30">
        <f>'[1]arkusz główny'!H60</f>
        <v>17219</v>
      </c>
      <c r="E28" s="31">
        <f>'[1]arkusz główny'!I60</f>
        <v>1721900000</v>
      </c>
      <c r="F28" s="192">
        <f t="shared" si="3"/>
        <v>0.55631064961756282</v>
      </c>
      <c r="G28" s="30">
        <f>'[1]arkusz główny'!U60</f>
        <v>13024</v>
      </c>
      <c r="H28" s="31">
        <f>'[1]arkusz główny'!V60</f>
        <v>1302400000</v>
      </c>
      <c r="I28" s="60">
        <f t="shared" si="4"/>
        <v>0.42077878509896849</v>
      </c>
      <c r="J28" s="59">
        <f>'[1]arkusz główny'!AK60</f>
        <v>8997</v>
      </c>
      <c r="K28" s="36">
        <f>'[1]arkusz główny'!AL60</f>
        <v>734980000</v>
      </c>
      <c r="L28" s="36">
        <f>'[1]arkusz główny'!AM60</f>
        <v>467667774</v>
      </c>
      <c r="M28" s="36">
        <f>'[1]arkusz główny'!AN60</f>
        <v>171374798.06999999</v>
      </c>
      <c r="N28" s="60">
        <f t="shared" si="5"/>
        <v>0.23869066697709374</v>
      </c>
      <c r="O28" s="61">
        <f>'[1]arkusz główny'!AR60</f>
        <v>717978630</v>
      </c>
    </row>
    <row r="29" spans="1:15" x14ac:dyDescent="0.2">
      <c r="A29" s="32" t="s">
        <v>58</v>
      </c>
      <c r="B29" s="33" t="s">
        <v>59</v>
      </c>
      <c r="C29" s="67">
        <f>'[1]arkusz główny'!F65</f>
        <v>2066755963.3386621</v>
      </c>
      <c r="D29" s="76">
        <f>'[1]arkusz główny'!H65</f>
        <v>4300</v>
      </c>
      <c r="E29" s="77">
        <f>'[1]arkusz główny'!I65</f>
        <v>430000000</v>
      </c>
      <c r="F29" s="194">
        <f t="shared" si="3"/>
        <v>0.20805552645188594</v>
      </c>
      <c r="G29" s="76">
        <f>'[1]arkusz główny'!U65</f>
        <v>1004</v>
      </c>
      <c r="H29" s="77">
        <f>'[1]arkusz główny'!V65</f>
        <v>100400000</v>
      </c>
      <c r="I29" s="68">
        <f t="shared" si="4"/>
        <v>4.8578546176207785E-2</v>
      </c>
      <c r="J29" s="34">
        <f>'[1]arkusz główny'!AK65</f>
        <v>960</v>
      </c>
      <c r="K29" s="35">
        <f>'[1]arkusz główny'!AL65</f>
        <v>80060000</v>
      </c>
      <c r="L29" s="35">
        <f>'[1]arkusz główny'!AM65</f>
        <v>50942178</v>
      </c>
      <c r="M29" s="35">
        <f>'[1]arkusz główny'!AN65</f>
        <v>18918744.220000003</v>
      </c>
      <c r="N29" s="68">
        <f t="shared" si="5"/>
        <v>3.946674670520129E-2</v>
      </c>
      <c r="O29" s="69">
        <f>'[1]arkusz główny'!AR65</f>
        <v>479359101</v>
      </c>
    </row>
    <row r="30" spans="1:15" x14ac:dyDescent="0.2">
      <c r="A30" s="32" t="s">
        <v>60</v>
      </c>
      <c r="B30" s="33" t="s">
        <v>61</v>
      </c>
      <c r="C30" s="67">
        <f>'[1]arkusz główny'!F69</f>
        <v>3896275674.9921246</v>
      </c>
      <c r="D30" s="76">
        <f>'[1]arkusz główny'!H69</f>
        <v>21749</v>
      </c>
      <c r="E30" s="77">
        <f>'[1]arkusz główny'!I69</f>
        <v>1304940000</v>
      </c>
      <c r="F30" s="194">
        <f t="shared" si="3"/>
        <v>0.33491983341313181</v>
      </c>
      <c r="G30" s="76">
        <f>'[1]arkusz główny'!U69</f>
        <v>13748</v>
      </c>
      <c r="H30" s="77">
        <f>'[1]arkusz główny'!V69</f>
        <v>824880000</v>
      </c>
      <c r="I30" s="68">
        <f t="shared" si="4"/>
        <v>0.2117098657300904</v>
      </c>
      <c r="J30" s="34">
        <f>'[1]arkusz główny'!AK69</f>
        <v>9245</v>
      </c>
      <c r="K30" s="35">
        <f>'[1]arkusz główny'!AL69</f>
        <v>445008000</v>
      </c>
      <c r="L30" s="35">
        <f>'[1]arkusz główny'!AM69</f>
        <v>283158590.39999998</v>
      </c>
      <c r="M30" s="35">
        <f>'[1]arkusz główny'!AN69</f>
        <v>105823901.79000001</v>
      </c>
      <c r="N30" s="68">
        <f t="shared" si="5"/>
        <v>0.11686443122801346</v>
      </c>
      <c r="O30" s="69">
        <f>'[1]arkusz główny'!AR69</f>
        <v>905527034</v>
      </c>
    </row>
    <row r="31" spans="1:15" x14ac:dyDescent="0.2">
      <c r="A31" s="32" t="s">
        <v>62</v>
      </c>
      <c r="B31" s="33" t="s">
        <v>63</v>
      </c>
      <c r="C31" s="67">
        <f>'[1]arkusz główny'!F74</f>
        <v>784092230.04127216</v>
      </c>
      <c r="D31" s="76">
        <f>'[1]arkusz główny'!H74</f>
        <v>1896</v>
      </c>
      <c r="E31" s="77">
        <f>'[1]arkusz główny'!I74</f>
        <v>789556042.56000006</v>
      </c>
      <c r="F31" s="194">
        <f t="shared" si="3"/>
        <v>1.0069683288641189</v>
      </c>
      <c r="G31" s="76">
        <f>'[1]arkusz główny'!U74</f>
        <v>1300</v>
      </c>
      <c r="H31" s="77">
        <f>'[1]arkusz główny'!V74</f>
        <v>549465922.05999994</v>
      </c>
      <c r="I31" s="68">
        <f t="shared" si="4"/>
        <v>0.70076695190701965</v>
      </c>
      <c r="J31" s="34">
        <f>'[1]arkusz główny'!AK74</f>
        <v>685</v>
      </c>
      <c r="K31" s="35">
        <f>'[1]arkusz główny'!AL74</f>
        <v>259046565.63000003</v>
      </c>
      <c r="L31" s="35">
        <f>'[1]arkusz główny'!AM74</f>
        <v>164831328.50999999</v>
      </c>
      <c r="M31" s="35">
        <f>'[1]arkusz główny'!AN74</f>
        <v>60316662.190000013</v>
      </c>
      <c r="N31" s="68">
        <f t="shared" si="5"/>
        <v>0.33141452381336617</v>
      </c>
      <c r="O31" s="69">
        <f>'[1]arkusz główny'!AR74</f>
        <v>181997643</v>
      </c>
    </row>
    <row r="32" spans="1:15" x14ac:dyDescent="0.2">
      <c r="A32" s="32" t="s">
        <v>64</v>
      </c>
      <c r="B32" s="33" t="s">
        <v>65</v>
      </c>
      <c r="C32" s="67">
        <f>'[1]arkusz główny'!F76</f>
        <v>129340102.20130402</v>
      </c>
      <c r="D32" s="34">
        <f>'[1]arkusz główny'!H76</f>
        <v>789</v>
      </c>
      <c r="E32" s="195"/>
      <c r="F32" s="196"/>
      <c r="G32" s="34">
        <f>'[1]arkusz główny'!U76</f>
        <v>541</v>
      </c>
      <c r="H32" s="44">
        <f>'[1]arkusz główny'!V76</f>
        <v>9984012.9499999993</v>
      </c>
      <c r="I32" s="68">
        <f t="shared" si="4"/>
        <v>7.7191936453405247E-2</v>
      </c>
      <c r="J32" s="34">
        <f>'[1]arkusz główny'!AK76</f>
        <v>515</v>
      </c>
      <c r="K32" s="35">
        <f>'[1]arkusz główny'!AL76</f>
        <v>9620638.4299999997</v>
      </c>
      <c r="L32" s="35">
        <f>'[1]arkusz główny'!AM76</f>
        <v>6121609.5999999996</v>
      </c>
      <c r="M32" s="35">
        <f>'[1]arkusz główny'!AN76</f>
        <v>2249479.61</v>
      </c>
      <c r="N32" s="68">
        <f t="shared" si="5"/>
        <v>7.4990510172449065E-2</v>
      </c>
      <c r="O32" s="69">
        <f>'[1]arkusz główny'!AR76</f>
        <v>29996857</v>
      </c>
    </row>
    <row r="33" spans="1:15" x14ac:dyDescent="0.2">
      <c r="A33" s="37">
        <v>7</v>
      </c>
      <c r="B33" s="38" t="s">
        <v>66</v>
      </c>
      <c r="C33" s="39">
        <f>'[1]arkusz główny'!F80</f>
        <v>4611967933.2525043</v>
      </c>
      <c r="D33" s="40">
        <f>SUM(D34:D38)</f>
        <v>8347</v>
      </c>
      <c r="E33" s="41">
        <f>SUM(E34:E38)</f>
        <v>10807051829.346704</v>
      </c>
      <c r="F33" s="183">
        <f t="shared" si="3"/>
        <v>2.343262569418004</v>
      </c>
      <c r="G33" s="40">
        <f>SUM(G34:G38)</f>
        <v>3474</v>
      </c>
      <c r="H33" s="41">
        <f>SUM(H34:H38)</f>
        <v>4030728504.4028039</v>
      </c>
      <c r="I33" s="42">
        <f t="shared" si="4"/>
        <v>0.87397149389115714</v>
      </c>
      <c r="J33" s="40">
        <f>'[1]arkusz główny'!AK80</f>
        <v>1305</v>
      </c>
      <c r="K33" s="41">
        <f>SUM(K34:K38)</f>
        <v>2110856248.3</v>
      </c>
      <c r="L33" s="41">
        <f>SUM(L34:L38)</f>
        <v>1343137821.71</v>
      </c>
      <c r="M33" s="41">
        <f>SUM(M34:M38)</f>
        <v>495265318.52000004</v>
      </c>
      <c r="N33" s="42">
        <f t="shared" si="5"/>
        <v>0.46073846274010505</v>
      </c>
      <c r="O33" s="43">
        <f>'[1]arkusz główny'!AR80</f>
        <v>1074938080</v>
      </c>
    </row>
    <row r="34" spans="1:15" x14ac:dyDescent="0.2">
      <c r="A34" s="132" t="s">
        <v>67</v>
      </c>
      <c r="B34" s="57" t="s">
        <v>68</v>
      </c>
      <c r="C34" s="125"/>
      <c r="D34" s="30">
        <f>'[1]arkusz główny'!H81</f>
        <v>5180</v>
      </c>
      <c r="E34" s="31">
        <f>'[1]arkusz główny'!I81</f>
        <v>6335330904.5223131</v>
      </c>
      <c r="F34" s="182"/>
      <c r="G34" s="30">
        <f>'[1]arkusz główny'!U81</f>
        <v>2007</v>
      </c>
      <c r="H34" s="31">
        <f>'[1]arkusz główny'!V81</f>
        <v>1921730554.1932361</v>
      </c>
      <c r="I34" s="127"/>
      <c r="J34" s="30">
        <f>'[1]arkusz główny'!AK81</f>
        <v>1071</v>
      </c>
      <c r="K34" s="31">
        <f>'[1]arkusz główny'!AL81</f>
        <v>1548176986.4999998</v>
      </c>
      <c r="L34" s="31">
        <f>'[1]arkusz główny'!AM81</f>
        <v>985105009.19999993</v>
      </c>
      <c r="M34" s="31">
        <f>'[1]arkusz główny'!AN81</f>
        <v>364360817.05000007</v>
      </c>
      <c r="N34" s="127"/>
      <c r="O34" s="129"/>
    </row>
    <row r="35" spans="1:15" ht="24" customHeight="1" x14ac:dyDescent="0.2">
      <c r="A35" s="142"/>
      <c r="B35" s="57" t="s">
        <v>69</v>
      </c>
      <c r="C35" s="125"/>
      <c r="D35" s="76">
        <f>'[1]arkusz główny'!H82</f>
        <v>1696</v>
      </c>
      <c r="E35" s="77">
        <f>'[1]arkusz główny'!I82</f>
        <v>3401989899.9627304</v>
      </c>
      <c r="F35" s="182"/>
      <c r="G35" s="76">
        <f>'[1]arkusz główny'!U82</f>
        <v>773</v>
      </c>
      <c r="H35" s="77">
        <f>'[1]arkusz główny'!V82</f>
        <v>1539917877.0533054</v>
      </c>
      <c r="I35" s="127"/>
      <c r="J35" s="76">
        <f>'[1]arkusz główny'!AK82</f>
        <v>441</v>
      </c>
      <c r="K35" s="77">
        <f>'[1]arkusz główny'!AL82</f>
        <v>519721339.42000002</v>
      </c>
      <c r="L35" s="77">
        <f>'[1]arkusz główny'!AM82</f>
        <v>330698686.62</v>
      </c>
      <c r="M35" s="77">
        <f>'[1]arkusz główny'!AN82</f>
        <v>120935038.45999999</v>
      </c>
      <c r="N35" s="127"/>
      <c r="O35" s="129"/>
    </row>
    <row r="36" spans="1:15" x14ac:dyDescent="0.2">
      <c r="A36" s="132" t="s">
        <v>70</v>
      </c>
      <c r="B36" s="53" t="s">
        <v>71</v>
      </c>
      <c r="C36" s="125"/>
      <c r="D36" s="76">
        <f>'[1]arkusz główny'!H83</f>
        <v>1123</v>
      </c>
      <c r="E36" s="77">
        <f>'[1]arkusz główny'!I83</f>
        <v>703039476.78722131</v>
      </c>
      <c r="F36" s="182"/>
      <c r="G36" s="76">
        <f>'[1]arkusz główny'!U83</f>
        <v>428</v>
      </c>
      <c r="H36" s="77">
        <f>'[1]arkusz główny'!V83</f>
        <v>286253816.07428885</v>
      </c>
      <c r="I36" s="127"/>
      <c r="J36" s="76">
        <f>'[1]arkusz główny'!AJ83</f>
        <v>0</v>
      </c>
      <c r="K36" s="77">
        <f>'[1]arkusz główny'!AK83</f>
        <v>0</v>
      </c>
      <c r="L36" s="77">
        <f>'[1]arkusz główny'!AL83</f>
        <v>0</v>
      </c>
      <c r="M36" s="77">
        <f>'[1]arkusz główny'!AN83</f>
        <v>0</v>
      </c>
      <c r="N36" s="127"/>
      <c r="O36" s="129"/>
    </row>
    <row r="37" spans="1:15" x14ac:dyDescent="0.2">
      <c r="A37" s="142"/>
      <c r="B37" s="45" t="s">
        <v>72</v>
      </c>
      <c r="C37" s="125"/>
      <c r="D37" s="76">
        <f>'[1]arkusz główny'!H84</f>
        <v>245</v>
      </c>
      <c r="E37" s="77">
        <f>'[1]arkusz główny'!I84</f>
        <v>307614970.32698411</v>
      </c>
      <c r="F37" s="182"/>
      <c r="G37" s="76">
        <f>'[1]arkusz główny'!U84</f>
        <v>186</v>
      </c>
      <c r="H37" s="77">
        <f>'[1]arkusz główny'!V84</f>
        <v>234231213.2611253</v>
      </c>
      <c r="I37" s="127"/>
      <c r="J37" s="76">
        <f>'[1]arkusz główny'!AK84</f>
        <v>40</v>
      </c>
      <c r="K37" s="77">
        <f>'[1]arkusz główny'!AL84</f>
        <v>42957922.380000003</v>
      </c>
      <c r="L37" s="77">
        <f>'[1]arkusz główny'!AM84</f>
        <v>27334125.890000001</v>
      </c>
      <c r="M37" s="77">
        <f>'[1]arkusz główny'!AN84</f>
        <v>9969463.0099999998</v>
      </c>
      <c r="N37" s="127"/>
      <c r="O37" s="129"/>
    </row>
    <row r="38" spans="1:15" x14ac:dyDescent="0.2">
      <c r="A38" s="70" t="s">
        <v>73</v>
      </c>
      <c r="B38" s="53" t="s">
        <v>74</v>
      </c>
      <c r="C38" s="125"/>
      <c r="D38" s="34">
        <f>'[1]arkusz główny'!H85</f>
        <v>103</v>
      </c>
      <c r="E38" s="44">
        <f>'[1]arkusz główny'!I85</f>
        <v>59076577.747455597</v>
      </c>
      <c r="F38" s="182"/>
      <c r="G38" s="34">
        <f>'[1]arkusz główny'!U85</f>
        <v>80</v>
      </c>
      <c r="H38" s="44">
        <f>'[1]arkusz główny'!V85</f>
        <v>48595043.820848659</v>
      </c>
      <c r="I38" s="127"/>
      <c r="J38" s="34">
        <f>'[1]arkusz główny'!AJ85</f>
        <v>0</v>
      </c>
      <c r="K38" s="35">
        <f>'[1]arkusz główny'!AK85</f>
        <v>0</v>
      </c>
      <c r="L38" s="35">
        <f>'[1]arkusz główny'!AL85</f>
        <v>0</v>
      </c>
      <c r="M38" s="35">
        <f>'[1]arkusz główny'!AN85</f>
        <v>0</v>
      </c>
      <c r="N38" s="127"/>
      <c r="O38" s="129"/>
    </row>
    <row r="39" spans="1:15" x14ac:dyDescent="0.2">
      <c r="A39" s="37">
        <v>8</v>
      </c>
      <c r="B39" s="38" t="s">
        <v>75</v>
      </c>
      <c r="C39" s="39">
        <f>'[1]arkusz główny'!F86</f>
        <v>1296123082.7153862</v>
      </c>
      <c r="D39" s="40">
        <f>'[1]arkusz główny'!H86</f>
        <v>9220</v>
      </c>
      <c r="E39" s="41">
        <f>'[1]arkusz główny'!I86</f>
        <v>59014134.159999996</v>
      </c>
      <c r="F39" s="183">
        <f>IFERROR(E39/C39,".")</f>
        <v>4.5531273184615313E-2</v>
      </c>
      <c r="G39" s="40">
        <f>'[1]arkusz główny'!U86</f>
        <v>6934</v>
      </c>
      <c r="H39" s="41">
        <f>'[1]zobowiązania wieloletnie'!F9</f>
        <v>866422390</v>
      </c>
      <c r="I39" s="42">
        <f>IFERROR(H39/C39,".")</f>
        <v>0.66847230911499511</v>
      </c>
      <c r="J39" s="40">
        <f>'[1]arkusz główny'!AK86</f>
        <v>17041</v>
      </c>
      <c r="K39" s="41">
        <f>'[1]arkusz główny'!AL86</f>
        <v>378390471.57999992</v>
      </c>
      <c r="L39" s="41">
        <f>'[1]arkusz główny'!AM86</f>
        <v>240769444.31999996</v>
      </c>
      <c r="M39" s="41">
        <f>'[1]arkusz główny'!AN86</f>
        <v>88342447.860000014</v>
      </c>
      <c r="N39" s="42">
        <f>IFERROR(M39/O39,".")</f>
        <v>0.29350717218758721</v>
      </c>
      <c r="O39" s="43">
        <f>'[1]arkusz główny'!AR86</f>
        <v>300989060</v>
      </c>
    </row>
    <row r="40" spans="1:15" x14ac:dyDescent="0.2">
      <c r="A40" s="132" t="s">
        <v>76</v>
      </c>
      <c r="B40" s="78" t="s">
        <v>77</v>
      </c>
      <c r="C40" s="125"/>
      <c r="D40" s="89">
        <f>'[1]arkusz główny'!H88</f>
        <v>9110</v>
      </c>
      <c r="E40" s="90">
        <f>'[1]arkusz główny'!I88</f>
        <v>57241287.259999998</v>
      </c>
      <c r="F40" s="182"/>
      <c r="G40" s="89">
        <f>'[1]arkusz główny'!U88</f>
        <v>6881</v>
      </c>
      <c r="H40" s="188">
        <f>'[1]zobowiązania wieloletnie'!F10</f>
        <v>56086190</v>
      </c>
      <c r="I40" s="127"/>
      <c r="J40" s="79">
        <f>'[1]arkusz główny'!AK88</f>
        <v>1640</v>
      </c>
      <c r="K40" s="80">
        <f>'[1]arkusz główny'!AL88</f>
        <v>37578624.609999992</v>
      </c>
      <c r="L40" s="80">
        <f>'[1]arkusz główny'!AM88</f>
        <v>23911244.969999999</v>
      </c>
      <c r="M40" s="80">
        <f>'[1]arkusz główny'!AN88</f>
        <v>8773958.4199999999</v>
      </c>
      <c r="N40" s="127"/>
      <c r="O40" s="129"/>
    </row>
    <row r="41" spans="1:15" x14ac:dyDescent="0.2">
      <c r="A41" s="139"/>
      <c r="B41" s="81" t="s">
        <v>78</v>
      </c>
      <c r="C41" s="125"/>
      <c r="D41" s="89">
        <f>'[1]arkusz główny'!H101</f>
        <v>110</v>
      </c>
      <c r="E41" s="90">
        <f>'[1]arkusz główny'!I101</f>
        <v>1772846.9</v>
      </c>
      <c r="F41" s="182"/>
      <c r="G41" s="96">
        <f>'[1]arkusz główny'!U101</f>
        <v>53</v>
      </c>
      <c r="H41" s="191">
        <f>'[1]zobowiązania wieloletnie'!F11</f>
        <v>406266000</v>
      </c>
      <c r="I41" s="127"/>
      <c r="J41" s="79">
        <f>'[1]arkusz główny'!AK101</f>
        <v>9277</v>
      </c>
      <c r="K41" s="80">
        <f>'[1]arkusz główny'!AL101</f>
        <v>187520211.71000001</v>
      </c>
      <c r="L41" s="80">
        <f>'[1]arkusz główny'!AM101</f>
        <v>119318851.97000001</v>
      </c>
      <c r="M41" s="80">
        <f>'[1]arkusz główny'!AN101</f>
        <v>43983455.740000002</v>
      </c>
      <c r="N41" s="127"/>
      <c r="O41" s="129"/>
    </row>
    <row r="42" spans="1:15" x14ac:dyDescent="0.2">
      <c r="A42" s="142"/>
      <c r="B42" s="81" t="s">
        <v>79</v>
      </c>
      <c r="C42" s="125"/>
      <c r="D42" s="197"/>
      <c r="E42" s="198"/>
      <c r="F42" s="182"/>
      <c r="G42" s="177"/>
      <c r="H42" s="199"/>
      <c r="I42" s="127"/>
      <c r="J42" s="79">
        <f>'[1]arkusz główny'!AK108</f>
        <v>7543</v>
      </c>
      <c r="K42" s="80">
        <f>'[1]arkusz główny'!AL108</f>
        <v>153291635.25999999</v>
      </c>
      <c r="L42" s="80">
        <f>'[1]arkusz główny'!AM108</f>
        <v>97539347.379999995</v>
      </c>
      <c r="M42" s="80">
        <f>'[1]arkusz główny'!AN108</f>
        <v>35585033.699999996</v>
      </c>
      <c r="N42" s="127"/>
      <c r="O42" s="129"/>
    </row>
    <row r="43" spans="1:15" x14ac:dyDescent="0.2">
      <c r="A43" s="37">
        <v>9</v>
      </c>
      <c r="B43" s="38" t="s">
        <v>80</v>
      </c>
      <c r="C43" s="39">
        <f>'[1]arkusz główny'!F114</f>
        <v>1605405457.6675658</v>
      </c>
      <c r="D43" s="40">
        <f>SUM(D44:D45)</f>
        <v>299</v>
      </c>
      <c r="E43" s="41"/>
      <c r="F43" s="183"/>
      <c r="G43" s="40">
        <f>SUM(G44)</f>
        <v>248</v>
      </c>
      <c r="H43" s="41">
        <f>'[1]zobowiązania wieloletnie'!F13</f>
        <v>605673720.62849998</v>
      </c>
      <c r="I43" s="42">
        <f>IFERROR(H43/C43,".")</f>
        <v>0.37727149720075132</v>
      </c>
      <c r="J43" s="40">
        <f>J44+J45</f>
        <v>911</v>
      </c>
      <c r="K43" s="41">
        <f>SUM(K44:K45)</f>
        <v>303671533.87</v>
      </c>
      <c r="L43" s="41">
        <f>SUM(L44:L45)</f>
        <v>192134160.38</v>
      </c>
      <c r="M43" s="41">
        <f>SUM(M44:M45)</f>
        <v>70593550.429999992</v>
      </c>
      <c r="N43" s="42">
        <f>IFERROR(M43/O43,".")</f>
        <v>0.18963056084134119</v>
      </c>
      <c r="O43" s="43">
        <f>'[1]arkusz główny'!AR114</f>
        <v>372268848</v>
      </c>
    </row>
    <row r="44" spans="1:15" x14ac:dyDescent="0.2">
      <c r="A44" s="139" t="s">
        <v>81</v>
      </c>
      <c r="B44" s="82" t="s">
        <v>82</v>
      </c>
      <c r="C44" s="125"/>
      <c r="D44" s="30">
        <f>'[1]arkusz główny'!H115</f>
        <v>299</v>
      </c>
      <c r="E44" s="200"/>
      <c r="F44" s="182"/>
      <c r="G44" s="30">
        <f>'[1]arkusz główny'!U115</f>
        <v>248</v>
      </c>
      <c r="H44" s="188">
        <f>'[1]zobowiązania wieloletnie'!F14</f>
        <v>310617245.03849995</v>
      </c>
      <c r="I44" s="127"/>
      <c r="J44" s="83">
        <f>'[1]arkusz główny'!AK115</f>
        <v>156</v>
      </c>
      <c r="K44" s="77">
        <f>'[1]arkusz główny'!AL115</f>
        <v>50513552.159999996</v>
      </c>
      <c r="L44" s="31">
        <f>'[1]arkusz główny'!AM115</f>
        <v>31049745.100000001</v>
      </c>
      <c r="M44" s="31">
        <f>'[1]arkusz główny'!AN115</f>
        <v>11812503.77</v>
      </c>
      <c r="N44" s="127"/>
      <c r="O44" s="129"/>
    </row>
    <row r="45" spans="1:15" x14ac:dyDescent="0.2">
      <c r="A45" s="139"/>
      <c r="B45" s="84" t="s">
        <v>39</v>
      </c>
      <c r="C45" s="125"/>
      <c r="D45" s="178"/>
      <c r="E45" s="200"/>
      <c r="F45" s="182"/>
      <c r="G45" s="178"/>
      <c r="H45" s="201">
        <f>'[1]zobowiązania wieloletnie'!F15</f>
        <v>295056475.58999997</v>
      </c>
      <c r="I45" s="127"/>
      <c r="J45" s="34">
        <f>'[1]arkusz główny'!AK120</f>
        <v>755</v>
      </c>
      <c r="K45" s="35">
        <f>'[1]arkusz główny'!AL120</f>
        <v>253157981.71000001</v>
      </c>
      <c r="L45" s="35">
        <f>'[1]arkusz główny'!AM120</f>
        <v>161084415.28</v>
      </c>
      <c r="M45" s="35">
        <f>'[1]arkusz główny'!AN120</f>
        <v>58781046.659999996</v>
      </c>
      <c r="N45" s="127"/>
      <c r="O45" s="129"/>
    </row>
    <row r="46" spans="1:15" x14ac:dyDescent="0.2">
      <c r="A46" s="37">
        <v>10</v>
      </c>
      <c r="B46" s="85" t="s">
        <v>83</v>
      </c>
      <c r="C46" s="86">
        <f>'[1]arkusz główny'!F121</f>
        <v>5894608771.9375963</v>
      </c>
      <c r="D46" s="40">
        <f>'[1]arkusz główny'!H121</f>
        <v>291819</v>
      </c>
      <c r="E46" s="41"/>
      <c r="F46" s="183"/>
      <c r="G46" s="40">
        <f>'[1]arkusz główny'!U121</f>
        <v>267692</v>
      </c>
      <c r="H46" s="41">
        <f>'[1]zobowiązania wieloletnie'!F16</f>
        <v>4768374776.901597</v>
      </c>
      <c r="I46" s="42">
        <f>IFERROR(H46/C46,".")</f>
        <v>0.80893829622796176</v>
      </c>
      <c r="J46" s="40">
        <f>'[1]arkusz główny'!AK121</f>
        <v>92295</v>
      </c>
      <c r="K46" s="87">
        <f>'[1]arkusz główny'!AL121</f>
        <v>2939736955.9899998</v>
      </c>
      <c r="L46" s="87">
        <f>'[1]arkusz główny'!AM121</f>
        <v>1870536761.7699997</v>
      </c>
      <c r="M46" s="87">
        <f>'[1]arkusz główny'!AN121</f>
        <v>685255067.45000005</v>
      </c>
      <c r="N46" s="88">
        <f>IFERROR(M46/O46,".")</f>
        <v>0.50140157621124126</v>
      </c>
      <c r="O46" s="43">
        <f>'[1]arkusz główny'!AR121</f>
        <v>1366679125</v>
      </c>
    </row>
    <row r="47" spans="1:15" x14ac:dyDescent="0.2">
      <c r="A47" s="32" t="s">
        <v>84</v>
      </c>
      <c r="B47" s="78" t="s">
        <v>85</v>
      </c>
      <c r="C47" s="125"/>
      <c r="D47" s="179">
        <f>'[1]arkusz główny'!H122</f>
        <v>273455</v>
      </c>
      <c r="E47" s="202"/>
      <c r="F47" s="203"/>
      <c r="G47" s="179">
        <f>'[1]arkusz główny'!U122</f>
        <v>251833</v>
      </c>
      <c r="H47" s="204">
        <f>'[1]arkusz główny'!V122</f>
        <v>2756527570.8099999</v>
      </c>
      <c r="I47" s="141"/>
      <c r="J47" s="89">
        <f>'[1]arkusz główny'!AK122</f>
        <v>86958</v>
      </c>
      <c r="K47" s="90">
        <f>'[1]arkusz główny'!AL122</f>
        <v>2709798659.2400002</v>
      </c>
      <c r="L47" s="90">
        <f>'[1]arkusz główny'!AM122</f>
        <v>1724227095.1199999</v>
      </c>
      <c r="M47" s="90">
        <f>'[1]arkusz główny'!AN122</f>
        <v>631630713.2700001</v>
      </c>
      <c r="N47" s="141"/>
      <c r="O47" s="129"/>
    </row>
    <row r="48" spans="1:15" x14ac:dyDescent="0.2">
      <c r="A48" s="70" t="s">
        <v>86</v>
      </c>
      <c r="B48" s="78" t="s">
        <v>85</v>
      </c>
      <c r="C48" s="125"/>
      <c r="D48" s="79">
        <f>'[1]arkusz główny'!H123</f>
        <v>25333</v>
      </c>
      <c r="E48" s="202"/>
      <c r="F48" s="203"/>
      <c r="G48" s="79">
        <f>'[1]arkusz główny'!U123</f>
        <v>23260</v>
      </c>
      <c r="H48" s="80">
        <f>'[1]arkusz główny'!V123</f>
        <v>233577191.28999999</v>
      </c>
      <c r="I48" s="141"/>
      <c r="J48" s="89">
        <f>'[1]arkusz główny'!AK123</f>
        <v>9004</v>
      </c>
      <c r="K48" s="90">
        <f>'[1]arkusz główny'!AL123</f>
        <v>229938296.74999997</v>
      </c>
      <c r="L48" s="90">
        <f>'[1]arkusz główny'!AM123</f>
        <v>146309666.64999998</v>
      </c>
      <c r="M48" s="90">
        <f>'[1]arkusz główny'!AN123</f>
        <v>53624354.18</v>
      </c>
      <c r="N48" s="141"/>
      <c r="O48" s="129"/>
    </row>
    <row r="49" spans="1:15" x14ac:dyDescent="0.2">
      <c r="A49" s="135" t="s">
        <v>87</v>
      </c>
      <c r="B49" s="78" t="s">
        <v>77</v>
      </c>
      <c r="C49" s="125"/>
      <c r="D49" s="180">
        <f>'[1]arkusz główny'!H124</f>
        <v>142197</v>
      </c>
      <c r="E49" s="202"/>
      <c r="F49" s="203"/>
      <c r="G49" s="180">
        <f>'[1]arkusz główny'!U124</f>
        <v>124594</v>
      </c>
      <c r="H49" s="205">
        <f>'[1]zobowiązania wieloletnie'!F17</f>
        <v>3227271776.901597</v>
      </c>
      <c r="I49" s="141"/>
      <c r="J49" s="89">
        <f>'[1]arkusz główny'!AK124</f>
        <v>53451</v>
      </c>
      <c r="K49" s="90">
        <f>'[1]arkusz główny'!AL124</f>
        <v>1408930181.45</v>
      </c>
      <c r="L49" s="90">
        <f>'[1]arkusz główny'!AM124</f>
        <v>896502303.38999999</v>
      </c>
      <c r="M49" s="90">
        <f>'[1]arkusz główny'!AN124</f>
        <v>330634406.82000005</v>
      </c>
      <c r="N49" s="141"/>
      <c r="O49" s="129"/>
    </row>
    <row r="50" spans="1:15" x14ac:dyDescent="0.2">
      <c r="A50" s="140"/>
      <c r="B50" s="91" t="s">
        <v>78</v>
      </c>
      <c r="C50" s="125"/>
      <c r="D50" s="179">
        <f>'[1]arkusz główny'!H134</f>
        <v>149622</v>
      </c>
      <c r="E50" s="202"/>
      <c r="F50" s="203"/>
      <c r="G50" s="179">
        <f>'[1]arkusz główny'!U134</f>
        <v>143098</v>
      </c>
      <c r="H50" s="201">
        <f>'[1]zobowiązania wieloletnie'!F18</f>
        <v>1541103000</v>
      </c>
      <c r="I50" s="141"/>
      <c r="J50" s="89">
        <f>'[1]arkusz główny'!AK134</f>
        <v>57542</v>
      </c>
      <c r="K50" s="64">
        <f>'[1]arkusz główny'!AL134</f>
        <v>1530762657.7400002</v>
      </c>
      <c r="L50" s="64">
        <f>'[1]arkusz główny'!AM134</f>
        <v>974006386.87</v>
      </c>
      <c r="M50" s="64">
        <f>'[1]arkusz główny'!AN134</f>
        <v>354610096.26999998</v>
      </c>
      <c r="N50" s="141"/>
      <c r="O50" s="129"/>
    </row>
    <row r="51" spans="1:15" x14ac:dyDescent="0.2">
      <c r="A51" s="37">
        <v>11</v>
      </c>
      <c r="B51" s="38" t="s">
        <v>88</v>
      </c>
      <c r="C51" s="86">
        <f>'[1]arkusz główny'!F140</f>
        <v>3018700724.1232224</v>
      </c>
      <c r="D51" s="40">
        <f>'[1]arkusz główny'!H140</f>
        <v>78860</v>
      </c>
      <c r="E51" s="41"/>
      <c r="F51" s="183"/>
      <c r="G51" s="40">
        <f>'[1]arkusz główny'!U140</f>
        <v>71382</v>
      </c>
      <c r="H51" s="41">
        <f>'[1]zobowiązania wieloletnie'!F19</f>
        <v>1824380486.8966634</v>
      </c>
      <c r="I51" s="42">
        <f>IFERROR(H51/C51,".")</f>
        <v>0.60435950881701017</v>
      </c>
      <c r="J51" s="40">
        <f>'[1]arkusz główny'!AK140</f>
        <v>26079</v>
      </c>
      <c r="K51" s="87">
        <f>'[1]arkusz główny'!AL140</f>
        <v>1129376551.76</v>
      </c>
      <c r="L51" s="87">
        <f>'[1]arkusz główny'!AM140</f>
        <v>718621836.70000017</v>
      </c>
      <c r="M51" s="87">
        <f>'[1]arkusz główny'!AN140</f>
        <v>263362608.75000006</v>
      </c>
      <c r="N51" s="88">
        <f>IFERROR(M51/O51,".")</f>
        <v>0.37626299589956552</v>
      </c>
      <c r="O51" s="43">
        <f>'[1]arkusz główny'!AR140</f>
        <v>699942890</v>
      </c>
    </row>
    <row r="52" spans="1:15" x14ac:dyDescent="0.2">
      <c r="A52" s="74" t="s">
        <v>89</v>
      </c>
      <c r="B52" s="29" t="s">
        <v>90</v>
      </c>
      <c r="C52" s="125"/>
      <c r="D52" s="179">
        <f>'[1]arkusz główny'!H141</f>
        <v>16211</v>
      </c>
      <c r="E52" s="206"/>
      <c r="F52" s="203"/>
      <c r="G52" s="179">
        <f>'[1]arkusz główny'!U141</f>
        <v>12957</v>
      </c>
      <c r="H52" s="204">
        <f>'[1]arkusz główny'!V141</f>
        <v>218054818.43000001</v>
      </c>
      <c r="I52" s="141"/>
      <c r="J52" s="89">
        <f>'[1]arkusz główny'!AK141</f>
        <v>7877</v>
      </c>
      <c r="K52" s="90">
        <f>'[1]arkusz główny'!AL141</f>
        <v>211384987.56999999</v>
      </c>
      <c r="L52" s="90">
        <f>'[1]arkusz główny'!AM141</f>
        <v>134504172.51999998</v>
      </c>
      <c r="M52" s="90">
        <f>'[1]arkusz główny'!AN141</f>
        <v>49620646.749999993</v>
      </c>
      <c r="N52" s="141"/>
      <c r="O52" s="129"/>
    </row>
    <row r="53" spans="1:15" x14ac:dyDescent="0.2">
      <c r="A53" s="70" t="s">
        <v>91</v>
      </c>
      <c r="B53" s="45" t="s">
        <v>92</v>
      </c>
      <c r="C53" s="125"/>
      <c r="D53" s="79">
        <f>'[1]arkusz główny'!H142</f>
        <v>67119</v>
      </c>
      <c r="E53" s="206"/>
      <c r="F53" s="203"/>
      <c r="G53" s="79">
        <f>'[1]arkusz główny'!U142</f>
        <v>61962</v>
      </c>
      <c r="H53" s="80">
        <f>'[1]arkusz główny'!V142</f>
        <v>937183746.05999994</v>
      </c>
      <c r="I53" s="141"/>
      <c r="J53" s="89">
        <f>'[1]arkusz główny'!AK142</f>
        <v>23298</v>
      </c>
      <c r="K53" s="90">
        <f>'[1]arkusz główny'!AL142</f>
        <v>917991564.19000006</v>
      </c>
      <c r="L53" s="90">
        <f>'[1]arkusz główny'!AM142</f>
        <v>584117664.18000007</v>
      </c>
      <c r="M53" s="90">
        <f>'[1]arkusz główny'!AN142</f>
        <v>213741961.99999997</v>
      </c>
      <c r="N53" s="141"/>
      <c r="O53" s="129"/>
    </row>
    <row r="54" spans="1:15" x14ac:dyDescent="0.2">
      <c r="A54" s="135" t="s">
        <v>93</v>
      </c>
      <c r="B54" s="92" t="s">
        <v>82</v>
      </c>
      <c r="C54" s="125"/>
      <c r="D54" s="180">
        <f>'[1]arkusz główny'!H143</f>
        <v>38093</v>
      </c>
      <c r="E54" s="206"/>
      <c r="F54" s="203"/>
      <c r="G54" s="180">
        <f>'[1]arkusz główny'!U143</f>
        <v>31758</v>
      </c>
      <c r="H54" s="205">
        <f>'[1]zobowiązania wieloletnie'!F20</f>
        <v>1264890586.8966634</v>
      </c>
      <c r="I54" s="141"/>
      <c r="J54" s="63">
        <f>'[1]arkusz główny'!AK143</f>
        <v>13130</v>
      </c>
      <c r="K54" s="93">
        <f>'[1]arkusz główny'!AL143</f>
        <v>574117551.39999998</v>
      </c>
      <c r="L54" s="93">
        <f>'[1]arkusz główny'!AM143</f>
        <v>365310880.54000002</v>
      </c>
      <c r="M54" s="93">
        <f>'[1]arkusz główny'!AN143</f>
        <v>134839609.29000002</v>
      </c>
      <c r="N54" s="141"/>
      <c r="O54" s="129"/>
    </row>
    <row r="55" spans="1:15" x14ac:dyDescent="0.2">
      <c r="A55" s="123"/>
      <c r="B55" s="84" t="s">
        <v>39</v>
      </c>
      <c r="C55" s="125"/>
      <c r="D55" s="179">
        <f>'[1]arkusz główny'!H153</f>
        <v>40767</v>
      </c>
      <c r="E55" s="206"/>
      <c r="F55" s="203"/>
      <c r="G55" s="179">
        <f>'[1]arkusz główny'!U153</f>
        <v>39624</v>
      </c>
      <c r="H55" s="201">
        <f>'[1]zobowiązania wieloletnie'!F21</f>
        <v>559489900</v>
      </c>
      <c r="I55" s="141"/>
      <c r="J55" s="63">
        <f>'[1]arkusz główny'!AK153</f>
        <v>17873</v>
      </c>
      <c r="K55" s="64">
        <f>'[1]arkusz główny'!AL153</f>
        <v>555259000.36000001</v>
      </c>
      <c r="L55" s="64">
        <f>'[1]arkusz główny'!AM153</f>
        <v>353310956.15999997</v>
      </c>
      <c r="M55" s="64">
        <f>'[1]arkusz główny'!AN153</f>
        <v>128522999.45999999</v>
      </c>
      <c r="N55" s="141"/>
      <c r="O55" s="129"/>
    </row>
    <row r="56" spans="1:15" x14ac:dyDescent="0.2">
      <c r="A56" s="37">
        <v>13</v>
      </c>
      <c r="B56" s="38" t="s">
        <v>94</v>
      </c>
      <c r="C56" s="86">
        <f>'[1]arkusz główny'!F158</f>
        <v>8528835038.4764061</v>
      </c>
      <c r="D56" s="40">
        <f>'[1]arkusz główny'!H158</f>
        <v>3204692</v>
      </c>
      <c r="E56" s="41"/>
      <c r="F56" s="183"/>
      <c r="G56" s="40">
        <f>'[1]arkusz główny'!U158</f>
        <v>2946783</v>
      </c>
      <c r="H56" s="41">
        <f>'[1]arkusz główny'!V158</f>
        <v>5187135701.46</v>
      </c>
      <c r="I56" s="42">
        <f>IFERROR(H56/C56,".")</f>
        <v>0.60818806766212608</v>
      </c>
      <c r="J56" s="40">
        <f>'[1]arkusz główny'!AK158</f>
        <v>833246</v>
      </c>
      <c r="K56" s="41">
        <f>'[1]arkusz główny'!AL158</f>
        <v>5141637887.000001</v>
      </c>
      <c r="L56" s="41">
        <f>'[1]arkusz główny'!AM158</f>
        <v>3271609060.3299999</v>
      </c>
      <c r="M56" s="41">
        <f>'[1]arkusz główny'!AN158</f>
        <v>1198927665.1299999</v>
      </c>
      <c r="N56" s="42">
        <f>IFERROR(M56/O56,".")</f>
        <v>0.60451358541712719</v>
      </c>
      <c r="O56" s="43">
        <f>'[1]arkusz główny'!AR158</f>
        <v>1983293170</v>
      </c>
    </row>
    <row r="57" spans="1:15" x14ac:dyDescent="0.2">
      <c r="A57" s="28" t="s">
        <v>95</v>
      </c>
      <c r="B57" s="136" t="s">
        <v>96</v>
      </c>
      <c r="C57" s="125"/>
      <c r="D57" s="94">
        <f>'[1]arkusz główny'!H159</f>
        <v>122650</v>
      </c>
      <c r="E57" s="202"/>
      <c r="F57" s="182"/>
      <c r="G57" s="94">
        <f>'[1]arkusz główny'!U159</f>
        <v>120520</v>
      </c>
      <c r="H57" s="95">
        <f>'[1]arkusz główny'!V159</f>
        <v>237708273.18999997</v>
      </c>
      <c r="I57" s="127"/>
      <c r="J57" s="94">
        <f>'[1]arkusz główny'!AK159</f>
        <v>34168</v>
      </c>
      <c r="K57" s="95">
        <f>'[1]arkusz główny'!AL159</f>
        <v>235149169.46000001</v>
      </c>
      <c r="L57" s="95">
        <f>'[1]arkusz główny'!AM159</f>
        <v>149624813.69</v>
      </c>
      <c r="M57" s="95">
        <f>'[1]arkusz główny'!AN159</f>
        <v>54822409.729999989</v>
      </c>
      <c r="N57" s="127"/>
      <c r="O57" s="129"/>
    </row>
    <row r="58" spans="1:15" x14ac:dyDescent="0.2">
      <c r="A58" s="70" t="s">
        <v>97</v>
      </c>
      <c r="B58" s="137"/>
      <c r="C58" s="125"/>
      <c r="D58" s="94">
        <f>'[1]arkusz główny'!H160</f>
        <v>2617807</v>
      </c>
      <c r="E58" s="202"/>
      <c r="F58" s="182"/>
      <c r="G58" s="94">
        <f>'[1]arkusz główny'!U160</f>
        <v>2577232</v>
      </c>
      <c r="H58" s="95">
        <f>'[1]arkusz główny'!V160</f>
        <v>4658350371.5900002</v>
      </c>
      <c r="I58" s="127"/>
      <c r="J58" s="96">
        <f>'[1]arkusz główny'!AK160</f>
        <v>728989</v>
      </c>
      <c r="K58" s="97">
        <f>'[1]arkusz główny'!AL160</f>
        <v>4617220650.3299999</v>
      </c>
      <c r="L58" s="97">
        <f>'[1]arkusz główny'!AM160</f>
        <v>2937924272.5999999</v>
      </c>
      <c r="M58" s="97">
        <f>'[1]arkusz główny'!AN160</f>
        <v>1076652111.8900001</v>
      </c>
      <c r="N58" s="127"/>
      <c r="O58" s="129"/>
    </row>
    <row r="59" spans="1:15" x14ac:dyDescent="0.2">
      <c r="A59" s="70" t="s">
        <v>98</v>
      </c>
      <c r="B59" s="138"/>
      <c r="C59" s="125"/>
      <c r="D59" s="94">
        <f>'[1]arkusz główny'!H161</f>
        <v>209187</v>
      </c>
      <c r="E59" s="202"/>
      <c r="F59" s="182"/>
      <c r="G59" s="94">
        <f>'[1]arkusz główny'!U161</f>
        <v>206309</v>
      </c>
      <c r="H59" s="95">
        <f>'[1]arkusz główny'!V161</f>
        <v>235818485.78999996</v>
      </c>
      <c r="I59" s="127"/>
      <c r="J59" s="96">
        <f>'[1]arkusz główny'!AK161</f>
        <v>74932</v>
      </c>
      <c r="K59" s="97">
        <f>'[1]arkusz główny'!AL161</f>
        <v>289268067.20999998</v>
      </c>
      <c r="L59" s="97">
        <f>'[1]arkusz główny'!AM161</f>
        <v>184059974.04000002</v>
      </c>
      <c r="M59" s="97">
        <f>'[1]arkusz główny'!AN161</f>
        <v>67453143.50999999</v>
      </c>
      <c r="N59" s="127"/>
      <c r="O59" s="129"/>
    </row>
    <row r="60" spans="1:15" x14ac:dyDescent="0.2">
      <c r="A60" s="132" t="s">
        <v>99</v>
      </c>
      <c r="B60" s="92" t="s">
        <v>82</v>
      </c>
      <c r="C60" s="125"/>
      <c r="D60" s="63">
        <f>'[1]arkusz główny'!H162</f>
        <v>3203881</v>
      </c>
      <c r="E60" s="202"/>
      <c r="F60" s="182"/>
      <c r="G60" s="63">
        <f>'[1]arkusz główny'!U162</f>
        <v>2945978</v>
      </c>
      <c r="H60" s="64">
        <f>'[1]arkusz główny'!V162</f>
        <v>5183161039.1800003</v>
      </c>
      <c r="I60" s="127"/>
      <c r="J60" s="63">
        <f>'[1]arkusz główny'!AK162</f>
        <v>833156</v>
      </c>
      <c r="K60" s="64">
        <f>'[1]arkusz główny'!AL162</f>
        <v>5139216657.7000008</v>
      </c>
      <c r="L60" s="64">
        <f>'[1]arkusz główny'!AM162</f>
        <v>3270068434.8699999</v>
      </c>
      <c r="M60" s="64">
        <f>'[1]arkusz główny'!AN162</f>
        <v>1198362393.6199999</v>
      </c>
      <c r="N60" s="127"/>
      <c r="O60" s="129"/>
    </row>
    <row r="61" spans="1:15" x14ac:dyDescent="0.2">
      <c r="A61" s="139"/>
      <c r="B61" s="84" t="s">
        <v>100</v>
      </c>
      <c r="C61" s="125"/>
      <c r="D61" s="207">
        <f>'[1]arkusz główny'!H168</f>
        <v>811</v>
      </c>
      <c r="E61" s="202"/>
      <c r="F61" s="182"/>
      <c r="G61" s="63">
        <f>'[1]arkusz główny'!U168</f>
        <v>805</v>
      </c>
      <c r="H61" s="64">
        <f>'[1]arkusz główny'!V168</f>
        <v>3974662.2800000003</v>
      </c>
      <c r="I61" s="127"/>
      <c r="J61" s="63">
        <f>'[1]arkusz główny'!AK168</f>
        <v>810</v>
      </c>
      <c r="K61" s="64">
        <f>'[1]arkusz główny'!AL168</f>
        <v>2421229.2999999998</v>
      </c>
      <c r="L61" s="64">
        <f>'[1]arkusz główny'!AM168</f>
        <v>1540625.46</v>
      </c>
      <c r="M61" s="64">
        <f>'[1]arkusz główny'!AN168</f>
        <v>565271.51</v>
      </c>
      <c r="N61" s="127"/>
      <c r="O61" s="129"/>
    </row>
    <row r="62" spans="1:15" x14ac:dyDescent="0.2">
      <c r="A62" s="98">
        <v>16</v>
      </c>
      <c r="B62" s="85" t="s">
        <v>101</v>
      </c>
      <c r="C62" s="99">
        <f>'[1]arkusz główny'!F169</f>
        <v>293384973.31560004</v>
      </c>
      <c r="D62" s="100">
        <f>'[1]arkusz główny'!H169</f>
        <v>180</v>
      </c>
      <c r="E62" s="101">
        <f>'[1]arkusz główny'!I169</f>
        <v>619880671.90999997</v>
      </c>
      <c r="F62" s="208">
        <f>IFERROR(E62/C62,".")</f>
        <v>2.1128576044799066</v>
      </c>
      <c r="G62" s="100">
        <f>'[1]arkusz główny'!U169</f>
        <v>10</v>
      </c>
      <c r="H62" s="101">
        <f>'[1]arkusz główny'!V169</f>
        <v>29254361</v>
      </c>
      <c r="I62" s="102">
        <f>IFERROR(H62/C62,".")</f>
        <v>9.9713222082885966E-2</v>
      </c>
      <c r="J62" s="100">
        <f>'[1]arkusz główny'!AK169</f>
        <v>0</v>
      </c>
      <c r="K62" s="101">
        <f>'[1]arkusz główny'!AL169</f>
        <v>0</v>
      </c>
      <c r="L62" s="101">
        <f>'[1]arkusz główny'!AM169</f>
        <v>0</v>
      </c>
      <c r="M62" s="101">
        <f>'[1]arkusz główny'!AN169</f>
        <v>0</v>
      </c>
      <c r="N62" s="102">
        <f>IFERROR(M62/O62,".")</f>
        <v>0</v>
      </c>
      <c r="O62" s="103">
        <f>'[1]arkusz główny'!AR169</f>
        <v>67998186</v>
      </c>
    </row>
    <row r="63" spans="1:15" x14ac:dyDescent="0.2">
      <c r="A63" s="37">
        <v>19</v>
      </c>
      <c r="B63" s="38" t="s">
        <v>102</v>
      </c>
      <c r="C63" s="39">
        <f>'[1]arkusz główny'!F170</f>
        <v>3171413969.8343506</v>
      </c>
      <c r="D63" s="209">
        <f>D64+D65+D68+D71</f>
        <v>22630</v>
      </c>
      <c r="E63" s="41">
        <f>E64+E65+E68+E71</f>
        <v>3421045356.8914452</v>
      </c>
      <c r="F63" s="183">
        <f>IFERROR(E63/C63,".")</f>
        <v>1.0787129619253502</v>
      </c>
      <c r="G63" s="40">
        <f>G64+G65+G68+G71</f>
        <v>11926</v>
      </c>
      <c r="H63" s="41">
        <f>H64+H65+H68+H71</f>
        <v>2044468492.6066723</v>
      </c>
      <c r="I63" s="42">
        <f>IFERROR(H63/C63,".")</f>
        <v>0.64465519545953787</v>
      </c>
      <c r="J63" s="40">
        <f>'[1]arkusz główny'!AK170</f>
        <v>7265</v>
      </c>
      <c r="K63" s="41">
        <f>K64+K65+K68+K71</f>
        <v>1016217101.1099999</v>
      </c>
      <c r="L63" s="41">
        <f>L64+L65+L68+L71</f>
        <v>498167115.26000011</v>
      </c>
      <c r="M63" s="41">
        <f>M64+M65+M68+M71</f>
        <v>236714353.43999994</v>
      </c>
      <c r="N63" s="42">
        <f>IFERROR(M63/O63,".")</f>
        <v>0.32206895304024818</v>
      </c>
      <c r="O63" s="43">
        <f>'[1]arkusz główny'!AR170</f>
        <v>734980355</v>
      </c>
    </row>
    <row r="64" spans="1:15" x14ac:dyDescent="0.2">
      <c r="A64" s="28" t="s">
        <v>103</v>
      </c>
      <c r="B64" s="104" t="s">
        <v>104</v>
      </c>
      <c r="C64" s="125"/>
      <c r="D64" s="83">
        <f>'[1]arkusz główny'!H171</f>
        <v>301</v>
      </c>
      <c r="E64" s="31">
        <f>'[1]arkusz główny'!I171</f>
        <v>37422000</v>
      </c>
      <c r="F64" s="182"/>
      <c r="G64" s="83">
        <f>'[1]arkusz główny'!U171</f>
        <v>299</v>
      </c>
      <c r="H64" s="77">
        <f>'[1]arkusz główny'!V171</f>
        <v>37180000</v>
      </c>
      <c r="I64" s="127"/>
      <c r="J64" s="30">
        <f>'[1]arkusz główny'!AK171</f>
        <v>299</v>
      </c>
      <c r="K64" s="105">
        <f>'[1]arkusz główny'!AL171</f>
        <v>37156680</v>
      </c>
      <c r="L64" s="105">
        <f>'[1]arkusz główny'!AM171</f>
        <v>23642795.48</v>
      </c>
      <c r="M64" s="105">
        <f>'[1]arkusz główny'!AN171</f>
        <v>8641728.5499999989</v>
      </c>
      <c r="N64" s="127"/>
      <c r="O64" s="129"/>
    </row>
    <row r="65" spans="1:15" x14ac:dyDescent="0.2">
      <c r="A65" s="132" t="s">
        <v>105</v>
      </c>
      <c r="B65" s="57" t="s">
        <v>106</v>
      </c>
      <c r="C65" s="125"/>
      <c r="D65" s="76">
        <f>'[1]arkusz główny'!H172</f>
        <v>21923</v>
      </c>
      <c r="E65" s="77">
        <f>'[1]arkusz główny'!I172</f>
        <v>2796660527.7686772</v>
      </c>
      <c r="F65" s="182"/>
      <c r="G65" s="76">
        <f>SUM(G66:G67)</f>
        <v>11270</v>
      </c>
      <c r="H65" s="77">
        <f>SUM(H66:H67)</f>
        <v>1440045415.5087762</v>
      </c>
      <c r="I65" s="127"/>
      <c r="J65" s="76">
        <f>'[1]arkusz główny'!AK172</f>
        <v>7118</v>
      </c>
      <c r="K65" s="77">
        <f>'[1]arkusz główny'!AL172</f>
        <v>712828187.96999991</v>
      </c>
      <c r="L65" s="77">
        <f>'[1]arkusz główny'!AM172</f>
        <v>396820275.43000007</v>
      </c>
      <c r="M65" s="77">
        <f>'[1]arkusz główny'!AN172</f>
        <v>166982812.35999995</v>
      </c>
      <c r="N65" s="127"/>
      <c r="O65" s="129"/>
    </row>
    <row r="66" spans="1:15" x14ac:dyDescent="0.2">
      <c r="A66" s="133"/>
      <c r="B66" s="92" t="s">
        <v>107</v>
      </c>
      <c r="C66" s="125"/>
      <c r="D66" s="76">
        <f>'[1]arkusz główny'!H173</f>
        <v>21923</v>
      </c>
      <c r="E66" s="77">
        <f>'[1]arkusz główny'!I173</f>
        <v>2796660527.7686772</v>
      </c>
      <c r="F66" s="182"/>
      <c r="G66" s="76">
        <f>'[1]arkusz główny'!U173</f>
        <v>11207</v>
      </c>
      <c r="H66" s="77">
        <f>'[1]arkusz główny'!V173</f>
        <v>1434998734.9687762</v>
      </c>
      <c r="I66" s="127"/>
      <c r="J66" s="76">
        <f>'[1]arkusz główny'!AK173</f>
        <v>7060</v>
      </c>
      <c r="K66" s="77">
        <f>'[1]arkusz główny'!AL173</f>
        <v>707781507.42999995</v>
      </c>
      <c r="L66" s="77">
        <f>'[1]arkusz główny'!AM173</f>
        <v>393609072.81000006</v>
      </c>
      <c r="M66" s="77">
        <f>'[1]arkusz główny'!AN173</f>
        <v>165848100.68999997</v>
      </c>
      <c r="N66" s="127"/>
      <c r="O66" s="129"/>
    </row>
    <row r="67" spans="1:15" x14ac:dyDescent="0.2">
      <c r="A67" s="134"/>
      <c r="B67" s="84" t="s">
        <v>108</v>
      </c>
      <c r="C67" s="125"/>
      <c r="D67" s="210"/>
      <c r="E67" s="211"/>
      <c r="F67" s="182"/>
      <c r="G67" s="76">
        <f>'[1]arkusz główny'!U174</f>
        <v>63</v>
      </c>
      <c r="H67" s="77">
        <f>'[1]arkusz główny'!V174</f>
        <v>5046680.5399999991</v>
      </c>
      <c r="I67" s="127"/>
      <c r="J67" s="76">
        <f>'[1]arkusz główny'!AK174</f>
        <v>62</v>
      </c>
      <c r="K67" s="77">
        <f>'[1]arkusz główny'!AL174</f>
        <v>5046680.5399999991</v>
      </c>
      <c r="L67" s="77">
        <f>'[1]arkusz główny'!AM174</f>
        <v>3211202.62</v>
      </c>
      <c r="M67" s="77">
        <f>'[1]arkusz główny'!AN174</f>
        <v>1134711.67</v>
      </c>
      <c r="N67" s="127"/>
      <c r="O67" s="129"/>
    </row>
    <row r="68" spans="1:15" x14ac:dyDescent="0.2">
      <c r="A68" s="132" t="s">
        <v>109</v>
      </c>
      <c r="B68" s="57" t="s">
        <v>110</v>
      </c>
      <c r="C68" s="125"/>
      <c r="D68" s="76">
        <f>'[1]arkusz główny'!H175</f>
        <v>132</v>
      </c>
      <c r="E68" s="77">
        <f>'[1]arkusz główny'!I175</f>
        <v>43514139.074871913</v>
      </c>
      <c r="F68" s="182"/>
      <c r="G68" s="76">
        <f>SUM(G69:G70)</f>
        <v>83</v>
      </c>
      <c r="H68" s="77">
        <f>SUM(H69:H70)</f>
        <v>23799780.300000001</v>
      </c>
      <c r="I68" s="127"/>
      <c r="J68" s="76">
        <f>'[1]arkusz główny'!AK175</f>
        <v>169</v>
      </c>
      <c r="K68" s="77">
        <f>'[1]arkusz główny'!AL175</f>
        <v>9845495.6799999978</v>
      </c>
      <c r="L68" s="77">
        <f>'[1]arkusz główny'!AM175</f>
        <v>1709498.67</v>
      </c>
      <c r="M68" s="77">
        <f>'[1]arkusz główny'!AN175</f>
        <v>2287292.9500000002</v>
      </c>
      <c r="N68" s="127"/>
      <c r="O68" s="129"/>
    </row>
    <row r="69" spans="1:15" x14ac:dyDescent="0.2">
      <c r="A69" s="133"/>
      <c r="B69" s="92" t="s">
        <v>107</v>
      </c>
      <c r="C69" s="125"/>
      <c r="D69" s="34">
        <f>'[1]arkusz główny'!H176</f>
        <v>132</v>
      </c>
      <c r="E69" s="44">
        <f>'[1]arkusz główny'!I176</f>
        <v>43514139.074871913</v>
      </c>
      <c r="F69" s="182"/>
      <c r="G69" s="34">
        <f>'[1]arkusz główny'!U176</f>
        <v>79</v>
      </c>
      <c r="H69" s="44">
        <f>'[1]arkusz główny'!V176</f>
        <v>22829622.02</v>
      </c>
      <c r="I69" s="127"/>
      <c r="J69" s="34">
        <f>'[1]arkusz główny'!AK176</f>
        <v>174</v>
      </c>
      <c r="K69" s="35">
        <f>'[1]arkusz główny'!AL176</f>
        <v>8875337.3999999985</v>
      </c>
      <c r="L69" s="35">
        <f>'[1]arkusz główny'!AM176</f>
        <v>1092186.99</v>
      </c>
      <c r="M69" s="35">
        <f>'[1]arkusz główny'!AN176</f>
        <v>2069446.31</v>
      </c>
      <c r="N69" s="127"/>
      <c r="O69" s="129"/>
    </row>
    <row r="70" spans="1:15" x14ac:dyDescent="0.2">
      <c r="A70" s="134"/>
      <c r="B70" s="84" t="s">
        <v>108</v>
      </c>
      <c r="C70" s="131"/>
      <c r="D70" s="210"/>
      <c r="E70" s="211"/>
      <c r="F70" s="203"/>
      <c r="G70" s="34">
        <f>'[1]arkusz główny'!U177</f>
        <v>4</v>
      </c>
      <c r="H70" s="44">
        <f>'[1]arkusz główny'!V177</f>
        <v>970158.28</v>
      </c>
      <c r="I70" s="127"/>
      <c r="J70" s="34">
        <f>'[1]arkusz główny'!AK177</f>
        <v>7</v>
      </c>
      <c r="K70" s="35">
        <f>'[1]arkusz główny'!AL177</f>
        <v>970158.28</v>
      </c>
      <c r="L70" s="35">
        <f>'[1]arkusz główny'!AM177</f>
        <v>617311.68000000005</v>
      </c>
      <c r="M70" s="35">
        <f>'[1]arkusz główny'!AN177</f>
        <v>217846.64</v>
      </c>
      <c r="N70" s="127"/>
      <c r="O70" s="129"/>
    </row>
    <row r="71" spans="1:15" x14ac:dyDescent="0.2">
      <c r="A71" s="32" t="s">
        <v>111</v>
      </c>
      <c r="B71" s="53" t="s">
        <v>112</v>
      </c>
      <c r="C71" s="125"/>
      <c r="D71" s="34">
        <f>'[1]arkusz główny'!H178</f>
        <v>274</v>
      </c>
      <c r="E71" s="44">
        <f>'[1]arkusz główny'!I178</f>
        <v>543448690.04789603</v>
      </c>
      <c r="F71" s="182"/>
      <c r="G71" s="34">
        <f>'[1]arkusz główny'!U178</f>
        <v>274</v>
      </c>
      <c r="H71" s="44">
        <f>'[1]arkusz główny'!V178</f>
        <v>543443296.79789603</v>
      </c>
      <c r="I71" s="127"/>
      <c r="J71" s="34">
        <f>'[1]arkusz główny'!AK178</f>
        <v>274</v>
      </c>
      <c r="K71" s="35">
        <f>'[1]arkusz główny'!AL178</f>
        <v>256386737.46000001</v>
      </c>
      <c r="L71" s="35">
        <f>'[1]arkusz główny'!AM178</f>
        <v>75994545.679999992</v>
      </c>
      <c r="M71" s="35">
        <f>'[1]arkusz główny'!AN178</f>
        <v>58802519.579999998</v>
      </c>
      <c r="N71" s="127"/>
      <c r="O71" s="129"/>
    </row>
    <row r="72" spans="1:15" x14ac:dyDescent="0.2">
      <c r="A72" s="37">
        <v>20</v>
      </c>
      <c r="B72" s="38" t="s">
        <v>113</v>
      </c>
      <c r="C72" s="86">
        <f>'[1]arkusz główny'!F179</f>
        <v>1392028422.7227063</v>
      </c>
      <c r="D72" s="40">
        <f>'[1]arkusz główny'!H179</f>
        <v>577</v>
      </c>
      <c r="E72" s="41">
        <f>'[1]arkusz główny'!I179</f>
        <v>518707403.55000007</v>
      </c>
      <c r="F72" s="183">
        <f>IFERROR(E72/C72,".")</f>
        <v>0.37262702045655516</v>
      </c>
      <c r="G72" s="40">
        <f>'[1]arkusz główny'!U179</f>
        <v>469</v>
      </c>
      <c r="H72" s="41">
        <f>'[1]arkusz główny'!V179</f>
        <v>374218881.52000004</v>
      </c>
      <c r="I72" s="42">
        <f>IFERROR(H72/C72,".")</f>
        <v>0.2688299142542328</v>
      </c>
      <c r="J72" s="40">
        <f>'[1]arkusz główny'!AK179</f>
        <v>35</v>
      </c>
      <c r="K72" s="41">
        <f>'[1]arkusz główny'!AL179</f>
        <v>243975930.41999999</v>
      </c>
      <c r="L72" s="41">
        <f>'[1]arkusz główny'!AM179</f>
        <v>155241883.13</v>
      </c>
      <c r="M72" s="41">
        <f>'[1]arkusz główny'!AN179</f>
        <v>57192349.390000008</v>
      </c>
      <c r="N72" s="42">
        <f>IFERROR(M72/O72,".")</f>
        <v>0.17691391397161246</v>
      </c>
      <c r="O72" s="43">
        <f>'[1]arkusz główny'!AR179</f>
        <v>323277848</v>
      </c>
    </row>
    <row r="73" spans="1:15" x14ac:dyDescent="0.2">
      <c r="A73" s="37"/>
      <c r="B73" s="38" t="s">
        <v>114</v>
      </c>
      <c r="C73" s="86">
        <f>'[1]arkusz główny'!F182</f>
        <v>1423564539.2664039</v>
      </c>
      <c r="D73" s="212"/>
      <c r="E73" s="213"/>
      <c r="F73" s="183"/>
      <c r="G73" s="214"/>
      <c r="H73" s="41">
        <f>'[1]zobowiązania wieloletnie'!F22</f>
        <v>1260340200</v>
      </c>
      <c r="I73" s="42">
        <f>IFERROR(H73/C73,".")</f>
        <v>0.88534110343144878</v>
      </c>
      <c r="J73" s="40">
        <f>'[1]arkusz główny'!AK182</f>
        <v>53464</v>
      </c>
      <c r="K73" s="41">
        <f>SUM(K74:K75)</f>
        <v>1235572383.25</v>
      </c>
      <c r="L73" s="41">
        <f>SUM(L74:L75)</f>
        <v>786190425.42000008</v>
      </c>
      <c r="M73" s="41">
        <f>SUM(M74:M75)</f>
        <v>292416161.60000002</v>
      </c>
      <c r="N73" s="42">
        <f>IFERROR(M73/O73,".")</f>
        <v>0.91384305867317905</v>
      </c>
      <c r="O73" s="43">
        <f>'[1]arkusz główny'!AR182</f>
        <v>319985099</v>
      </c>
    </row>
    <row r="74" spans="1:15" x14ac:dyDescent="0.2">
      <c r="A74" s="123" t="s">
        <v>81</v>
      </c>
      <c r="B74" s="106" t="s">
        <v>39</v>
      </c>
      <c r="C74" s="125"/>
      <c r="D74" s="215"/>
      <c r="E74" s="199"/>
      <c r="F74" s="216"/>
      <c r="G74" s="217"/>
      <c r="H74" s="188">
        <f>'[1]zobowiązania wieloletnie'!F23</f>
        <v>587249000</v>
      </c>
      <c r="I74" s="127"/>
      <c r="J74" s="107">
        <f>'[1]arkusz główny'!AK183</f>
        <v>17661</v>
      </c>
      <c r="K74" s="108">
        <f>'[1]arkusz główny'!AL183</f>
        <v>562481153.60000002</v>
      </c>
      <c r="L74" s="108">
        <f>'[1]arkusz główny'!AM183</f>
        <v>357904430.5</v>
      </c>
      <c r="M74" s="108">
        <f>'[1]arkusz główny'!AN183</f>
        <v>132084262.41</v>
      </c>
      <c r="N74" s="127"/>
      <c r="O74" s="129"/>
    </row>
    <row r="75" spans="1:15" ht="13.5" thickBot="1" x14ac:dyDescent="0.25">
      <c r="A75" s="124"/>
      <c r="B75" s="84" t="s">
        <v>115</v>
      </c>
      <c r="C75" s="126"/>
      <c r="D75" s="218"/>
      <c r="E75" s="219"/>
      <c r="F75" s="220"/>
      <c r="G75" s="221"/>
      <c r="H75" s="222">
        <f>'[1]zobowiązania wieloletnie'!F24</f>
        <v>673091200</v>
      </c>
      <c r="I75" s="128"/>
      <c r="J75" s="109">
        <f>'[1]arkusz główny'!AK184</f>
        <v>35803</v>
      </c>
      <c r="K75" s="110">
        <f>'[1]arkusz główny'!AL184</f>
        <v>673091229.64999998</v>
      </c>
      <c r="L75" s="110">
        <f>'[1]arkusz główny'!AM184</f>
        <v>428285994.92000002</v>
      </c>
      <c r="M75" s="110">
        <f>'[1]arkusz główny'!AN184</f>
        <v>160331899.19</v>
      </c>
      <c r="N75" s="128"/>
      <c r="O75" s="130"/>
    </row>
    <row r="76" spans="1:15" ht="31.5" customHeight="1" thickBot="1" x14ac:dyDescent="0.25">
      <c r="A76" s="121" t="s">
        <v>116</v>
      </c>
      <c r="B76" s="122"/>
      <c r="C76" s="111">
        <f>C73+C72+C63+C62+C56+C51+C46+C43+C39+C33+C27+C24+C18+C13+C9+C6</f>
        <v>58674585632.280174</v>
      </c>
      <c r="D76" s="223" t="e">
        <f>D73+D72+D63+D62+D56+D51+D46+D43+D39+D33+D27+D24+D18+D13+D9+D6</f>
        <v>#VALUE!</v>
      </c>
      <c r="E76" s="113" t="e">
        <f>E73+E72+E63+E62+E56+E51+E46+E43+E39+E33+E27+E24+E18+E13+E9+E6</f>
        <v>#VALUE!</v>
      </c>
      <c r="F76" s="224" t="str">
        <f>IFERROR(E76/C76,".")</f>
        <v>.</v>
      </c>
      <c r="G76" s="223">
        <f>G73+G72+G63+G62+G56+G51+G46+G43+G39+G33+G27+G24+G18+G13+G9+G6</f>
        <v>3360999</v>
      </c>
      <c r="H76" s="113">
        <f>H73+H72+H63+H62+H56+H51+H46+H43+H39+H33+H27+H24+H18+H13+H9+H6</f>
        <v>29812052715.883087</v>
      </c>
      <c r="I76" s="114">
        <f>IFERROR(H76/C76,".")</f>
        <v>0.50809140609391557</v>
      </c>
      <c r="J76" s="112">
        <f>'[1]arkusz główny'!AK185</f>
        <v>946508</v>
      </c>
      <c r="K76" s="113">
        <f>K73+K72+K63+K62+K56+K51+K46+K43+K39+K33+K27+K24+K18+K13+K9+K6</f>
        <v>18359541790.240002</v>
      </c>
      <c r="L76" s="113">
        <f>L73+L72+L63+L62+L56+L51+L46+L43+L39+L33+L27+L24+L18+L13+L9+L6</f>
        <v>11559610188.790001</v>
      </c>
      <c r="M76" s="113" t="e">
        <f>M73+M72+M63+M62+M56+M51+M46+M43+M39+M33+M27+M24+M18+M13+M9+M6</f>
        <v>#VALUE!</v>
      </c>
      <c r="N76" s="114" t="str">
        <f>IFERROR(M76/O76,".")</f>
        <v>.</v>
      </c>
      <c r="O76" s="115">
        <f>O73+O72+O63+O62+O56+O51+O46+O43+O39+O33+O27+O24+O18+O13+O9+O6</f>
        <v>13612211428</v>
      </c>
    </row>
    <row r="77" spans="1:15" x14ac:dyDescent="0.2">
      <c r="A77" s="116" t="s">
        <v>117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</row>
    <row r="78" spans="1:15" x14ac:dyDescent="0.2">
      <c r="A78" s="116" t="s">
        <v>118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O78" s="117"/>
    </row>
    <row r="79" spans="1:15" hidden="1" x14ac:dyDescent="0.2">
      <c r="A79" s="116" t="str">
        <f>'[1]arkusz główny'!B188</f>
        <v xml:space="preserve">*** W ramach poddziałania 19.2 dane zawarte w sekcjach "złożone wnioski" oraz "wnioski odrzucone / wycofane" nie zawierają wniosków niewybranych przez LGD. </v>
      </c>
      <c r="J79" s="118"/>
      <c r="K79" s="118"/>
      <c r="L79" s="118"/>
      <c r="M79" s="118"/>
      <c r="N79" s="118"/>
    </row>
    <row r="80" spans="1:15" hidden="1" x14ac:dyDescent="0.2">
      <c r="A80" s="116" t="s">
        <v>119</v>
      </c>
    </row>
    <row r="81" spans="1:15" hidden="1" x14ac:dyDescent="0.2">
      <c r="A81" s="116" t="str">
        <f>'[1]arkusz główny'!B190</f>
        <v>***** W przypadku działania 13, w wyniku przeksięgowań płatności część kwot z decyzji została zrealizowana w ramach budżetu PROW 2007-2013 (dot. wiersza zobowiązania z PROW 2007-2013 (część kampanii 2014)).</v>
      </c>
      <c r="K81" s="119"/>
      <c r="L81" s="119"/>
      <c r="M81" s="119"/>
    </row>
    <row r="82" spans="1:15" hidden="1" x14ac:dyDescent="0.2">
      <c r="A82" s="116" t="str">
        <f>'[1]arkusz główny'!B193</f>
        <v>******** W ramach obsługi działania 11, w kolumnie „Zrealizowane płatności” uwzględniono kwoty wypłacone w ramach obsługi kampanii 2010 do 2014 - łącznie na kwotę ogółem 4 016 521,66 zł.</v>
      </c>
    </row>
    <row r="83" spans="1:15" hidden="1" x14ac:dyDescent="0.2">
      <c r="A83" s="116" t="str">
        <f>'[1]arkusz główny'!B194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1:15" hidden="1" x14ac:dyDescent="0.2">
      <c r="A84" s="116" t="s">
        <v>120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</row>
    <row r="85" spans="1:15" x14ac:dyDescent="0.2">
      <c r="A85" s="116"/>
    </row>
    <row r="86" spans="1:15" x14ac:dyDescent="0.2">
      <c r="A86" s="116"/>
    </row>
    <row r="87" spans="1:15" x14ac:dyDescent="0.2">
      <c r="A87" s="116"/>
      <c r="G87" s="118"/>
      <c r="H87" s="118"/>
      <c r="I87" s="118"/>
    </row>
    <row r="88" spans="1:15" x14ac:dyDescent="0.2">
      <c r="C88" s="119"/>
      <c r="D88" s="118"/>
      <c r="E88" s="118"/>
      <c r="G88" s="118"/>
      <c r="H88" s="118"/>
      <c r="J88" s="118"/>
      <c r="K88" s="118"/>
    </row>
    <row r="94" spans="1:15" ht="15" customHeight="1" x14ac:dyDescent="0.2"/>
    <row r="95" spans="1:15" hidden="1" x14ac:dyDescent="0.2">
      <c r="D95" s="118" t="e">
        <f>D76-'[1]arkusz główny'!H185</f>
        <v>#VALUE!</v>
      </c>
      <c r="E95" s="118" t="e">
        <f>E76-'[1]arkusz główny'!I185</f>
        <v>#VALUE!</v>
      </c>
      <c r="G95" s="118">
        <f>G76-'[1]arkusz główny'!U185</f>
        <v>0</v>
      </c>
      <c r="H95" s="118">
        <f>H76-'[1]arkusz główny'!V185</f>
        <v>0</v>
      </c>
      <c r="J95" s="118">
        <f>J76-'[1]arkusz główny'!AK185</f>
        <v>0</v>
      </c>
      <c r="K95" s="118">
        <f>K76-'[1]arkusz główny'!AL185</f>
        <v>0</v>
      </c>
      <c r="L95" s="118">
        <f>L76-'[1]arkusz główny'!AM185</f>
        <v>0</v>
      </c>
      <c r="M95" s="118" t="e">
        <f>M76-'[1]arkusz główny'!AN185</f>
        <v>#VALUE!</v>
      </c>
    </row>
  </sheetData>
  <mergeCells count="102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49:A50"/>
    <mergeCell ref="C52:C55"/>
    <mergeCell ref="E52:E55"/>
    <mergeCell ref="F52:F55"/>
    <mergeCell ref="I52:I55"/>
    <mergeCell ref="N52:N55"/>
    <mergeCell ref="O44:O45"/>
    <mergeCell ref="C47:C50"/>
    <mergeCell ref="E47:E50"/>
    <mergeCell ref="F47:F50"/>
    <mergeCell ref="I47:I50"/>
    <mergeCell ref="N47:N50"/>
    <mergeCell ref="O47:O50"/>
    <mergeCell ref="A44:A45"/>
    <mergeCell ref="C44:C45"/>
    <mergeCell ref="E44:E45"/>
    <mergeCell ref="F44:F45"/>
    <mergeCell ref="I44:I45"/>
    <mergeCell ref="N44:N45"/>
    <mergeCell ref="O52:O55"/>
    <mergeCell ref="A54:A55"/>
    <mergeCell ref="B57:B59"/>
    <mergeCell ref="C57:C61"/>
    <mergeCell ref="E57:E61"/>
    <mergeCell ref="F57:F61"/>
    <mergeCell ref="I57:I61"/>
    <mergeCell ref="N57:N61"/>
    <mergeCell ref="O57:O61"/>
    <mergeCell ref="A60:A61"/>
    <mergeCell ref="A76:B76"/>
    <mergeCell ref="A74:A75"/>
    <mergeCell ref="C74:C75"/>
    <mergeCell ref="D74:D75"/>
    <mergeCell ref="I74:I75"/>
    <mergeCell ref="N74:N75"/>
    <mergeCell ref="O74:O75"/>
    <mergeCell ref="C64:C71"/>
    <mergeCell ref="F64:F71"/>
    <mergeCell ref="I64:I71"/>
    <mergeCell ref="N64:N71"/>
    <mergeCell ref="O64:O71"/>
    <mergeCell ref="A65:A67"/>
    <mergeCell ref="A68:A70"/>
  </mergeCells>
  <printOptions horizontalCentered="1" verticalCentered="1"/>
  <pageMargins left="0.31496062992125984" right="0" top="0" bottom="0" header="0.27559055118110237" footer="7.874015748031496E-2"/>
  <pageSetup paperSize="8" scale="58" orientation="landscape" r:id="rId1"/>
  <headerFooter alignWithMargins="0"/>
  <ignoredErrors>
    <ignoredError sqref="F6 F9 F18 F24 F27 F33 F63 N76" formula="1"/>
    <ignoredError sqref="D9:E11 M76 D76:E76 M9:M10" evalError="1"/>
    <ignoredError sqref="F76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marzec 2019</vt:lpstr>
      <vt:lpstr>'PROW 2014-2020 marzec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2019-04-16T05:53:55Z</cp:lastPrinted>
  <dcterms:created xsi:type="dcterms:W3CDTF">2019-04-16T05:50:56Z</dcterms:created>
  <dcterms:modified xsi:type="dcterms:W3CDTF">2019-04-23T07:08:11Z</dcterms:modified>
</cp:coreProperties>
</file>