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Krystyna\"/>
    </mc:Choice>
  </mc:AlternateContent>
  <bookViews>
    <workbookView xWindow="0" yWindow="0" windowWidth="28800" windowHeight="13500"/>
  </bookViews>
  <sheets>
    <sheet name="PROW 2014-2020 kwiecień 2019" sheetId="1" r:id="rId1"/>
  </sheets>
  <externalReferences>
    <externalReference r:id="rId2"/>
  </externalReferences>
  <definedNames>
    <definedName name="_xlnm.Print_Area" localSheetId="0">'PROW 2014-2020 kwiecień 2019'!$A$1:$Q$85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1" l="1"/>
  <c r="B84" i="1"/>
  <c r="B83" i="1"/>
  <c r="B81" i="1"/>
  <c r="K78" i="1"/>
  <c r="K97" i="1" s="1"/>
  <c r="N77" i="1"/>
  <c r="M77" i="1"/>
  <c r="L77" i="1"/>
  <c r="K77" i="1"/>
  <c r="I77" i="1"/>
  <c r="N76" i="1"/>
  <c r="M76" i="1"/>
  <c r="M75" i="1" s="1"/>
  <c r="L76" i="1"/>
  <c r="K76" i="1"/>
  <c r="I76" i="1"/>
  <c r="P75" i="1"/>
  <c r="N75" i="1"/>
  <c r="O75" i="1" s="1"/>
  <c r="L75" i="1"/>
  <c r="L78" i="1" s="1"/>
  <c r="L97" i="1" s="1"/>
  <c r="K75" i="1"/>
  <c r="J75" i="1"/>
  <c r="I75" i="1"/>
  <c r="D75" i="1"/>
  <c r="P74" i="1"/>
  <c r="N74" i="1"/>
  <c r="O74" i="1" s="1"/>
  <c r="M74" i="1"/>
  <c r="L74" i="1"/>
  <c r="K74" i="1"/>
  <c r="I74" i="1"/>
  <c r="H74" i="1"/>
  <c r="G74" i="1"/>
  <c r="F74" i="1"/>
  <c r="E74" i="1"/>
  <c r="D74" i="1"/>
  <c r="J74" i="1" s="1"/>
  <c r="N73" i="1"/>
  <c r="M73" i="1"/>
  <c r="L73" i="1"/>
  <c r="L65" i="1" s="1"/>
  <c r="K73" i="1"/>
  <c r="I73" i="1"/>
  <c r="H73" i="1"/>
  <c r="F73" i="1"/>
  <c r="E73" i="1"/>
  <c r="N72" i="1"/>
  <c r="M72" i="1"/>
  <c r="L72" i="1"/>
  <c r="K72" i="1"/>
  <c r="I72" i="1"/>
  <c r="H72" i="1"/>
  <c r="N71" i="1"/>
  <c r="M71" i="1"/>
  <c r="L71" i="1"/>
  <c r="K71" i="1"/>
  <c r="I71" i="1"/>
  <c r="H71" i="1"/>
  <c r="F71" i="1"/>
  <c r="E71" i="1"/>
  <c r="N70" i="1"/>
  <c r="M70" i="1"/>
  <c r="L70" i="1"/>
  <c r="K70" i="1"/>
  <c r="I70" i="1"/>
  <c r="H70" i="1"/>
  <c r="F70" i="1"/>
  <c r="E70" i="1"/>
  <c r="N69" i="1"/>
  <c r="M69" i="1"/>
  <c r="L69" i="1"/>
  <c r="K69" i="1"/>
  <c r="I69" i="1"/>
  <c r="H69" i="1"/>
  <c r="N68" i="1"/>
  <c r="M68" i="1"/>
  <c r="L68" i="1"/>
  <c r="K68" i="1"/>
  <c r="I68" i="1"/>
  <c r="I67" i="1" s="1"/>
  <c r="H68" i="1"/>
  <c r="F68" i="1"/>
  <c r="E68" i="1"/>
  <c r="N67" i="1"/>
  <c r="M67" i="1"/>
  <c r="L67" i="1"/>
  <c r="K67" i="1"/>
  <c r="H67" i="1"/>
  <c r="F67" i="1"/>
  <c r="F65" i="1" s="1"/>
  <c r="G65" i="1" s="1"/>
  <c r="E67" i="1"/>
  <c r="N66" i="1"/>
  <c r="M66" i="1"/>
  <c r="L66" i="1"/>
  <c r="K66" i="1"/>
  <c r="I66" i="1"/>
  <c r="H66" i="1"/>
  <c r="F66" i="1"/>
  <c r="E66" i="1"/>
  <c r="P65" i="1"/>
  <c r="N65" i="1"/>
  <c r="O65" i="1" s="1"/>
  <c r="M65" i="1"/>
  <c r="K65" i="1"/>
  <c r="H65" i="1"/>
  <c r="E65" i="1"/>
  <c r="D65" i="1"/>
  <c r="P64" i="1"/>
  <c r="O64" i="1"/>
  <c r="N64" i="1"/>
  <c r="M64" i="1"/>
  <c r="L64" i="1"/>
  <c r="K64" i="1"/>
  <c r="I64" i="1"/>
  <c r="J64" i="1" s="1"/>
  <c r="H64" i="1"/>
  <c r="G64" i="1"/>
  <c r="F64" i="1"/>
  <c r="E64" i="1"/>
  <c r="D64" i="1"/>
  <c r="N63" i="1"/>
  <c r="M63" i="1"/>
  <c r="L63" i="1"/>
  <c r="K63" i="1"/>
  <c r="I63" i="1"/>
  <c r="H63" i="1"/>
  <c r="E63" i="1"/>
  <c r="N62" i="1"/>
  <c r="M62" i="1"/>
  <c r="L62" i="1"/>
  <c r="K62" i="1"/>
  <c r="I62" i="1"/>
  <c r="H62" i="1"/>
  <c r="E62" i="1"/>
  <c r="N61" i="1"/>
  <c r="M61" i="1"/>
  <c r="L61" i="1"/>
  <c r="K61" i="1"/>
  <c r="I61" i="1"/>
  <c r="H61" i="1"/>
  <c r="E61" i="1"/>
  <c r="N60" i="1"/>
  <c r="M60" i="1"/>
  <c r="L60" i="1"/>
  <c r="K60" i="1"/>
  <c r="I60" i="1"/>
  <c r="H60" i="1"/>
  <c r="E60" i="1"/>
  <c r="N59" i="1"/>
  <c r="M59" i="1"/>
  <c r="L59" i="1"/>
  <c r="K59" i="1"/>
  <c r="I59" i="1"/>
  <c r="H59" i="1"/>
  <c r="E59" i="1"/>
  <c r="P58" i="1"/>
  <c r="O58" i="1"/>
  <c r="N58" i="1"/>
  <c r="M58" i="1"/>
  <c r="L58" i="1"/>
  <c r="K58" i="1"/>
  <c r="I58" i="1"/>
  <c r="J58" i="1" s="1"/>
  <c r="H58" i="1"/>
  <c r="E58" i="1"/>
  <c r="D58" i="1"/>
  <c r="N57" i="1"/>
  <c r="M57" i="1"/>
  <c r="L57" i="1"/>
  <c r="K57" i="1"/>
  <c r="I57" i="1"/>
  <c r="H57" i="1"/>
  <c r="E57" i="1"/>
  <c r="N56" i="1"/>
  <c r="M56" i="1"/>
  <c r="L56" i="1"/>
  <c r="K56" i="1"/>
  <c r="I56" i="1"/>
  <c r="H56" i="1"/>
  <c r="E56" i="1"/>
  <c r="N55" i="1"/>
  <c r="M55" i="1"/>
  <c r="L55" i="1"/>
  <c r="K55" i="1"/>
  <c r="I55" i="1"/>
  <c r="H55" i="1"/>
  <c r="E55" i="1"/>
  <c r="N54" i="1"/>
  <c r="M54" i="1"/>
  <c r="L54" i="1"/>
  <c r="K54" i="1"/>
  <c r="I54" i="1"/>
  <c r="H54" i="1"/>
  <c r="E54" i="1"/>
  <c r="P53" i="1"/>
  <c r="N53" i="1"/>
  <c r="O53" i="1" s="1"/>
  <c r="M53" i="1"/>
  <c r="L53" i="1"/>
  <c r="K53" i="1"/>
  <c r="I53" i="1"/>
  <c r="H53" i="1"/>
  <c r="E53" i="1"/>
  <c r="D53" i="1"/>
  <c r="J53" i="1" s="1"/>
  <c r="N52" i="1"/>
  <c r="M52" i="1"/>
  <c r="L52" i="1"/>
  <c r="K52" i="1"/>
  <c r="I52" i="1"/>
  <c r="H52" i="1"/>
  <c r="E52" i="1"/>
  <c r="N51" i="1"/>
  <c r="M51" i="1"/>
  <c r="L51" i="1"/>
  <c r="K51" i="1"/>
  <c r="I51" i="1"/>
  <c r="H51" i="1"/>
  <c r="E51" i="1"/>
  <c r="N50" i="1"/>
  <c r="M50" i="1"/>
  <c r="L50" i="1"/>
  <c r="K50" i="1"/>
  <c r="I50" i="1"/>
  <c r="H50" i="1"/>
  <c r="E50" i="1"/>
  <c r="N49" i="1"/>
  <c r="M49" i="1"/>
  <c r="L49" i="1"/>
  <c r="K49" i="1"/>
  <c r="I49" i="1"/>
  <c r="H49" i="1"/>
  <c r="E49" i="1"/>
  <c r="P48" i="1"/>
  <c r="O48" i="1"/>
  <c r="N48" i="1"/>
  <c r="M48" i="1"/>
  <c r="L48" i="1"/>
  <c r="K48" i="1"/>
  <c r="I48" i="1"/>
  <c r="J48" i="1" s="1"/>
  <c r="H48" i="1"/>
  <c r="E48" i="1"/>
  <c r="D48" i="1"/>
  <c r="N47" i="1"/>
  <c r="M47" i="1"/>
  <c r="L47" i="1"/>
  <c r="L45" i="1" s="1"/>
  <c r="K47" i="1"/>
  <c r="I47" i="1"/>
  <c r="N46" i="1"/>
  <c r="M46" i="1"/>
  <c r="M45" i="1" s="1"/>
  <c r="L46" i="1"/>
  <c r="K46" i="1"/>
  <c r="K45" i="1" s="1"/>
  <c r="I46" i="1"/>
  <c r="H46" i="1"/>
  <c r="E46" i="1"/>
  <c r="P45" i="1"/>
  <c r="N45" i="1"/>
  <c r="O45" i="1" s="1"/>
  <c r="J45" i="1"/>
  <c r="I45" i="1"/>
  <c r="H45" i="1"/>
  <c r="E45" i="1"/>
  <c r="D45" i="1"/>
  <c r="N44" i="1"/>
  <c r="M44" i="1"/>
  <c r="L44" i="1"/>
  <c r="K44" i="1"/>
  <c r="N43" i="1"/>
  <c r="M43" i="1"/>
  <c r="L43" i="1"/>
  <c r="K43" i="1"/>
  <c r="I43" i="1"/>
  <c r="H43" i="1"/>
  <c r="F43" i="1"/>
  <c r="E43" i="1"/>
  <c r="N42" i="1"/>
  <c r="M42" i="1"/>
  <c r="L42" i="1"/>
  <c r="K42" i="1"/>
  <c r="I42" i="1"/>
  <c r="H42" i="1"/>
  <c r="F42" i="1"/>
  <c r="E42" i="1"/>
  <c r="P41" i="1"/>
  <c r="O41" i="1"/>
  <c r="N41" i="1"/>
  <c r="M41" i="1"/>
  <c r="L41" i="1"/>
  <c r="K41" i="1"/>
  <c r="I41" i="1"/>
  <c r="J41" i="1" s="1"/>
  <c r="H41" i="1"/>
  <c r="F41" i="1"/>
  <c r="G41" i="1" s="1"/>
  <c r="E41" i="1"/>
  <c r="D41" i="1"/>
  <c r="N40" i="1"/>
  <c r="M40" i="1"/>
  <c r="L40" i="1"/>
  <c r="K40" i="1"/>
  <c r="I40" i="1"/>
  <c r="H40" i="1"/>
  <c r="F40" i="1"/>
  <c r="E40" i="1"/>
  <c r="N39" i="1"/>
  <c r="M39" i="1"/>
  <c r="L39" i="1"/>
  <c r="K39" i="1"/>
  <c r="I39" i="1"/>
  <c r="H39" i="1"/>
  <c r="F39" i="1"/>
  <c r="E39" i="1"/>
  <c r="N38" i="1"/>
  <c r="M38" i="1"/>
  <c r="L38" i="1"/>
  <c r="K38" i="1"/>
  <c r="I38" i="1"/>
  <c r="H38" i="1"/>
  <c r="F38" i="1"/>
  <c r="E38" i="1"/>
  <c r="N37" i="1"/>
  <c r="M37" i="1"/>
  <c r="L37" i="1"/>
  <c r="K37" i="1"/>
  <c r="I37" i="1"/>
  <c r="H37" i="1"/>
  <c r="F37" i="1"/>
  <c r="F35" i="1" s="1"/>
  <c r="G35" i="1" s="1"/>
  <c r="E37" i="1"/>
  <c r="N36" i="1"/>
  <c r="M36" i="1"/>
  <c r="L36" i="1"/>
  <c r="L35" i="1" s="1"/>
  <c r="K36" i="1"/>
  <c r="I36" i="1"/>
  <c r="I35" i="1" s="1"/>
  <c r="J35" i="1" s="1"/>
  <c r="H36" i="1"/>
  <c r="F36" i="1"/>
  <c r="E36" i="1"/>
  <c r="P35" i="1"/>
  <c r="N35" i="1"/>
  <c r="O35" i="1" s="1"/>
  <c r="M35" i="1"/>
  <c r="K35" i="1"/>
  <c r="H35" i="1"/>
  <c r="E35" i="1"/>
  <c r="D35" i="1"/>
  <c r="P34" i="1"/>
  <c r="O34" i="1"/>
  <c r="N34" i="1"/>
  <c r="M34" i="1"/>
  <c r="L34" i="1"/>
  <c r="K34" i="1"/>
  <c r="I34" i="1"/>
  <c r="J34" i="1" s="1"/>
  <c r="H34" i="1"/>
  <c r="E34" i="1"/>
  <c r="D34" i="1"/>
  <c r="P33" i="1"/>
  <c r="N33" i="1"/>
  <c r="N29" i="1" s="1"/>
  <c r="M33" i="1"/>
  <c r="L33" i="1"/>
  <c r="K33" i="1"/>
  <c r="I33" i="1"/>
  <c r="H33" i="1"/>
  <c r="H29" i="1" s="1"/>
  <c r="F33" i="1"/>
  <c r="G33" i="1" s="1"/>
  <c r="E33" i="1"/>
  <c r="D33" i="1"/>
  <c r="J33" i="1" s="1"/>
  <c r="P32" i="1"/>
  <c r="O32" i="1"/>
  <c r="N32" i="1"/>
  <c r="M32" i="1"/>
  <c r="L32" i="1"/>
  <c r="K32" i="1"/>
  <c r="I32" i="1"/>
  <c r="I29" i="1" s="1"/>
  <c r="J29" i="1" s="1"/>
  <c r="H32" i="1"/>
  <c r="F32" i="1"/>
  <c r="G32" i="1" s="1"/>
  <c r="E32" i="1"/>
  <c r="D32" i="1"/>
  <c r="P31" i="1"/>
  <c r="P29" i="1" s="1"/>
  <c r="N31" i="1"/>
  <c r="O31" i="1" s="1"/>
  <c r="M31" i="1"/>
  <c r="L31" i="1"/>
  <c r="K31" i="1"/>
  <c r="I31" i="1"/>
  <c r="H31" i="1"/>
  <c r="F31" i="1"/>
  <c r="G31" i="1" s="1"/>
  <c r="E31" i="1"/>
  <c r="D31" i="1"/>
  <c r="D29" i="1" s="1"/>
  <c r="P30" i="1"/>
  <c r="N30" i="1"/>
  <c r="O30" i="1" s="1"/>
  <c r="M30" i="1"/>
  <c r="M29" i="1" s="1"/>
  <c r="L30" i="1"/>
  <c r="K30" i="1"/>
  <c r="I30" i="1"/>
  <c r="J30" i="1" s="1"/>
  <c r="H30" i="1"/>
  <c r="G30" i="1"/>
  <c r="F30" i="1"/>
  <c r="E30" i="1"/>
  <c r="E29" i="1" s="1"/>
  <c r="D30" i="1"/>
  <c r="L29" i="1"/>
  <c r="K29" i="1"/>
  <c r="F29" i="1"/>
  <c r="G29" i="1" s="1"/>
  <c r="N28" i="1"/>
  <c r="M28" i="1"/>
  <c r="L28" i="1"/>
  <c r="K28" i="1"/>
  <c r="I28" i="1"/>
  <c r="H28" i="1"/>
  <c r="F28" i="1"/>
  <c r="E28" i="1"/>
  <c r="N27" i="1"/>
  <c r="M27" i="1"/>
  <c r="M26" i="1" s="1"/>
  <c r="L27" i="1"/>
  <c r="K27" i="1"/>
  <c r="I27" i="1"/>
  <c r="H27" i="1"/>
  <c r="H26" i="1" s="1"/>
  <c r="F27" i="1"/>
  <c r="E27" i="1"/>
  <c r="P26" i="1"/>
  <c r="N26" i="1"/>
  <c r="O26" i="1" s="1"/>
  <c r="L26" i="1"/>
  <c r="K26" i="1"/>
  <c r="I26" i="1"/>
  <c r="G26" i="1"/>
  <c r="F26" i="1"/>
  <c r="E26" i="1"/>
  <c r="D26" i="1"/>
  <c r="J26" i="1" s="1"/>
  <c r="P25" i="1"/>
  <c r="N25" i="1"/>
  <c r="O25" i="1" s="1"/>
  <c r="M25" i="1"/>
  <c r="L25" i="1"/>
  <c r="K25" i="1"/>
  <c r="I25" i="1"/>
  <c r="H25" i="1"/>
  <c r="F25" i="1"/>
  <c r="G25" i="1" s="1"/>
  <c r="E25" i="1"/>
  <c r="D25" i="1"/>
  <c r="J25" i="1" s="1"/>
  <c r="P24" i="1"/>
  <c r="O24" i="1"/>
  <c r="N24" i="1"/>
  <c r="M24" i="1"/>
  <c r="L24" i="1"/>
  <c r="K24" i="1"/>
  <c r="I24" i="1"/>
  <c r="J24" i="1" s="1"/>
  <c r="H24" i="1"/>
  <c r="G24" i="1"/>
  <c r="F24" i="1"/>
  <c r="E24" i="1"/>
  <c r="D24" i="1"/>
  <c r="P23" i="1"/>
  <c r="N23" i="1"/>
  <c r="N20" i="1" s="1"/>
  <c r="O20" i="1" s="1"/>
  <c r="M23" i="1"/>
  <c r="L23" i="1"/>
  <c r="K23" i="1"/>
  <c r="J23" i="1"/>
  <c r="I23" i="1"/>
  <c r="H23" i="1"/>
  <c r="H20" i="1" s="1"/>
  <c r="F23" i="1"/>
  <c r="G23" i="1" s="1"/>
  <c r="E23" i="1"/>
  <c r="D23" i="1"/>
  <c r="C23" i="1"/>
  <c r="P22" i="1"/>
  <c r="N22" i="1"/>
  <c r="O22" i="1" s="1"/>
  <c r="M22" i="1"/>
  <c r="L22" i="1"/>
  <c r="K22" i="1"/>
  <c r="I22" i="1"/>
  <c r="H22" i="1"/>
  <c r="F22" i="1"/>
  <c r="G22" i="1" s="1"/>
  <c r="E22" i="1"/>
  <c r="D22" i="1"/>
  <c r="J22" i="1" s="1"/>
  <c r="P21" i="1"/>
  <c r="N21" i="1"/>
  <c r="O21" i="1" s="1"/>
  <c r="M21" i="1"/>
  <c r="M20" i="1" s="1"/>
  <c r="L21" i="1"/>
  <c r="K21" i="1"/>
  <c r="I21" i="1"/>
  <c r="J21" i="1" s="1"/>
  <c r="H21" i="1"/>
  <c r="G21" i="1"/>
  <c r="F21" i="1"/>
  <c r="E21" i="1"/>
  <c r="E20" i="1" s="1"/>
  <c r="D21" i="1"/>
  <c r="P20" i="1"/>
  <c r="L20" i="1"/>
  <c r="K20" i="1"/>
  <c r="F20" i="1"/>
  <c r="G20" i="1" s="1"/>
  <c r="D20" i="1"/>
  <c r="N19" i="1"/>
  <c r="M19" i="1"/>
  <c r="L19" i="1"/>
  <c r="K19" i="1"/>
  <c r="I19" i="1"/>
  <c r="H19" i="1"/>
  <c r="F19" i="1"/>
  <c r="E19" i="1"/>
  <c r="N18" i="1"/>
  <c r="M18" i="1"/>
  <c r="L18" i="1"/>
  <c r="K18" i="1"/>
  <c r="I18" i="1"/>
  <c r="N17" i="1"/>
  <c r="N16" i="1" s="1"/>
  <c r="N15" i="1" s="1"/>
  <c r="O15" i="1" s="1"/>
  <c r="M17" i="1"/>
  <c r="L17" i="1"/>
  <c r="L16" i="1" s="1"/>
  <c r="L15" i="1" s="1"/>
  <c r="K17" i="1"/>
  <c r="I17" i="1"/>
  <c r="H17" i="1"/>
  <c r="E17" i="1"/>
  <c r="E16" i="1" s="1"/>
  <c r="E15" i="1" s="1"/>
  <c r="M16" i="1"/>
  <c r="M15" i="1" s="1"/>
  <c r="K16" i="1"/>
  <c r="I16" i="1"/>
  <c r="H16" i="1"/>
  <c r="H15" i="1" s="1"/>
  <c r="P15" i="1"/>
  <c r="K15" i="1"/>
  <c r="J15" i="1"/>
  <c r="I15" i="1"/>
  <c r="F15" i="1"/>
  <c r="D15" i="1"/>
  <c r="N14" i="1"/>
  <c r="M14" i="1"/>
  <c r="L14" i="1"/>
  <c r="K14" i="1"/>
  <c r="I14" i="1"/>
  <c r="I11" i="1" s="1"/>
  <c r="J11" i="1" s="1"/>
  <c r="H14" i="1"/>
  <c r="F14" i="1"/>
  <c r="F11" i="1" s="1"/>
  <c r="G11" i="1" s="1"/>
  <c r="E14" i="1"/>
  <c r="N12" i="1"/>
  <c r="N11" i="1" s="1"/>
  <c r="O11" i="1" s="1"/>
  <c r="I12" i="1"/>
  <c r="H12" i="1"/>
  <c r="H11" i="1" s="1"/>
  <c r="F12" i="1"/>
  <c r="E12" i="1"/>
  <c r="P11" i="1"/>
  <c r="M11" i="1"/>
  <c r="L11" i="1"/>
  <c r="K11" i="1"/>
  <c r="E11" i="1"/>
  <c r="D11" i="1"/>
  <c r="N10" i="1"/>
  <c r="N9" i="1"/>
  <c r="M9" i="1"/>
  <c r="M8" i="1" s="1"/>
  <c r="L9" i="1"/>
  <c r="L8" i="1" s="1"/>
  <c r="K9" i="1"/>
  <c r="I9" i="1"/>
  <c r="H9" i="1"/>
  <c r="F9" i="1"/>
  <c r="E9" i="1"/>
  <c r="E8" i="1" s="1"/>
  <c r="P8" i="1"/>
  <c r="O8" i="1"/>
  <c r="N8" i="1"/>
  <c r="I8" i="1"/>
  <c r="H8" i="1"/>
  <c r="F8" i="1"/>
  <c r="G8" i="1" s="1"/>
  <c r="D8" i="1"/>
  <c r="J8" i="1" s="1"/>
  <c r="B2" i="1"/>
  <c r="H78" i="1" l="1"/>
  <c r="H97" i="1" s="1"/>
  <c r="O29" i="1"/>
  <c r="D78" i="1"/>
  <c r="P78" i="1"/>
  <c r="M78" i="1"/>
  <c r="M97" i="1" s="1"/>
  <c r="I65" i="1"/>
  <c r="E78" i="1"/>
  <c r="E97" i="1" s="1"/>
  <c r="F78" i="1"/>
  <c r="O23" i="1"/>
  <c r="J32" i="1"/>
  <c r="O33" i="1"/>
  <c r="I20" i="1"/>
  <c r="J20" i="1" s="1"/>
  <c r="N78" i="1"/>
  <c r="J31" i="1"/>
  <c r="F97" i="1" l="1"/>
  <c r="G78" i="1"/>
  <c r="N97" i="1"/>
  <c r="O78" i="1"/>
  <c r="I78" i="1"/>
  <c r="J65" i="1"/>
  <c r="J78" i="1" l="1"/>
  <c r="I97" i="1"/>
</calcChain>
</file>

<file path=xl/sharedStrings.xml><?xml version="1.0" encoding="utf-8"?>
<sst xmlns="http://schemas.openxmlformats.org/spreadsheetml/2006/main" count="143" uniqueCount="121">
  <si>
    <t>Sprawozdanie miesięczne
z realizacji Programu Rozwoju Obszarów Wiejskich na lata 2014-2020</t>
  </si>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</sst>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22"/>
      <name val="Calibri Light"/>
      <family val="1"/>
      <charset val="238"/>
      <scheme val="major"/>
    </font>
    <font>
      <b/>
      <sz val="18"/>
      <name val="Tahoma"/>
      <family val="2"/>
      <charset val="238"/>
    </font>
    <font>
      <b/>
      <sz val="16"/>
      <name val="Tahoma"/>
      <family val="2"/>
      <charset val="238"/>
    </font>
    <font>
      <b/>
      <sz val="20"/>
      <name val="Calibri Light"/>
      <family val="1"/>
      <charset val="238"/>
      <scheme val="major"/>
    </font>
    <font>
      <b/>
      <sz val="15"/>
      <name val="Tahoma"/>
      <family val="2"/>
      <charset val="238"/>
    </font>
    <font>
      <b/>
      <sz val="14"/>
      <name val="Tahoma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0" fontId="3" fillId="0" borderId="0" xfId="1" applyFont="1" applyFill="1" applyAlignment="1" applyProtection="1">
      <alignment wrapText="1"/>
      <protection locked="0"/>
    </xf>
    <xf numFmtId="0" fontId="4" fillId="0" borderId="0" xfId="1" applyFont="1" applyFill="1" applyAlignment="1" applyProtection="1">
      <alignment wrapText="1"/>
      <protection locked="0"/>
    </xf>
    <xf numFmtId="0" fontId="1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vertical="center" wrapText="1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17" xfId="1" applyFont="1" applyFill="1" applyBorder="1" applyAlignment="1" applyProtection="1">
      <alignment horizontal="center" vertical="center" wrapText="1"/>
      <protection locked="0"/>
    </xf>
    <xf numFmtId="0" fontId="11" fillId="0" borderId="17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 applyProtection="1">
      <alignment horizontal="center" vertical="center" wrapText="1"/>
      <protection locked="0"/>
    </xf>
    <xf numFmtId="0" fontId="11" fillId="0" borderId="27" xfId="1" applyFont="1" applyFill="1" applyBorder="1" applyAlignment="1" applyProtection="1">
      <alignment horizontal="center" vertical="center" wrapText="1"/>
      <protection locked="0"/>
    </xf>
    <xf numFmtId="0" fontId="11" fillId="0" borderId="29" xfId="1" applyFont="1" applyFill="1" applyBorder="1" applyAlignment="1" applyProtection="1">
      <alignment horizontal="center" vertical="center" wrapText="1"/>
      <protection locked="0"/>
    </xf>
    <xf numFmtId="0" fontId="11" fillId="0" borderId="31" xfId="1" applyFont="1" applyFill="1" applyBorder="1" applyAlignment="1" applyProtection="1">
      <alignment horizontal="center" vertical="center" wrapText="1"/>
      <protection locked="0"/>
    </xf>
    <xf numFmtId="0" fontId="11" fillId="0" borderId="3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3" xfId="1" applyFont="1" applyFill="1" applyBorder="1" applyAlignment="1" applyProtection="1">
      <alignment horizontal="center" vertical="center" wrapText="1"/>
      <protection locked="0"/>
    </xf>
    <xf numFmtId="0" fontId="11" fillId="0" borderId="34" xfId="1" applyFont="1" applyFill="1" applyBorder="1" applyAlignment="1" applyProtection="1">
      <alignment horizontal="center" vertical="center" wrapText="1"/>
      <protection locked="0"/>
    </xf>
    <xf numFmtId="0" fontId="11" fillId="0" borderId="35" xfId="1" applyFont="1" applyFill="1" applyBorder="1" applyAlignment="1" applyProtection="1">
      <alignment horizontal="center" vertical="center" wrapText="1"/>
      <protection locked="0"/>
    </xf>
    <xf numFmtId="0" fontId="11" fillId="0" borderId="36" xfId="1" applyFont="1" applyFill="1" applyBorder="1" applyAlignment="1" applyProtection="1">
      <alignment horizontal="center" vertical="center" wrapText="1"/>
      <protection locked="0"/>
    </xf>
    <xf numFmtId="0" fontId="12" fillId="2" borderId="5" xfId="1" applyFont="1" applyFill="1" applyBorder="1" applyAlignment="1" applyProtection="1">
      <alignment horizontal="center" vertical="center" wrapText="1"/>
      <protection locked="0"/>
    </xf>
    <xf numFmtId="0" fontId="12" fillId="2" borderId="6" xfId="1" applyFont="1" applyFill="1" applyBorder="1" applyAlignment="1" applyProtection="1">
      <alignment horizontal="left" vertical="center" wrapText="1"/>
      <protection locked="0"/>
    </xf>
    <xf numFmtId="4" fontId="12" fillId="2" borderId="9" xfId="1" applyNumberFormat="1" applyFont="1" applyFill="1" applyBorder="1" applyAlignment="1" applyProtection="1">
      <alignment horizontal="right" vertical="center" wrapText="1"/>
    </xf>
    <xf numFmtId="3" fontId="12" fillId="2" borderId="10" xfId="1" applyNumberFormat="1" applyFont="1" applyFill="1" applyBorder="1" applyAlignment="1" applyProtection="1">
      <alignment horizontal="right" vertical="center" wrapText="1"/>
      <protection locked="0"/>
    </xf>
    <xf numFmtId="4" fontId="12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12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12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12" fillId="2" borderId="10" xfId="1" applyNumberFormat="1" applyFont="1" applyFill="1" applyBorder="1" applyAlignment="1" applyProtection="1">
      <alignment horizontal="right" vertical="center" wrapText="1"/>
    </xf>
    <xf numFmtId="4" fontId="12" fillId="2" borderId="11" xfId="1" applyNumberFormat="1" applyFont="1" applyFill="1" applyBorder="1" applyAlignment="1" applyProtection="1">
      <alignment horizontal="right" vertical="center" wrapText="1"/>
    </xf>
    <xf numFmtId="10" fontId="12" fillId="2" borderId="12" xfId="1" applyNumberFormat="1" applyFont="1" applyFill="1" applyBorder="1" applyAlignment="1" applyProtection="1">
      <alignment horizontal="right" vertical="center" wrapText="1"/>
    </xf>
    <xf numFmtId="4" fontId="12" fillId="2" borderId="6" xfId="1" applyNumberFormat="1" applyFont="1" applyFill="1" applyBorder="1" applyAlignment="1" applyProtection="1">
      <alignment horizontal="right" vertical="center" wrapText="1"/>
    </xf>
    <xf numFmtId="0" fontId="13" fillId="0" borderId="0" xfId="1" applyFont="1" applyFill="1" applyProtection="1">
      <protection locked="0"/>
    </xf>
    <xf numFmtId="0" fontId="14" fillId="0" borderId="37" xfId="1" applyFont="1" applyBorder="1" applyAlignment="1" applyProtection="1">
      <alignment horizontal="center" vertical="center"/>
      <protection locked="0"/>
    </xf>
    <xf numFmtId="0" fontId="12" fillId="0" borderId="37" xfId="1" applyFont="1" applyBorder="1" applyAlignment="1" applyProtection="1">
      <alignment horizontal="left" vertical="center" wrapText="1"/>
      <protection locked="0"/>
    </xf>
    <xf numFmtId="3" fontId="14" fillId="0" borderId="39" xfId="1" applyNumberFormat="1" applyFont="1" applyBorder="1" applyAlignment="1" applyProtection="1">
      <alignment horizontal="right" vertical="center" wrapText="1"/>
      <protection locked="0"/>
    </xf>
    <xf numFmtId="4" fontId="14" fillId="0" borderId="40" xfId="1" applyNumberFormat="1" applyFont="1" applyBorder="1" applyAlignment="1" applyProtection="1">
      <alignment horizontal="right" vertical="center" wrapText="1"/>
      <protection locked="0"/>
    </xf>
    <xf numFmtId="3" fontId="14" fillId="0" borderId="39" xfId="1" applyNumberFormat="1" applyFont="1" applyBorder="1" applyAlignment="1" applyProtection="1">
      <alignment horizontal="right" vertical="center" wrapText="1"/>
    </xf>
    <xf numFmtId="4" fontId="14" fillId="0" borderId="40" xfId="1" applyNumberFormat="1" applyFont="1" applyBorder="1" applyAlignment="1" applyProtection="1">
      <alignment horizontal="right" vertical="center" wrapText="1"/>
    </xf>
    <xf numFmtId="0" fontId="14" fillId="0" borderId="41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left" vertical="center" wrapText="1"/>
      <protection locked="0"/>
    </xf>
    <xf numFmtId="3" fontId="14" fillId="0" borderId="18" xfId="1" applyNumberFormat="1" applyFont="1" applyBorder="1" applyAlignment="1" applyProtection="1">
      <alignment horizontal="right" vertical="center" wrapText="1"/>
      <protection locked="0"/>
    </xf>
    <xf numFmtId="4" fontId="14" fillId="0" borderId="42" xfId="1" applyNumberFormat="1" applyFont="1" applyBorder="1" applyAlignment="1" applyProtection="1">
      <alignment horizontal="right" vertical="center" wrapText="1"/>
      <protection locked="0"/>
    </xf>
    <xf numFmtId="3" fontId="14" fillId="0" borderId="18" xfId="1" applyNumberFormat="1" applyFont="1" applyBorder="1" applyAlignment="1" applyProtection="1">
      <alignment horizontal="right" vertical="center" wrapText="1"/>
    </xf>
    <xf numFmtId="4" fontId="14" fillId="0" borderId="42" xfId="1" applyNumberFormat="1" applyFont="1" applyBorder="1" applyAlignment="1" applyProtection="1">
      <alignment horizontal="right" vertical="center" wrapText="1"/>
    </xf>
    <xf numFmtId="4" fontId="14" fillId="0" borderId="35" xfId="1" applyNumberFormat="1" applyFont="1" applyBorder="1" applyAlignment="1" applyProtection="1">
      <alignment horizontal="right" vertical="center" wrapText="1"/>
    </xf>
    <xf numFmtId="0" fontId="12" fillId="2" borderId="13" xfId="1" applyFont="1" applyFill="1" applyBorder="1" applyAlignment="1" applyProtection="1">
      <alignment horizontal="center" vertical="center" wrapText="1"/>
      <protection locked="0"/>
    </xf>
    <xf numFmtId="0" fontId="12" fillId="2" borderId="14" xfId="1" applyFont="1" applyFill="1" applyBorder="1" applyAlignment="1" applyProtection="1">
      <alignment horizontal="left" vertical="center" wrapText="1"/>
      <protection locked="0"/>
    </xf>
    <xf numFmtId="4" fontId="12" fillId="2" borderId="21" xfId="1" applyNumberFormat="1" applyFont="1" applyFill="1" applyBorder="1" applyAlignment="1" applyProtection="1">
      <alignment horizontal="right" vertical="center" wrapText="1"/>
    </xf>
    <xf numFmtId="3" fontId="12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12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12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12" fillId="2" borderId="19" xfId="1" applyNumberFormat="1" applyFont="1" applyFill="1" applyBorder="1" applyAlignment="1" applyProtection="1">
      <alignment horizontal="right" vertical="center" wrapText="1"/>
      <protection locked="0"/>
    </xf>
    <xf numFmtId="3" fontId="12" fillId="2" borderId="16" xfId="1" applyNumberFormat="1" applyFont="1" applyFill="1" applyBorder="1" applyAlignment="1" applyProtection="1">
      <alignment horizontal="right" vertical="center" wrapText="1"/>
    </xf>
    <xf numFmtId="4" fontId="12" fillId="2" borderId="17" xfId="1" applyNumberFormat="1" applyFont="1" applyFill="1" applyBorder="1" applyAlignment="1" applyProtection="1">
      <alignment horizontal="right" vertical="center" wrapText="1"/>
    </xf>
    <xf numFmtId="10" fontId="12" fillId="2" borderId="19" xfId="1" applyNumberFormat="1" applyFont="1" applyFill="1" applyBorder="1" applyAlignment="1" applyProtection="1">
      <alignment horizontal="right" vertical="center" wrapText="1"/>
    </xf>
    <xf numFmtId="4" fontId="12" fillId="2" borderId="14" xfId="1" applyNumberFormat="1" applyFont="1" applyFill="1" applyBorder="1" applyAlignment="1" applyProtection="1">
      <alignment horizontal="right" vertical="center" wrapText="1"/>
    </xf>
    <xf numFmtId="0" fontId="12" fillId="0" borderId="13" xfId="1" applyFont="1" applyBorder="1" applyAlignment="1" applyProtection="1">
      <alignment horizontal="left" vertical="center" wrapText="1"/>
      <protection locked="0"/>
    </xf>
    <xf numFmtId="0" fontId="14" fillId="0" borderId="43" xfId="1" applyFont="1" applyFill="1" applyBorder="1" applyAlignment="1" applyProtection="1">
      <alignment horizontal="left" vertical="center" wrapText="1"/>
      <protection locked="0"/>
    </xf>
    <xf numFmtId="3" fontId="14" fillId="0" borderId="39" xfId="1" applyNumberFormat="1" applyFont="1" applyBorder="1" applyAlignment="1">
      <alignment horizontal="right" vertical="center" wrapText="1"/>
    </xf>
    <xf numFmtId="4" fontId="14" fillId="5" borderId="40" xfId="1" applyNumberFormat="1" applyFont="1" applyFill="1" applyBorder="1" applyAlignment="1">
      <alignment horizontal="right" vertical="center" wrapText="1"/>
    </xf>
    <xf numFmtId="4" fontId="14" fillId="0" borderId="40" xfId="1" applyNumberFormat="1" applyFont="1" applyBorder="1" applyAlignment="1">
      <alignment horizontal="right" vertical="center" wrapText="1"/>
    </xf>
    <xf numFmtId="0" fontId="14" fillId="0" borderId="43" xfId="1" applyFont="1" applyBorder="1" applyAlignment="1" applyProtection="1">
      <alignment horizontal="left" vertical="center" wrapText="1"/>
      <protection locked="0"/>
    </xf>
    <xf numFmtId="0" fontId="14" fillId="6" borderId="14" xfId="1" applyFont="1" applyFill="1" applyBorder="1" applyAlignment="1" applyProtection="1">
      <alignment horizontal="left" vertical="center" wrapText="1"/>
      <protection locked="0"/>
    </xf>
    <xf numFmtId="3" fontId="14" fillId="4" borderId="16" xfId="1" applyNumberFormat="1" applyFont="1" applyFill="1" applyBorder="1" applyAlignment="1">
      <alignment horizontal="right" vertical="center" wrapText="1"/>
    </xf>
    <xf numFmtId="4" fontId="14" fillId="5" borderId="17" xfId="1" applyNumberFormat="1" applyFont="1" applyFill="1" applyBorder="1" applyAlignment="1">
      <alignment horizontal="right" vertical="center" wrapText="1"/>
    </xf>
    <xf numFmtId="3" fontId="14" fillId="0" borderId="16" xfId="1" applyNumberFormat="1" applyFont="1" applyBorder="1" applyAlignment="1">
      <alignment horizontal="right" vertical="center" wrapText="1"/>
    </xf>
    <xf numFmtId="4" fontId="14" fillId="0" borderId="17" xfId="1" applyNumberFormat="1" applyFont="1" applyBorder="1" applyAlignment="1">
      <alignment horizontal="right" vertical="center" wrapText="1"/>
    </xf>
    <xf numFmtId="0" fontId="12" fillId="0" borderId="22" xfId="1" applyFont="1" applyBorder="1" applyAlignment="1" applyProtection="1">
      <alignment horizontal="left" vertical="center" wrapText="1"/>
      <protection locked="0"/>
    </xf>
    <xf numFmtId="4" fontId="14" fillId="3" borderId="38" xfId="1" applyNumberFormat="1" applyFont="1" applyFill="1" applyBorder="1" applyAlignment="1" applyProtection="1">
      <alignment horizontal="right" vertical="center" wrapText="1"/>
    </xf>
    <xf numFmtId="3" fontId="14" fillId="0" borderId="18" xfId="1" applyNumberFormat="1" applyFont="1" applyBorder="1" applyAlignment="1">
      <alignment horizontal="right" vertical="center" wrapText="1"/>
    </xf>
    <xf numFmtId="4" fontId="14" fillId="0" borderId="42" xfId="1" applyNumberFormat="1" applyFont="1" applyBorder="1" applyAlignment="1">
      <alignment horizontal="right" vertical="center" wrapText="1"/>
    </xf>
    <xf numFmtId="4" fontId="14" fillId="6" borderId="42" xfId="1" applyNumberFormat="1" applyFont="1" applyFill="1" applyBorder="1" applyAlignment="1">
      <alignment horizontal="right" vertical="center" wrapText="1"/>
    </xf>
    <xf numFmtId="0" fontId="12" fillId="0" borderId="14" xfId="1" applyFont="1" applyBorder="1" applyAlignment="1" applyProtection="1">
      <alignment horizontal="left" vertical="center" wrapText="1"/>
      <protection locked="0"/>
    </xf>
    <xf numFmtId="4" fontId="14" fillId="0" borderId="38" xfId="1" applyNumberFormat="1" applyFont="1" applyBorder="1" applyAlignment="1" applyProtection="1">
      <alignment horizontal="right" vertical="center" wrapText="1"/>
    </xf>
    <xf numFmtId="10" fontId="14" fillId="0" borderId="35" xfId="1" applyNumberFormat="1" applyFont="1" applyBorder="1" applyAlignment="1" applyProtection="1">
      <alignment horizontal="right" vertical="center" wrapText="1"/>
      <protection locked="0"/>
    </xf>
    <xf numFmtId="10" fontId="14" fillId="0" borderId="36" xfId="1" applyNumberFormat="1" applyFont="1" applyBorder="1" applyAlignment="1" applyProtection="1">
      <alignment horizontal="right" vertical="center" wrapText="1"/>
      <protection locked="0"/>
    </xf>
    <xf numFmtId="3" fontId="14" fillId="0" borderId="33" xfId="1" applyNumberFormat="1" applyFont="1" applyBorder="1" applyAlignment="1" applyProtection="1">
      <alignment horizontal="right" vertical="center" wrapText="1"/>
    </xf>
    <xf numFmtId="10" fontId="14" fillId="0" borderId="36" xfId="1" applyNumberFormat="1" applyFont="1" applyBorder="1" applyAlignment="1" applyProtection="1">
      <alignment horizontal="right" vertical="center" wrapText="1"/>
    </xf>
    <xf numFmtId="4" fontId="14" fillId="0" borderId="32" xfId="1" applyNumberFormat="1" applyFont="1" applyBorder="1" applyAlignment="1" applyProtection="1">
      <alignment horizontal="right" vertical="center" wrapText="1"/>
    </xf>
    <xf numFmtId="4" fontId="14" fillId="6" borderId="15" xfId="1" applyNumberFormat="1" applyFont="1" applyFill="1" applyBorder="1" applyAlignment="1" applyProtection="1">
      <alignment horizontal="right" vertical="center" wrapText="1"/>
    </xf>
    <xf numFmtId="3" fontId="14" fillId="6" borderId="16" xfId="1" applyNumberFormat="1" applyFont="1" applyFill="1" applyBorder="1" applyAlignment="1" applyProtection="1">
      <alignment horizontal="right" vertical="center" wrapText="1"/>
      <protection locked="0"/>
    </xf>
    <xf numFmtId="4" fontId="14" fillId="6" borderId="17" xfId="1" applyNumberFormat="1" applyFont="1" applyFill="1" applyBorder="1" applyAlignment="1" applyProtection="1">
      <alignment horizontal="right" vertical="center" wrapText="1"/>
      <protection locked="0"/>
    </xf>
    <xf numFmtId="10" fontId="14" fillId="6" borderId="42" xfId="1" applyNumberFormat="1" applyFont="1" applyFill="1" applyBorder="1" applyAlignment="1" applyProtection="1">
      <alignment horizontal="right" vertical="center" wrapText="1"/>
      <protection locked="0"/>
    </xf>
    <xf numFmtId="10" fontId="14" fillId="6" borderId="45" xfId="1" applyNumberFormat="1" applyFont="1" applyFill="1" applyBorder="1" applyAlignment="1" applyProtection="1">
      <alignment horizontal="right" vertical="center" wrapText="1"/>
      <protection locked="0"/>
    </xf>
    <xf numFmtId="3" fontId="14" fillId="6" borderId="18" xfId="1" applyNumberFormat="1" applyFont="1" applyFill="1" applyBorder="1" applyAlignment="1" applyProtection="1">
      <alignment horizontal="right" vertical="center" wrapText="1"/>
    </xf>
    <xf numFmtId="4" fontId="14" fillId="6" borderId="42" xfId="1" applyNumberFormat="1" applyFont="1" applyFill="1" applyBorder="1" applyAlignment="1" applyProtection="1">
      <alignment horizontal="right" vertical="center" wrapText="1"/>
    </xf>
    <xf numFmtId="10" fontId="14" fillId="6" borderId="45" xfId="1" applyNumberFormat="1" applyFont="1" applyFill="1" applyBorder="1" applyAlignment="1" applyProtection="1">
      <alignment horizontal="right" vertical="center" wrapText="1"/>
    </xf>
    <xf numFmtId="4" fontId="14" fillId="6" borderId="22" xfId="1" applyNumberFormat="1" applyFont="1" applyFill="1" applyBorder="1" applyAlignment="1" applyProtection="1">
      <alignment horizontal="right" vertical="center" wrapText="1"/>
    </xf>
    <xf numFmtId="4" fontId="14" fillId="0" borderId="15" xfId="1" applyNumberFormat="1" applyFont="1" applyBorder="1" applyAlignment="1" applyProtection="1">
      <alignment horizontal="right" vertical="center" wrapText="1"/>
    </xf>
    <xf numFmtId="3" fontId="14" fillId="0" borderId="16" xfId="1" applyNumberFormat="1" applyFont="1" applyBorder="1" applyAlignment="1" applyProtection="1">
      <alignment horizontal="right" vertical="center" wrapText="1"/>
      <protection locked="0"/>
    </xf>
    <xf numFmtId="4" fontId="14" fillId="0" borderId="17" xfId="1" applyNumberFormat="1" applyFont="1" applyBorder="1" applyAlignment="1" applyProtection="1">
      <alignment horizontal="right" vertical="center" wrapText="1"/>
      <protection locked="0"/>
    </xf>
    <xf numFmtId="10" fontId="14" fillId="0" borderId="42" xfId="1" applyNumberFormat="1" applyFont="1" applyBorder="1" applyAlignment="1" applyProtection="1">
      <alignment horizontal="right" vertical="center" wrapText="1"/>
      <protection locked="0"/>
    </xf>
    <xf numFmtId="10" fontId="14" fillId="0" borderId="45" xfId="1" applyNumberFormat="1" applyFont="1" applyBorder="1" applyAlignment="1" applyProtection="1">
      <alignment horizontal="right" vertical="center" wrapText="1"/>
      <protection locked="0"/>
    </xf>
    <xf numFmtId="10" fontId="14" fillId="0" borderId="45" xfId="1" applyNumberFormat="1" applyFont="1" applyBorder="1" applyAlignment="1" applyProtection="1">
      <alignment horizontal="right" vertical="center" wrapText="1"/>
    </xf>
    <xf numFmtId="4" fontId="14" fillId="0" borderId="22" xfId="1" applyNumberFormat="1" applyFont="1" applyBorder="1" applyAlignment="1" applyProtection="1">
      <alignment horizontal="right" vertical="center" wrapText="1"/>
    </xf>
    <xf numFmtId="0" fontId="14" fillId="0" borderId="13" xfId="1" applyFont="1" applyBorder="1" applyAlignment="1" applyProtection="1">
      <alignment horizontal="center" vertical="center"/>
      <protection locked="0"/>
    </xf>
    <xf numFmtId="3" fontId="14" fillId="0" borderId="47" xfId="1" applyNumberFormat="1" applyFont="1" applyBorder="1" applyAlignment="1" applyProtection="1">
      <alignment horizontal="right" vertical="center" wrapText="1"/>
    </xf>
    <xf numFmtId="3" fontId="14" fillId="0" borderId="17" xfId="1" applyNumberFormat="1" applyFont="1" applyBorder="1" applyAlignment="1" applyProtection="1">
      <alignment horizontal="right" vertical="center" wrapText="1"/>
    </xf>
    <xf numFmtId="3" fontId="14" fillId="0" borderId="15" xfId="1" applyNumberFormat="1" applyFont="1" applyBorder="1" applyAlignment="1" applyProtection="1">
      <alignment horizontal="right" vertical="center" wrapText="1"/>
    </xf>
    <xf numFmtId="0" fontId="14" fillId="0" borderId="31" xfId="1" applyFont="1" applyBorder="1" applyAlignment="1" applyProtection="1">
      <alignment horizontal="center" vertical="center"/>
      <protection locked="0"/>
    </xf>
    <xf numFmtId="0" fontId="12" fillId="0" borderId="31" xfId="1" applyFont="1" applyBorder="1" applyAlignment="1" applyProtection="1">
      <alignment horizontal="left" vertical="center" wrapText="1"/>
      <protection locked="0"/>
    </xf>
    <xf numFmtId="4" fontId="14" fillId="3" borderId="42" xfId="1" applyNumberFormat="1" applyFont="1" applyFill="1" applyBorder="1" applyAlignment="1" applyProtection="1">
      <alignment horizontal="right" vertical="center" wrapText="1"/>
      <protection locked="0"/>
    </xf>
    <xf numFmtId="10" fontId="14" fillId="3" borderId="42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16" xfId="1" applyNumberFormat="1" applyFont="1" applyBorder="1" applyAlignment="1" applyProtection="1">
      <alignment horizontal="right" vertical="center" wrapText="1"/>
    </xf>
    <xf numFmtId="4" fontId="14" fillId="0" borderId="17" xfId="1" applyNumberFormat="1" applyFont="1" applyBorder="1" applyAlignment="1" applyProtection="1">
      <alignment horizontal="right" vertical="center" wrapText="1"/>
    </xf>
    <xf numFmtId="0" fontId="14" fillId="6" borderId="13" xfId="1" applyFont="1" applyFill="1" applyBorder="1" applyAlignment="1">
      <alignment vertical="center" wrapText="1"/>
    </xf>
    <xf numFmtId="3" fontId="14" fillId="6" borderId="39" xfId="1" applyNumberFormat="1" applyFont="1" applyFill="1" applyBorder="1" applyAlignment="1" applyProtection="1">
      <alignment horizontal="right" vertical="center" wrapText="1"/>
      <protection locked="0"/>
    </xf>
    <xf numFmtId="4" fontId="14" fillId="6" borderId="40" xfId="1" applyNumberFormat="1" applyFont="1" applyFill="1" applyBorder="1" applyAlignment="1" applyProtection="1">
      <alignment horizontal="right" vertical="center" wrapText="1"/>
      <protection locked="0"/>
    </xf>
    <xf numFmtId="4" fontId="14" fillId="5" borderId="40" xfId="1" applyNumberFormat="1" applyFont="1" applyFill="1" applyBorder="1" applyAlignment="1" applyProtection="1">
      <alignment horizontal="right" vertical="center" wrapText="1"/>
      <protection locked="0"/>
    </xf>
    <xf numFmtId="3" fontId="14" fillId="6" borderId="16" xfId="1" applyNumberFormat="1" applyFont="1" applyFill="1" applyBorder="1" applyAlignment="1" applyProtection="1">
      <alignment horizontal="right" vertical="center" wrapText="1"/>
    </xf>
    <xf numFmtId="4" fontId="14" fillId="6" borderId="17" xfId="1" applyNumberFormat="1" applyFont="1" applyFill="1" applyBorder="1" applyAlignment="1" applyProtection="1">
      <alignment horizontal="right" vertical="center" wrapText="1"/>
    </xf>
    <xf numFmtId="0" fontId="14" fillId="7" borderId="22" xfId="1" applyFont="1" applyFill="1" applyBorder="1" applyAlignment="1">
      <alignment horizontal="left" vertical="center" wrapText="1"/>
    </xf>
    <xf numFmtId="3" fontId="14" fillId="6" borderId="16" xfId="1" applyNumberFormat="1" applyFont="1" applyFill="1" applyBorder="1" applyAlignment="1" applyProtection="1">
      <alignment vertical="center" wrapText="1"/>
      <protection locked="0"/>
    </xf>
    <xf numFmtId="4" fontId="14" fillId="5" borderId="17" xfId="1" applyNumberFormat="1" applyFont="1" applyFill="1" applyBorder="1" applyAlignment="1" applyProtection="1">
      <alignment horizontal="right" vertical="center" wrapText="1"/>
      <protection locked="0"/>
    </xf>
    <xf numFmtId="3" fontId="14" fillId="3" borderId="39" xfId="1" applyNumberFormat="1" applyFont="1" applyFill="1" applyBorder="1" applyAlignment="1" applyProtection="1">
      <alignment vertical="center" wrapText="1"/>
      <protection locked="0"/>
    </xf>
    <xf numFmtId="4" fontId="14" fillId="3" borderId="40" xfId="1" applyNumberFormat="1" applyFont="1" applyFill="1" applyBorder="1" applyAlignment="1" applyProtection="1">
      <alignment vertical="center" wrapText="1"/>
      <protection locked="0"/>
    </xf>
    <xf numFmtId="3" fontId="14" fillId="3" borderId="16" xfId="1" applyNumberFormat="1" applyFont="1" applyFill="1" applyBorder="1" applyAlignment="1" applyProtection="1">
      <alignment vertical="center" wrapText="1"/>
      <protection locked="0"/>
    </xf>
    <xf numFmtId="4" fontId="14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14" fillId="6" borderId="31" xfId="1" applyFont="1" applyFill="1" applyBorder="1" applyAlignment="1" applyProtection="1">
      <alignment vertical="center" wrapText="1"/>
      <protection locked="0"/>
    </xf>
    <xf numFmtId="3" fontId="14" fillId="0" borderId="48" xfId="1" applyNumberFormat="1" applyFont="1" applyBorder="1" applyAlignment="1" applyProtection="1">
      <alignment horizontal="right" vertical="center" wrapText="1"/>
    </xf>
    <xf numFmtId="0" fontId="14" fillId="7" borderId="22" xfId="1" applyFont="1" applyFill="1" applyBorder="1" applyAlignment="1" applyProtection="1">
      <alignment horizontal="left" vertical="center" wrapText="1"/>
      <protection locked="0"/>
    </xf>
    <xf numFmtId="3" fontId="14" fillId="3" borderId="18" xfId="1" applyNumberFormat="1" applyFont="1" applyFill="1" applyBorder="1" applyAlignment="1" applyProtection="1">
      <alignment horizontal="right" vertical="center" wrapText="1"/>
      <protection locked="0"/>
    </xf>
    <xf numFmtId="4" fontId="14" fillId="5" borderId="35" xfId="1" applyNumberFormat="1" applyFont="1" applyFill="1" applyBorder="1" applyAlignment="1" applyProtection="1">
      <alignment horizontal="right" vertical="center" wrapText="1"/>
      <protection locked="0"/>
    </xf>
    <xf numFmtId="0" fontId="12" fillId="2" borderId="22" xfId="1" applyFont="1" applyFill="1" applyBorder="1" applyAlignment="1" applyProtection="1">
      <alignment horizontal="left" vertical="center" wrapText="1"/>
      <protection locked="0"/>
    </xf>
    <xf numFmtId="4" fontId="12" fillId="2" borderId="49" xfId="1" applyNumberFormat="1" applyFont="1" applyFill="1" applyBorder="1" applyAlignment="1" applyProtection="1">
      <alignment horizontal="right" vertical="center" wrapText="1"/>
    </xf>
    <xf numFmtId="164" fontId="12" fillId="2" borderId="17" xfId="1" applyNumberFormat="1" applyFont="1" applyFill="1" applyBorder="1" applyAlignment="1" applyProtection="1">
      <alignment horizontal="right" vertical="center" wrapText="1"/>
    </xf>
    <xf numFmtId="10" fontId="12" fillId="2" borderId="14" xfId="1" applyNumberFormat="1" applyFont="1" applyFill="1" applyBorder="1" applyAlignment="1" applyProtection="1">
      <alignment horizontal="right" vertical="center" wrapText="1"/>
    </xf>
    <xf numFmtId="3" fontId="14" fillId="6" borderId="33" xfId="1" applyNumberFormat="1" applyFont="1" applyFill="1" applyBorder="1" applyAlignment="1" applyProtection="1">
      <alignment horizontal="right" vertical="center" wrapText="1"/>
      <protection locked="0"/>
    </xf>
    <xf numFmtId="4" fontId="14" fillId="6" borderId="35" xfId="1" applyNumberFormat="1" applyFont="1" applyFill="1" applyBorder="1" applyAlignment="1" applyProtection="1">
      <alignment horizontal="right" vertical="center" wrapText="1"/>
      <protection locked="0"/>
    </xf>
    <xf numFmtId="3" fontId="14" fillId="6" borderId="39" xfId="1" applyNumberFormat="1" applyFont="1" applyFill="1" applyBorder="1" applyAlignment="1" applyProtection="1">
      <alignment horizontal="right" vertical="center" wrapText="1"/>
    </xf>
    <xf numFmtId="4" fontId="14" fillId="6" borderId="40" xfId="1" applyNumberFormat="1" applyFont="1" applyFill="1" applyBorder="1" applyAlignment="1" applyProtection="1">
      <alignment horizontal="right" vertical="center" wrapText="1"/>
    </xf>
    <xf numFmtId="3" fontId="14" fillId="6" borderId="50" xfId="1" applyNumberFormat="1" applyFont="1" applyFill="1" applyBorder="1" applyAlignment="1" applyProtection="1">
      <alignment horizontal="right" vertical="center" wrapText="1"/>
      <protection locked="0"/>
    </xf>
    <xf numFmtId="164" fontId="14" fillId="5" borderId="17" xfId="1" applyNumberFormat="1" applyFont="1" applyFill="1" applyBorder="1" applyAlignment="1" applyProtection="1">
      <alignment horizontal="right" vertical="center" wrapText="1"/>
      <protection locked="0"/>
    </xf>
    <xf numFmtId="0" fontId="14" fillId="7" borderId="32" xfId="1" applyFont="1" applyFill="1" applyBorder="1" applyAlignment="1">
      <alignment horizontal="left" vertical="center" wrapText="1"/>
    </xf>
    <xf numFmtId="0" fontId="14" fillId="6" borderId="41" xfId="1" applyFont="1" applyFill="1" applyBorder="1" applyAlignment="1" applyProtection="1">
      <alignment vertical="center" wrapText="1"/>
      <protection locked="0"/>
    </xf>
    <xf numFmtId="164" fontId="14" fillId="6" borderId="42" xfId="1" applyNumberFormat="1" applyFont="1" applyFill="1" applyBorder="1" applyAlignment="1" applyProtection="1">
      <alignment horizontal="right" vertical="center" wrapText="1"/>
    </xf>
    <xf numFmtId="3" fontId="14" fillId="6" borderId="39" xfId="1" applyNumberFormat="1" applyFont="1" applyFill="1" applyBorder="1" applyAlignment="1" applyProtection="1">
      <alignment vertical="center" wrapText="1"/>
      <protection locked="0"/>
    </xf>
    <xf numFmtId="4" fontId="14" fillId="6" borderId="40" xfId="1" applyNumberFormat="1" applyFont="1" applyFill="1" applyBorder="1" applyAlignment="1" applyProtection="1">
      <alignment vertical="center" wrapText="1"/>
      <protection locked="0"/>
    </xf>
    <xf numFmtId="3" fontId="14" fillId="6" borderId="39" xfId="1" applyNumberFormat="1" applyFont="1" applyFill="1" applyBorder="1" applyAlignment="1" applyProtection="1">
      <alignment vertical="center" wrapText="1"/>
    </xf>
    <xf numFmtId="4" fontId="14" fillId="6" borderId="40" xfId="1" applyNumberFormat="1" applyFont="1" applyFill="1" applyBorder="1" applyAlignment="1" applyProtection="1">
      <alignment vertical="center" wrapText="1"/>
    </xf>
    <xf numFmtId="3" fontId="14" fillId="6" borderId="16" xfId="1" applyNumberFormat="1" applyFont="1" applyFill="1" applyBorder="1" applyAlignment="1" applyProtection="1">
      <alignment vertical="center" wrapText="1"/>
    </xf>
    <xf numFmtId="4" fontId="14" fillId="6" borderId="17" xfId="1" applyNumberFormat="1" applyFont="1" applyFill="1" applyBorder="1" applyAlignment="1" applyProtection="1">
      <alignment vertical="center" wrapText="1"/>
    </xf>
    <xf numFmtId="3" fontId="14" fillId="6" borderId="18" xfId="1" applyNumberFormat="1" applyFont="1" applyFill="1" applyBorder="1" applyAlignment="1" applyProtection="1">
      <alignment horizontal="right" vertical="center" wrapText="1"/>
      <protection locked="0"/>
    </xf>
    <xf numFmtId="4" fontId="14" fillId="6" borderId="42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18" xfId="1" applyNumberFormat="1" applyFont="1" applyFill="1" applyBorder="1" applyAlignment="1" applyProtection="1">
      <alignment horizontal="right" vertical="center" wrapText="1"/>
      <protection locked="0"/>
    </xf>
    <xf numFmtId="0" fontId="12" fillId="2" borderId="41" xfId="1" applyFont="1" applyFill="1" applyBorder="1" applyAlignment="1" applyProtection="1">
      <alignment horizontal="center" vertical="center" wrapText="1"/>
      <protection locked="0"/>
    </xf>
    <xf numFmtId="4" fontId="12" fillId="2" borderId="15" xfId="1" applyNumberFormat="1" applyFont="1" applyFill="1" applyBorder="1" applyAlignment="1" applyProtection="1">
      <alignment horizontal="right" vertical="center" wrapText="1"/>
    </xf>
    <xf numFmtId="3" fontId="12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12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12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12" fillId="2" borderId="45" xfId="1" applyNumberFormat="1" applyFont="1" applyFill="1" applyBorder="1" applyAlignment="1" applyProtection="1">
      <alignment horizontal="right" vertical="center" wrapText="1"/>
      <protection locked="0"/>
    </xf>
    <xf numFmtId="3" fontId="12" fillId="2" borderId="18" xfId="1" applyNumberFormat="1" applyFont="1" applyFill="1" applyBorder="1" applyAlignment="1" applyProtection="1">
      <alignment horizontal="right" vertical="center" wrapText="1"/>
    </xf>
    <xf numFmtId="4" fontId="12" fillId="2" borderId="42" xfId="1" applyNumberFormat="1" applyFont="1" applyFill="1" applyBorder="1" applyAlignment="1" applyProtection="1">
      <alignment horizontal="right" vertical="center" wrapText="1"/>
    </xf>
    <xf numFmtId="10" fontId="12" fillId="2" borderId="45" xfId="1" applyNumberFormat="1" applyFont="1" applyFill="1" applyBorder="1" applyAlignment="1" applyProtection="1">
      <alignment horizontal="right" vertical="center" wrapText="1"/>
    </xf>
    <xf numFmtId="4" fontId="12" fillId="2" borderId="22" xfId="1" applyNumberFormat="1" applyFont="1" applyFill="1" applyBorder="1" applyAlignment="1" applyProtection="1">
      <alignment horizontal="right" vertical="center" wrapText="1"/>
    </xf>
    <xf numFmtId="3" fontId="12" fillId="2" borderId="50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43" xfId="1" applyFont="1" applyBorder="1" applyAlignment="1" applyProtection="1">
      <alignment horizontal="left" vertical="center" wrapText="1"/>
      <protection locked="0"/>
    </xf>
    <xf numFmtId="3" fontId="14" fillId="0" borderId="48" xfId="1" applyNumberFormat="1" applyFont="1" applyBorder="1" applyAlignment="1" applyProtection="1">
      <alignment horizontal="right" vertical="center" wrapText="1"/>
      <protection locked="0"/>
    </xf>
    <xf numFmtId="4" fontId="14" fillId="0" borderId="51" xfId="1" applyNumberFormat="1" applyFont="1" applyBorder="1" applyAlignment="1" applyProtection="1">
      <alignment horizontal="right" vertical="center" wrapText="1"/>
    </xf>
    <xf numFmtId="0" fontId="14" fillId="7" borderId="16" xfId="1" applyFont="1" applyFill="1" applyBorder="1" applyAlignment="1" applyProtection="1">
      <alignment horizontal="left" vertical="center" wrapText="1"/>
      <protection locked="0"/>
    </xf>
    <xf numFmtId="0" fontId="14" fillId="7" borderId="17" xfId="1" applyFont="1" applyFill="1" applyBorder="1" applyAlignment="1" applyProtection="1">
      <alignment horizontal="left" vertical="center" wrapText="1"/>
      <protection locked="0"/>
    </xf>
    <xf numFmtId="4" fontId="12" fillId="2" borderId="50" xfId="1" applyNumberFormat="1" applyFont="1" applyFill="1" applyBorder="1" applyAlignment="1" applyProtection="1">
      <alignment horizontal="right" vertical="center" wrapText="1"/>
      <protection locked="0"/>
    </xf>
    <xf numFmtId="4" fontId="12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12" fillId="2" borderId="16" xfId="1" applyNumberFormat="1" applyFont="1" applyFill="1" applyBorder="1" applyAlignment="1" applyProtection="1">
      <alignment horizontal="right" vertical="center" wrapText="1"/>
      <protection locked="0"/>
    </xf>
    <xf numFmtId="0" fontId="14" fillId="7" borderId="43" xfId="1" applyFont="1" applyFill="1" applyBorder="1" applyAlignment="1" applyProtection="1">
      <alignment horizontal="left" vertical="center" wrapText="1"/>
      <protection locked="0"/>
    </xf>
    <xf numFmtId="10" fontId="14" fillId="3" borderId="35" xfId="1" applyNumberFormat="1" applyFont="1" applyFill="1" applyBorder="1" applyAlignment="1" applyProtection="1">
      <alignment horizontal="right" vertical="center" wrapText="1"/>
      <protection locked="0"/>
    </xf>
    <xf numFmtId="3" fontId="14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14" fillId="6" borderId="52" xfId="1" applyNumberFormat="1" applyFont="1" applyFill="1" applyBorder="1" applyAlignment="1" applyProtection="1">
      <alignment horizontal="right" vertical="center" wrapText="1"/>
    </xf>
    <xf numFmtId="4" fontId="14" fillId="6" borderId="44" xfId="1" applyNumberFormat="1" applyFont="1" applyFill="1" applyBorder="1" applyAlignment="1" applyProtection="1">
      <alignment horizontal="right" vertical="center" wrapText="1"/>
    </xf>
    <xf numFmtId="4" fontId="14" fillId="3" borderId="54" xfId="1" applyNumberFormat="1" applyFont="1" applyFill="1" applyBorder="1" applyAlignment="1" applyProtection="1">
      <alignment horizontal="right" vertical="center" wrapText="1"/>
      <protection locked="0"/>
    </xf>
    <xf numFmtId="10" fontId="14" fillId="3" borderId="54" xfId="1" applyNumberFormat="1" applyFont="1" applyFill="1" applyBorder="1" applyAlignment="1" applyProtection="1">
      <alignment horizontal="right" vertical="center" wrapText="1"/>
      <protection locked="0"/>
    </xf>
    <xf numFmtId="3" fontId="14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14" fillId="5" borderId="54" xfId="1" applyNumberFormat="1" applyFont="1" applyFill="1" applyBorder="1" applyAlignment="1" applyProtection="1">
      <alignment horizontal="right" vertical="center" wrapText="1"/>
      <protection locked="0"/>
    </xf>
    <xf numFmtId="3" fontId="14" fillId="6" borderId="56" xfId="1" applyNumberFormat="1" applyFont="1" applyFill="1" applyBorder="1" applyAlignment="1" applyProtection="1">
      <alignment horizontal="right" vertical="center" wrapText="1"/>
    </xf>
    <xf numFmtId="4" fontId="14" fillId="6" borderId="57" xfId="1" applyNumberFormat="1" applyFont="1" applyFill="1" applyBorder="1" applyAlignment="1" applyProtection="1">
      <alignment horizontal="right" vertical="center" wrapText="1"/>
    </xf>
    <xf numFmtId="4" fontId="16" fillId="8" borderId="58" xfId="1" applyNumberFormat="1" applyFont="1" applyFill="1" applyBorder="1" applyAlignment="1" applyProtection="1">
      <alignment horizontal="right" vertical="center" wrapText="1"/>
    </xf>
    <xf numFmtId="3" fontId="16" fillId="8" borderId="59" xfId="1" applyNumberFormat="1" applyFont="1" applyFill="1" applyBorder="1" applyAlignment="1" applyProtection="1">
      <alignment horizontal="right" vertical="center" wrapText="1"/>
      <protection locked="0"/>
    </xf>
    <xf numFmtId="4" fontId="16" fillId="8" borderId="60" xfId="1" applyNumberFormat="1" applyFont="1" applyFill="1" applyBorder="1" applyAlignment="1" applyProtection="1">
      <alignment horizontal="right" vertical="center" wrapText="1"/>
      <protection locked="0"/>
    </xf>
    <xf numFmtId="10" fontId="16" fillId="8" borderId="60" xfId="1" applyNumberFormat="1" applyFont="1" applyFill="1" applyBorder="1" applyAlignment="1" applyProtection="1">
      <alignment horizontal="right" vertical="center" wrapText="1"/>
      <protection locked="0"/>
    </xf>
    <xf numFmtId="10" fontId="16" fillId="8" borderId="61" xfId="1" applyNumberFormat="1" applyFont="1" applyFill="1" applyBorder="1" applyAlignment="1" applyProtection="1">
      <alignment horizontal="right" vertical="center" wrapText="1"/>
      <protection locked="0"/>
    </xf>
    <xf numFmtId="3" fontId="16" fillId="8" borderId="1" xfId="1" applyNumberFormat="1" applyFont="1" applyFill="1" applyBorder="1" applyAlignment="1" applyProtection="1">
      <alignment horizontal="right" vertical="center" wrapText="1"/>
    </xf>
    <xf numFmtId="4" fontId="16" fillId="8" borderId="60" xfId="1" applyNumberFormat="1" applyFont="1" applyFill="1" applyBorder="1" applyAlignment="1" applyProtection="1">
      <alignment horizontal="right" vertical="center" wrapText="1"/>
    </xf>
    <xf numFmtId="10" fontId="16" fillId="8" borderId="61" xfId="1" applyNumberFormat="1" applyFont="1" applyFill="1" applyBorder="1" applyAlignment="1" applyProtection="1">
      <alignment horizontal="right" vertical="center" wrapText="1"/>
    </xf>
    <xf numFmtId="4" fontId="16" fillId="8" borderId="30" xfId="1" applyNumberFormat="1" applyFont="1" applyFill="1" applyBorder="1" applyAlignment="1" applyProtection="1">
      <alignment horizontal="right" vertical="center" wrapText="1"/>
    </xf>
    <xf numFmtId="0" fontId="17" fillId="0" borderId="0" xfId="1" applyFont="1" applyFill="1" applyProtection="1">
      <protection locked="0"/>
    </xf>
    <xf numFmtId="0" fontId="18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17" fillId="0" borderId="0" xfId="1" applyFont="1" applyFill="1" applyAlignment="1" applyProtection="1">
      <protection locked="0"/>
    </xf>
    <xf numFmtId="0" fontId="12" fillId="0" borderId="41" xfId="1" applyFont="1" applyBorder="1" applyAlignment="1" applyProtection="1">
      <alignment horizontal="left" vertical="center" wrapText="1"/>
      <protection locked="0"/>
    </xf>
    <xf numFmtId="0" fontId="15" fillId="0" borderId="31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4" fontId="14" fillId="3" borderId="38" xfId="1" applyNumberFormat="1" applyFont="1" applyFill="1" applyBorder="1" applyAlignment="1" applyProtection="1">
      <alignment horizontal="right" vertical="center" wrapText="1"/>
    </xf>
    <xf numFmtId="4" fontId="14" fillId="3" borderId="35" xfId="1" applyNumberFormat="1" applyFont="1" applyFill="1" applyBorder="1" applyAlignment="1" applyProtection="1">
      <alignment horizontal="center" vertical="center" wrapText="1"/>
      <protection locked="0"/>
    </xf>
    <xf numFmtId="10" fontId="14" fillId="3" borderId="35" xfId="1" applyNumberFormat="1" applyFont="1" applyFill="1" applyBorder="1" applyAlignment="1" applyProtection="1">
      <alignment horizontal="right" vertical="center" wrapText="1"/>
      <protection locked="0"/>
    </xf>
    <xf numFmtId="10" fontId="14" fillId="3" borderId="36" xfId="1" applyNumberFormat="1" applyFont="1" applyFill="1" applyBorder="1" applyAlignment="1" applyProtection="1">
      <alignment horizontal="right" vertical="center" wrapText="1"/>
      <protection locked="0"/>
    </xf>
    <xf numFmtId="10" fontId="14" fillId="3" borderId="36" xfId="1" applyNumberFormat="1" applyFont="1" applyFill="1" applyBorder="1" applyAlignment="1" applyProtection="1">
      <alignment horizontal="right" vertical="center" wrapText="1"/>
    </xf>
    <xf numFmtId="4" fontId="14" fillId="3" borderId="32" xfId="1" applyNumberFormat="1" applyFont="1" applyFill="1" applyBorder="1" applyAlignment="1" applyProtection="1">
      <alignment horizontal="right" vertical="center" wrapText="1"/>
    </xf>
    <xf numFmtId="0" fontId="14" fillId="0" borderId="41" xfId="1" applyFont="1" applyBorder="1" applyAlignment="1" applyProtection="1">
      <alignment horizontal="center" vertical="center"/>
      <protection locked="0"/>
    </xf>
    <xf numFmtId="0" fontId="14" fillId="0" borderId="31" xfId="1" applyFont="1" applyBorder="1" applyAlignment="1" applyProtection="1">
      <alignment horizontal="center" vertical="center"/>
      <protection locked="0"/>
    </xf>
    <xf numFmtId="0" fontId="16" fillId="8" borderId="1" xfId="1" applyFont="1" applyFill="1" applyBorder="1" applyAlignment="1" applyProtection="1">
      <alignment horizontal="center" vertical="center" wrapText="1"/>
      <protection locked="0"/>
    </xf>
    <xf numFmtId="0" fontId="16" fillId="8" borderId="3" xfId="1" applyFont="1" applyFill="1" applyBorder="1" applyAlignment="1" applyProtection="1">
      <alignment horizontal="center" vertical="center" wrapText="1"/>
      <protection locked="0"/>
    </xf>
    <xf numFmtId="0" fontId="14" fillId="6" borderId="31" xfId="1" applyFont="1" applyFill="1" applyBorder="1" applyAlignment="1" applyProtection="1">
      <alignment horizontal="center" vertical="center"/>
      <protection locked="0"/>
    </xf>
    <xf numFmtId="0" fontId="14" fillId="6" borderId="53" xfId="1" applyFont="1" applyFill="1" applyBorder="1" applyAlignment="1" applyProtection="1">
      <alignment horizontal="center" vertical="center"/>
      <protection locked="0"/>
    </xf>
    <xf numFmtId="4" fontId="14" fillId="3" borderId="25" xfId="1" applyNumberFormat="1" applyFont="1" applyFill="1" applyBorder="1" applyAlignment="1" applyProtection="1">
      <alignment horizontal="right" vertical="center" wrapText="1"/>
    </xf>
    <xf numFmtId="3" fontId="14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14" fillId="3" borderId="28" xfId="1" applyNumberFormat="1" applyFont="1" applyFill="1" applyBorder="1" applyAlignment="1" applyProtection="1">
      <alignment horizontal="right" vertical="center" wrapText="1"/>
      <protection locked="0"/>
    </xf>
    <xf numFmtId="10" fontId="14" fillId="3" borderId="55" xfId="1" applyNumberFormat="1" applyFont="1" applyFill="1" applyBorder="1" applyAlignment="1" applyProtection="1">
      <alignment horizontal="right" vertical="center" wrapText="1"/>
      <protection locked="0"/>
    </xf>
    <xf numFmtId="10" fontId="14" fillId="3" borderId="55" xfId="1" applyNumberFormat="1" applyFont="1" applyFill="1" applyBorder="1" applyAlignment="1" applyProtection="1">
      <alignment horizontal="right" vertical="center" wrapText="1"/>
    </xf>
    <xf numFmtId="4" fontId="14" fillId="3" borderId="30" xfId="1" applyNumberFormat="1" applyFont="1" applyFill="1" applyBorder="1" applyAlignment="1" applyProtection="1">
      <alignment horizontal="right" vertical="center" wrapText="1"/>
    </xf>
    <xf numFmtId="4" fontId="14" fillId="3" borderId="0" xfId="1" applyNumberFormat="1" applyFont="1" applyFill="1" applyBorder="1" applyAlignment="1" applyProtection="1">
      <alignment horizontal="right" vertical="center" wrapText="1"/>
    </xf>
    <xf numFmtId="10" fontId="14" fillId="3" borderId="38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4" fillId="6" borderId="41" xfId="1" applyFont="1" applyFill="1" applyBorder="1" applyAlignment="1" applyProtection="1">
      <alignment horizontal="center" vertical="center"/>
      <protection locked="0"/>
    </xf>
    <xf numFmtId="0" fontId="14" fillId="6" borderId="37" xfId="1" applyFont="1" applyFill="1" applyBorder="1" applyAlignment="1" applyProtection="1">
      <alignment horizontal="center" vertical="center"/>
      <protection locked="0"/>
    </xf>
    <xf numFmtId="164" fontId="14" fillId="3" borderId="35" xfId="1" applyNumberFormat="1" applyFont="1" applyFill="1" applyBorder="1" applyAlignment="1" applyProtection="1">
      <alignment horizontal="center" vertical="center" wrapText="1"/>
      <protection locked="0"/>
    </xf>
    <xf numFmtId="10" fontId="14" fillId="3" borderId="32" xfId="1" applyNumberFormat="1" applyFont="1" applyFill="1" applyBorder="1" applyAlignment="1" applyProtection="1">
      <alignment horizontal="right" vertical="center" wrapText="1"/>
      <protection locked="0"/>
    </xf>
    <xf numFmtId="10" fontId="14" fillId="3" borderId="32" xfId="1" applyNumberFormat="1" applyFont="1" applyFill="1" applyBorder="1" applyAlignment="1" applyProtection="1">
      <alignment horizontal="right" vertical="center" wrapText="1"/>
    </xf>
    <xf numFmtId="4" fontId="14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37" xfId="1" applyFont="1" applyBorder="1" applyAlignment="1" applyProtection="1">
      <alignment horizontal="center" vertical="center"/>
      <protection locked="0"/>
    </xf>
    <xf numFmtId="4" fontId="14" fillId="0" borderId="35" xfId="1" applyNumberFormat="1" applyFont="1" applyBorder="1" applyAlignment="1" applyProtection="1">
      <alignment horizontal="right" vertical="center" wrapText="1"/>
    </xf>
    <xf numFmtId="4" fontId="14" fillId="4" borderId="35" xfId="1" applyNumberFormat="1" applyFont="1" applyFill="1" applyBorder="1" applyAlignment="1">
      <alignment horizontal="right" vertical="center" wrapText="1"/>
    </xf>
    <xf numFmtId="4" fontId="14" fillId="4" borderId="40" xfId="1" applyNumberFormat="1" applyFont="1" applyFill="1" applyBorder="1" applyAlignment="1">
      <alignment horizontal="right" vertical="center" wrapText="1"/>
    </xf>
    <xf numFmtId="10" fontId="14" fillId="4" borderId="44" xfId="1" applyNumberFormat="1" applyFont="1" applyFill="1" applyBorder="1" applyAlignment="1">
      <alignment horizontal="right" vertical="center" wrapText="1"/>
    </xf>
    <xf numFmtId="4" fontId="14" fillId="0" borderId="45" xfId="1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10" fontId="14" fillId="4" borderId="32" xfId="1" applyNumberFormat="1" applyFont="1" applyFill="1" applyBorder="1" applyAlignment="1">
      <alignment horizontal="right" vertical="center" wrapText="1"/>
    </xf>
    <xf numFmtId="3" fontId="14" fillId="0" borderId="33" xfId="1" applyNumberFormat="1" applyFont="1" applyBorder="1" applyAlignment="1" applyProtection="1">
      <alignment horizontal="right" vertical="center" wrapText="1"/>
      <protection locked="0"/>
    </xf>
    <xf numFmtId="3" fontId="14" fillId="0" borderId="39" xfId="1" applyNumberFormat="1" applyFont="1" applyBorder="1" applyAlignment="1" applyProtection="1">
      <alignment horizontal="right" vertical="center" wrapText="1"/>
      <protection locked="0"/>
    </xf>
    <xf numFmtId="4" fontId="14" fillId="0" borderId="35" xfId="1" applyNumberFormat="1" applyFont="1" applyBorder="1" applyAlignment="1" applyProtection="1">
      <alignment horizontal="right" vertical="center" wrapText="1"/>
      <protection locked="0"/>
    </xf>
    <xf numFmtId="4" fontId="14" fillId="0" borderId="40" xfId="1" applyNumberFormat="1" applyFont="1" applyBorder="1" applyAlignment="1" applyProtection="1">
      <alignment horizontal="right" vertical="center" wrapText="1"/>
      <protection locked="0"/>
    </xf>
    <xf numFmtId="3" fontId="14" fillId="0" borderId="33" xfId="1" applyNumberFormat="1" applyFont="1" applyBorder="1" applyAlignment="1" applyProtection="1">
      <alignment horizontal="right" vertical="center" wrapText="1"/>
    </xf>
    <xf numFmtId="4" fontId="14" fillId="0" borderId="42" xfId="1" applyNumberFormat="1" applyFont="1" applyBorder="1" applyAlignment="1" applyProtection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1" fillId="0" borderId="15" xfId="1" applyFont="1" applyFill="1" applyBorder="1" applyAlignment="1" applyProtection="1">
      <alignment horizontal="center" vertical="center" wrapText="1"/>
      <protection locked="0"/>
    </xf>
    <xf numFmtId="0" fontId="11" fillId="0" borderId="25" xfId="1" applyFont="1" applyFill="1" applyBorder="1" applyAlignment="1" applyProtection="1">
      <alignment horizontal="center" vertical="center" wrapText="1"/>
      <protection locked="0"/>
    </xf>
    <xf numFmtId="0" fontId="11" fillId="0" borderId="16" xfId="1" applyFont="1" applyFill="1" applyBorder="1" applyAlignment="1" applyProtection="1">
      <alignment horizontal="center" vertical="center" wrapText="1"/>
      <protection locked="0"/>
    </xf>
    <xf numFmtId="0" fontId="11" fillId="0" borderId="26" xfId="1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Fill="1" applyBorder="1" applyAlignment="1" applyProtection="1">
      <alignment horizontal="center" vertical="center" wrapText="1"/>
      <protection locked="0"/>
    </xf>
    <xf numFmtId="0" fontId="11" fillId="0" borderId="28" xfId="1" applyFont="1" applyFill="1" applyBorder="1" applyAlignment="1" applyProtection="1">
      <alignment horizontal="center" vertical="center" wrapText="1"/>
      <protection locked="0"/>
    </xf>
    <xf numFmtId="0" fontId="11" fillId="0" borderId="20" xfId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11" fillId="0" borderId="22" xfId="1" applyFont="1" applyFill="1" applyBorder="1" applyAlignment="1" applyProtection="1">
      <alignment horizontal="center" vertical="center" wrapText="1"/>
      <protection locked="0"/>
    </xf>
    <xf numFmtId="0" fontId="11" fillId="0" borderId="3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Alignment="1" applyProtection="1">
      <alignment horizont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10" fillId="0" borderId="2" xfId="1" applyFont="1" applyFill="1" applyBorder="1" applyAlignment="1" applyProtection="1">
      <alignment horizontal="center" vertical="center" wrapText="1"/>
      <protection locked="0"/>
    </xf>
    <xf numFmtId="0" fontId="10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13" xfId="1" applyFont="1" applyFill="1" applyBorder="1" applyAlignment="1" applyProtection="1">
      <alignment horizontal="center" vertical="center" wrapText="1"/>
      <protection locked="0"/>
    </xf>
    <xf numFmtId="0" fontId="11" fillId="0" borderId="23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14" xfId="1" applyFont="1" applyFill="1" applyBorder="1" applyAlignment="1" applyProtection="1">
      <alignment horizontal="center" vertical="center" wrapText="1"/>
      <protection locked="0"/>
    </xf>
    <xf numFmtId="0" fontId="11" fillId="0" borderId="24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1" xfId="1" applyFont="1" applyFill="1" applyBorder="1" applyAlignment="1" applyProtection="1">
      <alignment horizontal="center" vertical="center" wrapText="1"/>
      <protection locked="0"/>
    </xf>
    <xf numFmtId="0" fontId="11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19/kwiecie&#324;%202019/ARiMR%20(M_2019-04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ramy wykonania - operacje zak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2.3_kampanie"/>
      <sheetName val="1.2"/>
      <sheetName val="2.1"/>
      <sheetName val="2.3"/>
      <sheetName val="3.1_PROW 14-20 Nabór I"/>
      <sheetName val="3.1_PROW 14-20 Nabór II"/>
      <sheetName val="3.1_PROW 14-20 Nabór III"/>
      <sheetName val="3.1_PROW 14-20 Nabór IV"/>
      <sheetName val="3.1_PROW 14-20"/>
      <sheetName val="3.1_PROW 7-13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"/>
      <sheetName val="4.1_natura 2000_nabór_2017"/>
      <sheetName val="4.1_natura 2000"/>
      <sheetName val="4.1_OSN_2016"/>
      <sheetName val="4.1_OSN_rrrr"/>
      <sheetName val="4.1_ochrona_wód_2018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"/>
      <sheetName val="4.3"/>
      <sheetName val="5.1_nabór 2017"/>
      <sheetName val="5.1_nabór 2018_1"/>
      <sheetName val="5.1_nabór 2018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"/>
      <sheetName val="5.2"/>
      <sheetName val="6.1_nabór_2015"/>
      <sheetName val="6.1_nabór_2016"/>
      <sheetName val="6.1_nabór_2017"/>
      <sheetName val="6.1_nabór_2018"/>
      <sheetName val="6.1"/>
      <sheetName val="6.2_2017_1"/>
      <sheetName val="6.2_2017_2"/>
      <sheetName val="6.2_2018"/>
      <sheetName val="6.2_nabory"/>
      <sheetName val="6.3_nabór_2017"/>
      <sheetName val="6.3_nabór_2017_A S F"/>
      <sheetName val="6.3_nabór_2018"/>
      <sheetName val="6.3_nabór_2019"/>
      <sheetName val="6.3"/>
      <sheetName val="6.4_nabor 2016"/>
      <sheetName val="6.4"/>
      <sheetName val="6.5_nabór_2016"/>
      <sheetName val="6.5_nabór_2017"/>
      <sheetName val="6.5_nabór_2018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6_Nabór_I"/>
      <sheetName val="16_Nabór_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Renty_PROW 7-13"/>
      <sheetName val="Renty_PROW 4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30.04.2019 r.</v>
          </cell>
        </row>
        <row r="8">
          <cell r="F8">
            <v>249108956.315</v>
          </cell>
          <cell r="AR8">
            <v>57999757</v>
          </cell>
        </row>
        <row r="9">
          <cell r="H9">
            <v>96</v>
          </cell>
          <cell r="I9">
            <v>26319011</v>
          </cell>
          <cell r="U9">
            <v>25</v>
          </cell>
          <cell r="V9">
            <v>9137670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11">
          <cell r="F11">
            <v>322126432.03735</v>
          </cell>
          <cell r="AR11">
            <v>75000519</v>
          </cell>
        </row>
        <row r="12">
          <cell r="H12">
            <v>63</v>
          </cell>
          <cell r="I12">
            <v>180077143.61999997</v>
          </cell>
          <cell r="U12">
            <v>57</v>
          </cell>
          <cell r="V12">
            <v>163764433.61999997</v>
          </cell>
          <cell r="AN12">
            <v>0</v>
          </cell>
        </row>
        <row r="15">
          <cell r="H15">
            <v>3</v>
          </cell>
          <cell r="I15">
            <v>417694.89</v>
          </cell>
          <cell r="U15">
            <v>3</v>
          </cell>
          <cell r="V15">
            <v>417694.89</v>
          </cell>
          <cell r="AK15">
            <v>2</v>
          </cell>
          <cell r="AL15">
            <v>366179.2</v>
          </cell>
          <cell r="AM15">
            <v>232999.81</v>
          </cell>
          <cell r="AN15">
            <v>85442.67</v>
          </cell>
        </row>
        <row r="17">
          <cell r="F17">
            <v>141648217.581</v>
          </cell>
          <cell r="AK17">
            <v>9990</v>
          </cell>
          <cell r="AR17">
            <v>33003300</v>
          </cell>
        </row>
        <row r="18">
          <cell r="AK18">
            <v>9971</v>
          </cell>
        </row>
        <row r="19">
          <cell r="H19">
            <v>3557</v>
          </cell>
          <cell r="U19">
            <v>2699</v>
          </cell>
          <cell r="AK19">
            <v>1706</v>
          </cell>
          <cell r="AL19">
            <v>3055745.9999999995</v>
          </cell>
          <cell r="AM19">
            <v>1944358.75</v>
          </cell>
          <cell r="AN19">
            <v>710863.85</v>
          </cell>
        </row>
        <row r="24">
          <cell r="AK24">
            <v>8301</v>
          </cell>
          <cell r="AL24">
            <v>19731501.100000001</v>
          </cell>
          <cell r="AM24">
            <v>12555082.77</v>
          </cell>
          <cell r="AN24">
            <v>4577835.1100000003</v>
          </cell>
        </row>
        <row r="25">
          <cell r="H25">
            <v>84</v>
          </cell>
          <cell r="I25">
            <v>109043782.05</v>
          </cell>
          <cell r="U25">
            <v>24</v>
          </cell>
          <cell r="V25">
            <v>31913306.030000001</v>
          </cell>
          <cell r="AK25">
            <v>19</v>
          </cell>
          <cell r="AL25">
            <v>16295503.75</v>
          </cell>
          <cell r="AM25">
            <v>10368828.810000001</v>
          </cell>
          <cell r="AN25">
            <v>3834674.1499999994</v>
          </cell>
        </row>
        <row r="26">
          <cell r="F26">
            <v>16128023266.340851</v>
          </cell>
          <cell r="AK26">
            <v>11601</v>
          </cell>
          <cell r="AR26">
            <v>3757025000</v>
          </cell>
        </row>
        <row r="27">
          <cell r="F27">
            <v>10722741040.368999</v>
          </cell>
          <cell r="H27">
            <v>56746</v>
          </cell>
          <cell r="I27">
            <v>11877927991.59</v>
          </cell>
          <cell r="U27">
            <v>17459</v>
          </cell>
          <cell r="V27">
            <v>3565144993.96</v>
          </cell>
          <cell r="AK27">
            <v>10579</v>
          </cell>
          <cell r="AL27">
            <v>1753488519.3900003</v>
          </cell>
          <cell r="AM27">
            <v>1115744711.03</v>
          </cell>
          <cell r="AN27">
            <v>411725296.0999999</v>
          </cell>
          <cell r="AR27">
            <v>2499997963</v>
          </cell>
        </row>
        <row r="34">
          <cell r="F34">
            <v>280194007.27165002</v>
          </cell>
          <cell r="H34">
            <v>2194</v>
          </cell>
          <cell r="I34">
            <v>360662755.25999999</v>
          </cell>
          <cell r="U34">
            <v>1484</v>
          </cell>
          <cell r="V34">
            <v>226108065.59999996</v>
          </cell>
          <cell r="AK34">
            <v>681</v>
          </cell>
          <cell r="AL34">
            <v>82378875</v>
          </cell>
          <cell r="AM34">
            <v>82378875</v>
          </cell>
          <cell r="AN34">
            <v>19159102.129999999</v>
          </cell>
          <cell r="AR34">
            <v>65216176</v>
          </cell>
        </row>
        <row r="36">
          <cell r="D36" t="str">
            <v>Inwestycje mające na celu ochronę wód przed zanieczyszczeniem azotanami pochodzącymi ze źródeł rolniczych 
(w tym "Inwestycje w gospodarstwach położonych na obszarach OSN")</v>
          </cell>
          <cell r="F36">
            <v>146256549.78704998</v>
          </cell>
          <cell r="H36">
            <v>3155</v>
          </cell>
          <cell r="I36">
            <v>228756271.96000004</v>
          </cell>
          <cell r="U36">
            <v>86</v>
          </cell>
          <cell r="V36">
            <v>3388551.1</v>
          </cell>
          <cell r="AK36">
            <v>83</v>
          </cell>
          <cell r="AL36">
            <v>3176467.5</v>
          </cell>
          <cell r="AM36">
            <v>3176467.5</v>
          </cell>
          <cell r="AN36">
            <v>746650.01</v>
          </cell>
          <cell r="AR36">
            <v>34059824</v>
          </cell>
        </row>
        <row r="39">
          <cell r="F39">
            <v>2982994572.3175998</v>
          </cell>
          <cell r="H39">
            <v>3864</v>
          </cell>
          <cell r="I39">
            <v>7499782530.6299992</v>
          </cell>
          <cell r="U39">
            <v>741</v>
          </cell>
          <cell r="V39">
            <v>1211880722.8599999</v>
          </cell>
          <cell r="AK39">
            <v>347</v>
          </cell>
          <cell r="AL39">
            <v>480829031.9000001</v>
          </cell>
          <cell r="AM39">
            <v>305951511.28999996</v>
          </cell>
          <cell r="AN39">
            <v>112626930</v>
          </cell>
          <cell r="AR39">
            <v>693052019</v>
          </cell>
        </row>
        <row r="46">
          <cell r="F46">
            <v>1222737096.5955501</v>
          </cell>
          <cell r="H46">
            <v>154</v>
          </cell>
          <cell r="I46">
            <v>1303374689.6500001</v>
          </cell>
          <cell r="U46">
            <v>116</v>
          </cell>
          <cell r="V46">
            <v>914238280.68358457</v>
          </cell>
          <cell r="AK46">
            <v>13</v>
          </cell>
          <cell r="AL46">
            <v>42388837.50999999</v>
          </cell>
          <cell r="AM46">
            <v>26972017.25</v>
          </cell>
          <cell r="AN46">
            <v>9879865.7100000009</v>
          </cell>
          <cell r="AR46">
            <v>284699018</v>
          </cell>
        </row>
        <row r="47">
          <cell r="F47">
            <v>1352820551.50055</v>
          </cell>
          <cell r="AK47">
            <v>366</v>
          </cell>
          <cell r="AR47">
            <v>314970926</v>
          </cell>
        </row>
        <row r="48">
          <cell r="H48">
            <v>2857</v>
          </cell>
          <cell r="I48">
            <v>226512888.80000001</v>
          </cell>
          <cell r="U48">
            <v>304</v>
          </cell>
          <cell r="V48">
            <v>39306236.819999993</v>
          </cell>
          <cell r="AK48">
            <v>128</v>
          </cell>
          <cell r="AL48">
            <v>15690128.520000001</v>
          </cell>
          <cell r="AM48">
            <v>9983628.2299999986</v>
          </cell>
          <cell r="AN48">
            <v>3647369.25</v>
          </cell>
        </row>
        <row r="52">
          <cell r="H52">
            <v>1082</v>
          </cell>
          <cell r="I52">
            <v>65604441.150000006</v>
          </cell>
          <cell r="U52">
            <v>399</v>
          </cell>
          <cell r="V52">
            <v>16162693.709999997</v>
          </cell>
          <cell r="AK52">
            <v>238</v>
          </cell>
          <cell r="AL52">
            <v>8641905.8399999999</v>
          </cell>
          <cell r="AM52">
            <v>5498843.8399999999</v>
          </cell>
          <cell r="AN52">
            <v>2013078.0500000003</v>
          </cell>
        </row>
        <row r="59">
          <cell r="AK59">
            <v>21984</v>
          </cell>
        </row>
        <row r="60">
          <cell r="F60">
            <v>3084571212.3288999</v>
          </cell>
          <cell r="H60">
            <v>17219</v>
          </cell>
          <cell r="I60">
            <v>1721900000</v>
          </cell>
          <cell r="U60">
            <v>13299</v>
          </cell>
          <cell r="V60">
            <v>1329900000</v>
          </cell>
          <cell r="AK60">
            <v>9235</v>
          </cell>
          <cell r="AL60">
            <v>756640000</v>
          </cell>
          <cell r="AM60">
            <v>481450032</v>
          </cell>
          <cell r="AN60">
            <v>176417871.83000001</v>
          </cell>
          <cell r="AR60">
            <v>717978630</v>
          </cell>
        </row>
        <row r="65">
          <cell r="F65">
            <v>1456430968.6608</v>
          </cell>
          <cell r="H65">
            <v>4300</v>
          </cell>
          <cell r="I65">
            <v>430000000</v>
          </cell>
          <cell r="U65">
            <v>1006</v>
          </cell>
          <cell r="V65">
            <v>100600000</v>
          </cell>
          <cell r="AK65">
            <v>961</v>
          </cell>
          <cell r="AL65">
            <v>80620000</v>
          </cell>
          <cell r="AM65">
            <v>51298506</v>
          </cell>
          <cell r="AN65">
            <v>19049128.450000003</v>
          </cell>
          <cell r="AR65">
            <v>339359101</v>
          </cell>
        </row>
        <row r="69">
          <cell r="F69">
            <v>3451241579.8939004</v>
          </cell>
          <cell r="H69">
            <v>25066</v>
          </cell>
          <cell r="I69">
            <v>1503960000</v>
          </cell>
          <cell r="U69">
            <v>14496</v>
          </cell>
          <cell r="V69">
            <v>869760000</v>
          </cell>
          <cell r="AK69">
            <v>10547</v>
          </cell>
          <cell r="AL69">
            <v>507912000</v>
          </cell>
          <cell r="AM69">
            <v>323184405.60000002</v>
          </cell>
          <cell r="AN69">
            <v>120469761.65000001</v>
          </cell>
          <cell r="AR69">
            <v>805527034</v>
          </cell>
        </row>
        <row r="74">
          <cell r="F74">
            <v>996457096.69304991</v>
          </cell>
          <cell r="H74">
            <v>1896</v>
          </cell>
          <cell r="I74">
            <v>789556042.56000006</v>
          </cell>
          <cell r="U74">
            <v>1300</v>
          </cell>
          <cell r="V74">
            <v>549465922.05999994</v>
          </cell>
          <cell r="AK74">
            <v>733</v>
          </cell>
          <cell r="AL74">
            <v>277974881.70999998</v>
          </cell>
          <cell r="AM74">
            <v>176875415.94</v>
          </cell>
          <cell r="AN74">
            <v>64723720.719999999</v>
          </cell>
          <cell r="AR74">
            <v>231997643</v>
          </cell>
        </row>
        <row r="76">
          <cell r="F76">
            <v>25716250.65405</v>
          </cell>
          <cell r="H76">
            <v>789</v>
          </cell>
          <cell r="U76">
            <v>540</v>
          </cell>
          <cell r="V76">
            <v>9963466.459999999</v>
          </cell>
          <cell r="AK76">
            <v>528</v>
          </cell>
          <cell r="AL76">
            <v>9721908.6400000006</v>
          </cell>
          <cell r="AM76">
            <v>6186047.7699999996</v>
          </cell>
          <cell r="AN76">
            <v>2273058.2599999998</v>
          </cell>
          <cell r="AR76">
            <v>5996857</v>
          </cell>
        </row>
        <row r="80">
          <cell r="F80">
            <v>5244863920.2713499</v>
          </cell>
          <cell r="AK80">
            <v>1325</v>
          </cell>
          <cell r="AR80">
            <v>1224938080</v>
          </cell>
        </row>
        <row r="81">
          <cell r="H81">
            <v>5180</v>
          </cell>
          <cell r="I81">
            <v>6329205449.5223131</v>
          </cell>
          <cell r="U81">
            <v>2009</v>
          </cell>
          <cell r="V81">
            <v>1922367769.3432362</v>
          </cell>
          <cell r="AK81">
            <v>1075</v>
          </cell>
          <cell r="AL81">
            <v>1564463711.3700004</v>
          </cell>
          <cell r="AM81">
            <v>995468252.18999994</v>
          </cell>
          <cell r="AN81">
            <v>368152836.80999994</v>
          </cell>
        </row>
        <row r="82">
          <cell r="H82">
            <v>1696</v>
          </cell>
          <cell r="I82">
            <v>3401989899.9627304</v>
          </cell>
          <cell r="U82">
            <v>770</v>
          </cell>
          <cell r="V82">
            <v>1531185323.1906364</v>
          </cell>
          <cell r="AK82">
            <v>464</v>
          </cell>
          <cell r="AL82">
            <v>568592113.64999998</v>
          </cell>
          <cell r="AM82">
            <v>361795160.12</v>
          </cell>
          <cell r="AN82">
            <v>132313565.65000001</v>
          </cell>
        </row>
        <row r="83">
          <cell r="H83">
            <v>1123</v>
          </cell>
          <cell r="I83">
            <v>703039476.78722131</v>
          </cell>
          <cell r="U83">
            <v>459</v>
          </cell>
          <cell r="V83">
            <v>307357110.26833886</v>
          </cell>
          <cell r="AJ83">
            <v>0</v>
          </cell>
          <cell r="AK83">
            <v>0</v>
          </cell>
          <cell r="AL83">
            <v>0</v>
          </cell>
          <cell r="AN83">
            <v>0</v>
          </cell>
        </row>
        <row r="84">
          <cell r="H84">
            <v>245</v>
          </cell>
          <cell r="I84">
            <v>308747190.97698408</v>
          </cell>
          <cell r="U84">
            <v>183</v>
          </cell>
          <cell r="V84">
            <v>229563507.77520043</v>
          </cell>
          <cell r="AK84">
            <v>43</v>
          </cell>
          <cell r="AL84">
            <v>46253926.050000004</v>
          </cell>
          <cell r="AM84">
            <v>29431373.02</v>
          </cell>
          <cell r="AN84">
            <v>10736867.82</v>
          </cell>
        </row>
        <row r="85">
          <cell r="H85">
            <v>103</v>
          </cell>
          <cell r="I85">
            <v>59076577.747455597</v>
          </cell>
          <cell r="U85">
            <v>80</v>
          </cell>
          <cell r="V85">
            <v>48556942.300848655</v>
          </cell>
          <cell r="AJ85">
            <v>0</v>
          </cell>
          <cell r="AK85">
            <v>0</v>
          </cell>
          <cell r="AL85">
            <v>0</v>
          </cell>
          <cell r="AN85">
            <v>0</v>
          </cell>
        </row>
        <row r="86">
          <cell r="F86">
            <v>1291962544.9179001</v>
          </cell>
          <cell r="H86">
            <v>10480</v>
          </cell>
          <cell r="I86">
            <v>59245621.550000004</v>
          </cell>
          <cell r="U86">
            <v>7025</v>
          </cell>
          <cell r="AK86">
            <v>17053</v>
          </cell>
          <cell r="AL86">
            <v>385924479.65000004</v>
          </cell>
          <cell r="AM86">
            <v>245563074.93999997</v>
          </cell>
          <cell r="AN86">
            <v>90096582.260000005</v>
          </cell>
          <cell r="AR86">
            <v>300989060</v>
          </cell>
        </row>
        <row r="88">
          <cell r="H88">
            <v>10370</v>
          </cell>
          <cell r="I88">
            <v>57472774.650000006</v>
          </cell>
          <cell r="U88">
            <v>6972</v>
          </cell>
          <cell r="AK88">
            <v>1648</v>
          </cell>
          <cell r="AL88">
            <v>38750076.849999994</v>
          </cell>
          <cell r="AM88">
            <v>24656638.710000001</v>
          </cell>
          <cell r="AN88">
            <v>9046706.1500000004</v>
          </cell>
        </row>
        <row r="101">
          <cell r="H101">
            <v>110</v>
          </cell>
          <cell r="I101">
            <v>1772846.9</v>
          </cell>
          <cell r="U101">
            <v>53</v>
          </cell>
          <cell r="AK101">
            <v>9282</v>
          </cell>
          <cell r="AL101">
            <v>193842904.74000001</v>
          </cell>
          <cell r="AM101">
            <v>123341724.22</v>
          </cell>
          <cell r="AN101">
            <v>45455561.180000007</v>
          </cell>
        </row>
        <row r="108">
          <cell r="AK108">
            <v>7545</v>
          </cell>
          <cell r="AL108">
            <v>153331498.06</v>
          </cell>
          <cell r="AM108">
            <v>97564712.00999999</v>
          </cell>
          <cell r="AN108">
            <v>35594314.930000007</v>
          </cell>
        </row>
        <row r="114">
          <cell r="F114">
            <v>1139966306.9017501</v>
          </cell>
          <cell r="AR114">
            <v>265268848</v>
          </cell>
        </row>
        <row r="115">
          <cell r="H115">
            <v>299</v>
          </cell>
          <cell r="U115">
            <v>248</v>
          </cell>
          <cell r="AK115">
            <v>190</v>
          </cell>
          <cell r="AL115">
            <v>58450896.609999999</v>
          </cell>
          <cell r="AM115">
            <v>35181831.630000003</v>
          </cell>
          <cell r="AN115">
            <v>13660546.609999999</v>
          </cell>
        </row>
        <row r="121">
          <cell r="AK121">
            <v>755</v>
          </cell>
          <cell r="AL121">
            <v>257491439.34999999</v>
          </cell>
          <cell r="AM121">
            <v>163841794.19999999</v>
          </cell>
          <cell r="AN121">
            <v>59790000.719999999</v>
          </cell>
        </row>
        <row r="122">
          <cell r="F122">
            <v>5882336953.8841496</v>
          </cell>
          <cell r="H122">
            <v>316313</v>
          </cell>
          <cell r="U122">
            <v>272488</v>
          </cell>
          <cell r="AK122">
            <v>93178</v>
          </cell>
          <cell r="AL122">
            <v>3043932192.6700001</v>
          </cell>
          <cell r="AM122">
            <v>1936835150.6400001</v>
          </cell>
          <cell r="AN122">
            <v>709514789.13999987</v>
          </cell>
          <cell r="AR122">
            <v>1366679125</v>
          </cell>
        </row>
        <row r="123">
          <cell r="H123">
            <v>296697</v>
          </cell>
          <cell r="U123">
            <v>256432</v>
          </cell>
          <cell r="V123">
            <v>2837182019.8500004</v>
          </cell>
          <cell r="AK123">
            <v>87841</v>
          </cell>
          <cell r="AL123">
            <v>2806673364.0700002</v>
          </cell>
          <cell r="AM123">
            <v>1785867431.2999997</v>
          </cell>
          <cell r="AN123">
            <v>654185953.22000003</v>
          </cell>
        </row>
        <row r="124">
          <cell r="H124">
            <v>27427</v>
          </cell>
          <cell r="U124">
            <v>23710</v>
          </cell>
          <cell r="V124">
            <v>240400264.10000002</v>
          </cell>
          <cell r="AK124">
            <v>9136</v>
          </cell>
          <cell r="AL124">
            <v>237258828.59999999</v>
          </cell>
          <cell r="AM124">
            <v>150967719.34</v>
          </cell>
          <cell r="AN124">
            <v>55328835.920000017</v>
          </cell>
        </row>
        <row r="125">
          <cell r="H125">
            <v>166685</v>
          </cell>
          <cell r="U125">
            <v>129036</v>
          </cell>
          <cell r="AK125">
            <v>55785</v>
          </cell>
          <cell r="AL125">
            <v>1509036271.0499997</v>
          </cell>
          <cell r="AM125">
            <v>960198771.95999968</v>
          </cell>
          <cell r="AN125">
            <v>353942006.73000002</v>
          </cell>
        </row>
        <row r="135">
          <cell r="H135">
            <v>149628</v>
          </cell>
          <cell r="U135">
            <v>143452</v>
          </cell>
          <cell r="AK135">
            <v>57564</v>
          </cell>
          <cell r="AL135">
            <v>1534851804.8199999</v>
          </cell>
          <cell r="AM135">
            <v>976608307.17000008</v>
          </cell>
          <cell r="AN135">
            <v>355562218.05000007</v>
          </cell>
        </row>
        <row r="141">
          <cell r="F141">
            <v>3011118283.0149498</v>
          </cell>
          <cell r="H141">
            <v>83891</v>
          </cell>
          <cell r="U141">
            <v>72920</v>
          </cell>
          <cell r="AK141">
            <v>26364</v>
          </cell>
          <cell r="AL141">
            <v>1175025971.1900001</v>
          </cell>
          <cell r="AM141">
            <v>747668348.09000003</v>
          </cell>
          <cell r="AN141">
            <v>273991238.81</v>
          </cell>
          <cell r="AR141">
            <v>699942890</v>
          </cell>
        </row>
        <row r="142">
          <cell r="H142">
            <v>17562</v>
          </cell>
          <cell r="U142">
            <v>13417</v>
          </cell>
          <cell r="V142">
            <v>226683110.08999997</v>
          </cell>
          <cell r="AK142">
            <v>8249</v>
          </cell>
          <cell r="AL142">
            <v>224432091.72999999</v>
          </cell>
          <cell r="AM142">
            <v>142806038.94</v>
          </cell>
          <cell r="AN142">
            <v>52658389.399999999</v>
          </cell>
        </row>
        <row r="143">
          <cell r="H143">
            <v>71851</v>
          </cell>
          <cell r="U143">
            <v>63224</v>
          </cell>
          <cell r="V143">
            <v>957725893.27999985</v>
          </cell>
          <cell r="AK143">
            <v>23561</v>
          </cell>
          <cell r="AL143">
            <v>950593879.4599998</v>
          </cell>
          <cell r="AM143">
            <v>604862309.14999986</v>
          </cell>
          <cell r="AN143">
            <v>221332849.40999997</v>
          </cell>
        </row>
        <row r="144">
          <cell r="H144">
            <v>43129</v>
          </cell>
          <cell r="U144">
            <v>33166</v>
          </cell>
          <cell r="AK144">
            <v>13756</v>
          </cell>
          <cell r="AL144">
            <v>617772822.14999998</v>
          </cell>
          <cell r="AM144">
            <v>393088517.25</v>
          </cell>
          <cell r="AN144">
            <v>145003828.80999997</v>
          </cell>
        </row>
        <row r="154">
          <cell r="H154">
            <v>40762</v>
          </cell>
          <cell r="U154">
            <v>39754</v>
          </cell>
          <cell r="AK154">
            <v>17878</v>
          </cell>
          <cell r="AL154">
            <v>557253149.03999996</v>
          </cell>
          <cell r="AM154">
            <v>354579830.83999997</v>
          </cell>
          <cell r="AN154">
            <v>128987410.00000001</v>
          </cell>
        </row>
        <row r="159">
          <cell r="F159">
            <v>8513697012.3419495</v>
          </cell>
          <cell r="H159">
            <v>3457414</v>
          </cell>
          <cell r="U159">
            <v>2963642</v>
          </cell>
          <cell r="V159">
            <v>5242246941.829999</v>
          </cell>
          <cell r="AK159">
            <v>834680</v>
          </cell>
          <cell r="AL159">
            <v>5217370102.1999998</v>
          </cell>
          <cell r="AM159">
            <v>3319798034.4599996</v>
          </cell>
          <cell r="AN159">
            <v>1216560352.1300001</v>
          </cell>
          <cell r="AR159">
            <v>1983293170</v>
          </cell>
        </row>
        <row r="160">
          <cell r="H160">
            <v>138118</v>
          </cell>
          <cell r="U160">
            <v>121213</v>
          </cell>
          <cell r="V160">
            <v>240571929.09999999</v>
          </cell>
          <cell r="AK160">
            <v>34238</v>
          </cell>
          <cell r="AL160">
            <v>239189131.84000003</v>
          </cell>
          <cell r="AM160">
            <v>152195436.41</v>
          </cell>
          <cell r="AN160">
            <v>55763029.379999988</v>
          </cell>
        </row>
        <row r="161">
          <cell r="H161">
            <v>2910479</v>
          </cell>
          <cell r="U161">
            <v>2592616</v>
          </cell>
          <cell r="V161">
            <v>4708018473.8999996</v>
          </cell>
          <cell r="AK161">
            <v>730281</v>
          </cell>
          <cell r="AL161">
            <v>4685896672.29</v>
          </cell>
          <cell r="AM161">
            <v>2981623402.4699998</v>
          </cell>
          <cell r="AN161">
            <v>1092641912.4299998</v>
          </cell>
        </row>
        <row r="162">
          <cell r="H162">
            <v>340614</v>
          </cell>
          <cell r="U162">
            <v>265436</v>
          </cell>
          <cell r="V162">
            <v>293656538.82999998</v>
          </cell>
          <cell r="AK162">
            <v>75026</v>
          </cell>
          <cell r="AL162">
            <v>292284298.06999999</v>
          </cell>
          <cell r="AM162">
            <v>185979195.58000001</v>
          </cell>
          <cell r="AN162">
            <v>68155410.319999993</v>
          </cell>
        </row>
        <row r="163">
          <cell r="H163">
            <v>3456603</v>
          </cell>
          <cell r="U163">
            <v>2962838</v>
          </cell>
          <cell r="V163">
            <v>5238284691.2999992</v>
          </cell>
          <cell r="AK163">
            <v>834590</v>
          </cell>
          <cell r="AL163">
            <v>5214948872.8999996</v>
          </cell>
          <cell r="AM163">
            <v>3318257408.9999995</v>
          </cell>
          <cell r="AN163">
            <v>1215995080.6200001</v>
          </cell>
        </row>
        <row r="169">
          <cell r="H169">
            <v>811</v>
          </cell>
          <cell r="U169">
            <v>804</v>
          </cell>
          <cell r="V169">
            <v>3962250.5300000003</v>
          </cell>
          <cell r="AK169">
            <v>810</v>
          </cell>
          <cell r="AL169">
            <v>2421229.2999999998</v>
          </cell>
          <cell r="AM169">
            <v>1540625.46</v>
          </cell>
          <cell r="AN169">
            <v>565271.51</v>
          </cell>
        </row>
        <row r="170">
          <cell r="F170">
            <v>377952208.84939992</v>
          </cell>
          <cell r="H170">
            <v>180</v>
          </cell>
          <cell r="I170">
            <v>619711928.50999999</v>
          </cell>
          <cell r="U170">
            <v>10</v>
          </cell>
          <cell r="V170">
            <v>29096567</v>
          </cell>
          <cell r="AK170">
            <v>1</v>
          </cell>
          <cell r="AL170">
            <v>35883.33</v>
          </cell>
          <cell r="AM170">
            <v>22832.560000000001</v>
          </cell>
          <cell r="AN170">
            <v>8354.68</v>
          </cell>
          <cell r="AR170">
            <v>87998186</v>
          </cell>
        </row>
        <row r="171">
          <cell r="F171">
            <v>3256376659.1689501</v>
          </cell>
          <cell r="AK171">
            <v>7665</v>
          </cell>
          <cell r="AR171">
            <v>756980355</v>
          </cell>
        </row>
        <row r="172">
          <cell r="H172">
            <v>301</v>
          </cell>
          <cell r="I172">
            <v>37422000</v>
          </cell>
          <cell r="U172">
            <v>299</v>
          </cell>
          <cell r="V172">
            <v>37180000</v>
          </cell>
          <cell r="AK172">
            <v>299</v>
          </cell>
          <cell r="AL172">
            <v>37156680</v>
          </cell>
          <cell r="AM172">
            <v>23642795.48</v>
          </cell>
          <cell r="AN172">
            <v>8641728.5499999989</v>
          </cell>
        </row>
        <row r="173">
          <cell r="H173">
            <v>22487</v>
          </cell>
          <cell r="I173">
            <v>2847252798.4811239</v>
          </cell>
          <cell r="AK173">
            <v>7528</v>
          </cell>
          <cell r="AL173">
            <v>773839759.15999997</v>
          </cell>
          <cell r="AM173">
            <v>435778953.66000003</v>
          </cell>
          <cell r="AN173">
            <v>181188067.21000001</v>
          </cell>
        </row>
        <row r="174">
          <cell r="H174">
            <v>22487</v>
          </cell>
          <cell r="I174">
            <v>2847252798.4811239</v>
          </cell>
          <cell r="U174">
            <v>11489</v>
          </cell>
          <cell r="V174">
            <v>1464296571.2545059</v>
          </cell>
          <cell r="AK174">
            <v>7470</v>
          </cell>
          <cell r="AL174">
            <v>768793078.62</v>
          </cell>
          <cell r="AM174">
            <v>432567751.04000002</v>
          </cell>
          <cell r="AN174">
            <v>180053355.54000002</v>
          </cell>
        </row>
        <row r="175">
          <cell r="U175">
            <v>63</v>
          </cell>
          <cell r="V175">
            <v>5046680.5399999991</v>
          </cell>
          <cell r="AK175">
            <v>62</v>
          </cell>
          <cell r="AL175">
            <v>5046680.5399999991</v>
          </cell>
          <cell r="AM175">
            <v>3211202.62</v>
          </cell>
          <cell r="AN175">
            <v>1134711.67</v>
          </cell>
        </row>
        <row r="176">
          <cell r="H176">
            <v>138</v>
          </cell>
          <cell r="I176">
            <v>45910510.044871911</v>
          </cell>
          <cell r="AK176">
            <v>178</v>
          </cell>
          <cell r="AL176">
            <v>11036915.899999999</v>
          </cell>
          <cell r="AM176">
            <v>2062879.94</v>
          </cell>
          <cell r="AN176">
            <v>2564689.9700000002</v>
          </cell>
        </row>
        <row r="177">
          <cell r="H177">
            <v>138</v>
          </cell>
          <cell r="I177">
            <v>45910510.044871911</v>
          </cell>
          <cell r="U177">
            <v>89</v>
          </cell>
          <cell r="V177">
            <v>26758184.029999997</v>
          </cell>
          <cell r="AK177">
            <v>175</v>
          </cell>
          <cell r="AL177">
            <v>10066757.619999999</v>
          </cell>
          <cell r="AM177">
            <v>1445568.2599999998</v>
          </cell>
          <cell r="AN177">
            <v>2346843.33</v>
          </cell>
        </row>
        <row r="178">
          <cell r="U178">
            <v>4</v>
          </cell>
          <cell r="V178">
            <v>970158.28</v>
          </cell>
          <cell r="AK178">
            <v>7</v>
          </cell>
          <cell r="AL178">
            <v>970158.28</v>
          </cell>
          <cell r="AM178">
            <v>617311.68000000005</v>
          </cell>
          <cell r="AN178">
            <v>217846.64</v>
          </cell>
        </row>
        <row r="179">
          <cell r="H179">
            <v>274</v>
          </cell>
          <cell r="I179">
            <v>542144649.30239999</v>
          </cell>
          <cell r="U179">
            <v>274</v>
          </cell>
          <cell r="V179">
            <v>542096330.55239999</v>
          </cell>
          <cell r="AK179">
            <v>274</v>
          </cell>
          <cell r="AL179">
            <v>275404856.63</v>
          </cell>
          <cell r="AM179">
            <v>94854455.350000009</v>
          </cell>
          <cell r="AN179">
            <v>63230486.759999998</v>
          </cell>
        </row>
        <row r="180">
          <cell r="F180">
            <v>1386813147.0050998</v>
          </cell>
          <cell r="H180">
            <v>595</v>
          </cell>
          <cell r="I180">
            <v>527666580.20999998</v>
          </cell>
          <cell r="U180">
            <v>485</v>
          </cell>
          <cell r="V180">
            <v>414306114.3599999</v>
          </cell>
          <cell r="AK180">
            <v>35</v>
          </cell>
          <cell r="AL180">
            <v>250499042.60000002</v>
          </cell>
          <cell r="AM180">
            <v>159392539.31999999</v>
          </cell>
          <cell r="AN180">
            <v>58711118.219999999</v>
          </cell>
          <cell r="AR180">
            <v>323277848</v>
          </cell>
        </row>
        <row r="183">
          <cell r="F183">
            <v>1182239304.7976</v>
          </cell>
          <cell r="AK183">
            <v>53464</v>
          </cell>
          <cell r="AR183">
            <v>263985099</v>
          </cell>
        </row>
        <row r="184">
          <cell r="AK184">
            <v>17661</v>
          </cell>
          <cell r="AL184">
            <v>565058369.59000003</v>
          </cell>
          <cell r="AM184">
            <v>359544303.38</v>
          </cell>
          <cell r="AN184">
            <v>132684318.52</v>
          </cell>
        </row>
        <row r="185">
          <cell r="AK185">
            <v>35803</v>
          </cell>
          <cell r="AL185">
            <v>673091229.64999998</v>
          </cell>
          <cell r="AM185">
            <v>428285994.92000002</v>
          </cell>
          <cell r="AN185">
            <v>160331897.65000001</v>
          </cell>
        </row>
        <row r="186">
          <cell r="H186">
            <v>4023844</v>
          </cell>
          <cell r="I186">
            <v>41805307926.255112</v>
          </cell>
          <cell r="U186">
            <v>3386575</v>
          </cell>
          <cell r="V186">
            <v>30417052266.255787</v>
          </cell>
          <cell r="AK186">
            <v>949367</v>
          </cell>
          <cell r="AL186">
            <v>18962539055.66</v>
          </cell>
          <cell r="AM186">
            <v>11952969505.489998</v>
          </cell>
          <cell r="AN186">
            <v>4434118089.4499998</v>
          </cell>
        </row>
        <row r="189">
          <cell r="B189" t="str">
            <v xml:space="preserve">*** W ramach poddziałania 19.2 dane zawarte w sekcjach "złożone wnioski" oraz "wnioski odrzucone / wycofane" nie zawierają wniosków niewybranych przez LGD. </v>
          </cell>
        </row>
        <row r="191">
          <cell r="B191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194">
          <cell r="B194" t="str">
            <v>******** W ramach obsługi działania 11, w kolumnie „Zrealizowane płatności” uwzględniono kwoty wypłacone w ramach obsługi kampanii 2010 do 2014 - łącznie na kwotę ogółem 4 016 521,66 zł.</v>
          </cell>
        </row>
        <row r="195">
          <cell r="B195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17486875.359999992</v>
          </cell>
        </row>
        <row r="8">
          <cell r="F8">
            <v>22516161.328538623</v>
          </cell>
        </row>
        <row r="9">
          <cell r="F9">
            <v>866865370</v>
          </cell>
        </row>
        <row r="10">
          <cell r="F10">
            <v>56529170</v>
          </cell>
        </row>
        <row r="11">
          <cell r="F11">
            <v>406266000</v>
          </cell>
        </row>
        <row r="13">
          <cell r="F13">
            <v>605673720.62849998</v>
          </cell>
        </row>
        <row r="14">
          <cell r="F14">
            <v>310617245.03849995</v>
          </cell>
        </row>
        <row r="15">
          <cell r="F15">
            <v>295056475.58999997</v>
          </cell>
        </row>
        <row r="16">
          <cell r="F16">
            <v>4953418162.2299995</v>
          </cell>
        </row>
        <row r="17">
          <cell r="F17">
            <v>3412315162.23</v>
          </cell>
        </row>
        <row r="18">
          <cell r="F18">
            <v>1541103000</v>
          </cell>
        </row>
        <row r="19">
          <cell r="F19">
            <v>1848739538.1900001</v>
          </cell>
        </row>
        <row r="20">
          <cell r="F20">
            <v>1289249638.1900001</v>
          </cell>
        </row>
        <row r="21">
          <cell r="F21">
            <v>559489900</v>
          </cell>
        </row>
        <row r="22">
          <cell r="F22">
            <v>1260172200</v>
          </cell>
        </row>
        <row r="23">
          <cell r="F23">
            <v>587081000</v>
          </cell>
        </row>
        <row r="24">
          <cell r="F24">
            <v>673091200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7"/>
  <sheetViews>
    <sheetView tabSelected="1" zoomScale="60" zoomScaleNormal="60" zoomScaleSheetLayoutView="80" workbookViewId="0">
      <pane xSplit="1" topLeftCell="B1" activePane="topRight" state="frozen"/>
      <selection pane="topRight" activeCell="H14" sqref="H14"/>
    </sheetView>
  </sheetViews>
  <sheetFormatPr defaultColWidth="9.140625" defaultRowHeight="12.75" x14ac:dyDescent="0.2"/>
  <cols>
    <col min="1" max="1" width="2.140625" style="3" customWidth="1"/>
    <col min="2" max="2" width="14.28515625" style="3" customWidth="1"/>
    <col min="3" max="3" width="90.140625" style="3" customWidth="1"/>
    <col min="4" max="4" width="22.42578125" style="3" bestFit="1" customWidth="1"/>
    <col min="5" max="5" width="14.5703125" style="3" customWidth="1"/>
    <col min="6" max="6" width="23.140625" style="3" customWidth="1"/>
    <col min="7" max="7" width="14.5703125" style="3" customWidth="1"/>
    <col min="8" max="8" width="13.7109375" style="3" customWidth="1"/>
    <col min="9" max="9" width="24.28515625" style="3" customWidth="1"/>
    <col min="10" max="10" width="14.42578125" style="3" customWidth="1"/>
    <col min="11" max="11" width="14.85546875" style="3" customWidth="1"/>
    <col min="12" max="12" width="23.7109375" style="3" bestFit="1" customWidth="1"/>
    <col min="13" max="13" width="23.5703125" style="3" customWidth="1"/>
    <col min="14" max="14" width="20.85546875" style="3" bestFit="1" customWidth="1"/>
    <col min="15" max="15" width="14.7109375" style="3" customWidth="1"/>
    <col min="16" max="16" width="22.42578125" style="3" customWidth="1"/>
    <col min="17" max="16384" width="9.140625" style="3"/>
  </cols>
  <sheetData>
    <row r="1" spans="2:16" ht="53.25" customHeight="1" x14ac:dyDescent="0.45">
      <c r="B1" s="250" t="s">
        <v>0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1"/>
      <c r="P1" s="2"/>
    </row>
    <row r="2" spans="2:16" s="6" customFormat="1" ht="29.25" customHeight="1" thickBot="1" x14ac:dyDescent="0.25">
      <c r="B2" s="267" t="str">
        <f>'[1]arkusz główny'!B2</f>
        <v>od uruchomienia Programu na dzień 30.04.2019 r.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4"/>
      <c r="P2" s="5"/>
    </row>
    <row r="3" spans="2:16" s="6" customFormat="1" ht="29.25" hidden="1" customHeight="1" thickBot="1" x14ac:dyDescent="0.25">
      <c r="B3" s="7"/>
      <c r="C3" s="7"/>
      <c r="D3" s="8" t="s">
        <v>1</v>
      </c>
      <c r="E3" s="251" t="s">
        <v>2</v>
      </c>
      <c r="F3" s="252"/>
      <c r="G3" s="252"/>
      <c r="H3" s="253" t="s">
        <v>3</v>
      </c>
      <c r="I3" s="254"/>
      <c r="J3" s="255"/>
      <c r="K3" s="254" t="s">
        <v>4</v>
      </c>
      <c r="L3" s="254"/>
      <c r="M3" s="254"/>
      <c r="N3" s="254"/>
      <c r="O3" s="254"/>
      <c r="P3" s="9" t="s">
        <v>5</v>
      </c>
    </row>
    <row r="4" spans="2:16" s="6" customFormat="1" ht="76.5" customHeight="1" x14ac:dyDescent="0.2">
      <c r="B4" s="256" t="s">
        <v>6</v>
      </c>
      <c r="C4" s="259" t="s">
        <v>7</v>
      </c>
      <c r="D4" s="10" t="s">
        <v>8</v>
      </c>
      <c r="E4" s="262" t="s">
        <v>9</v>
      </c>
      <c r="F4" s="263"/>
      <c r="G4" s="263"/>
      <c r="H4" s="262" t="s">
        <v>10</v>
      </c>
      <c r="I4" s="263"/>
      <c r="J4" s="259"/>
      <c r="K4" s="264" t="s">
        <v>11</v>
      </c>
      <c r="L4" s="265"/>
      <c r="M4" s="265"/>
      <c r="N4" s="265"/>
      <c r="O4" s="266"/>
      <c r="P4" s="11" t="s">
        <v>12</v>
      </c>
    </row>
    <row r="5" spans="2:16" s="6" customFormat="1" ht="40.5" customHeight="1" x14ac:dyDescent="0.2">
      <c r="B5" s="257"/>
      <c r="C5" s="260"/>
      <c r="D5" s="240" t="s">
        <v>13</v>
      </c>
      <c r="E5" s="242" t="s">
        <v>14</v>
      </c>
      <c r="F5" s="12" t="s">
        <v>15</v>
      </c>
      <c r="G5" s="12" t="s">
        <v>16</v>
      </c>
      <c r="H5" s="244" t="s">
        <v>17</v>
      </c>
      <c r="I5" s="13" t="s">
        <v>15</v>
      </c>
      <c r="J5" s="14" t="s">
        <v>16</v>
      </c>
      <c r="K5" s="244" t="s">
        <v>18</v>
      </c>
      <c r="L5" s="246" t="s">
        <v>15</v>
      </c>
      <c r="M5" s="247"/>
      <c r="N5" s="12" t="s">
        <v>19</v>
      </c>
      <c r="O5" s="14" t="s">
        <v>16</v>
      </c>
      <c r="P5" s="248" t="s">
        <v>13</v>
      </c>
    </row>
    <row r="6" spans="2:16" s="6" customFormat="1" ht="22.5" customHeight="1" thickBot="1" x14ac:dyDescent="0.25">
      <c r="B6" s="258"/>
      <c r="C6" s="261"/>
      <c r="D6" s="241"/>
      <c r="E6" s="243"/>
      <c r="F6" s="15" t="s">
        <v>13</v>
      </c>
      <c r="G6" s="15" t="s">
        <v>20</v>
      </c>
      <c r="H6" s="245"/>
      <c r="I6" s="15" t="s">
        <v>13</v>
      </c>
      <c r="J6" s="15" t="s">
        <v>20</v>
      </c>
      <c r="K6" s="245"/>
      <c r="L6" s="15" t="s">
        <v>13</v>
      </c>
      <c r="M6" s="15" t="s">
        <v>21</v>
      </c>
      <c r="N6" s="15" t="s">
        <v>13</v>
      </c>
      <c r="O6" s="16" t="s">
        <v>20</v>
      </c>
      <c r="P6" s="249"/>
    </row>
    <row r="7" spans="2:16" s="6" customFormat="1" ht="15.75" thickBot="1" x14ac:dyDescent="0.25">
      <c r="B7" s="17"/>
      <c r="C7" s="18">
        <v>2</v>
      </c>
      <c r="D7" s="19">
        <v>3</v>
      </c>
      <c r="E7" s="20">
        <v>4</v>
      </c>
      <c r="F7" s="19">
        <v>5</v>
      </c>
      <c r="G7" s="21" t="s">
        <v>22</v>
      </c>
      <c r="H7" s="20">
        <v>7</v>
      </c>
      <c r="I7" s="22">
        <v>8</v>
      </c>
      <c r="J7" s="23" t="s">
        <v>23</v>
      </c>
      <c r="K7" s="20">
        <v>10</v>
      </c>
      <c r="L7" s="22">
        <v>11</v>
      </c>
      <c r="M7" s="22">
        <v>12</v>
      </c>
      <c r="N7" s="22">
        <v>13</v>
      </c>
      <c r="O7" s="23" t="s">
        <v>24</v>
      </c>
      <c r="P7" s="18">
        <v>15</v>
      </c>
    </row>
    <row r="8" spans="2:16" s="35" customFormat="1" ht="14.25" x14ac:dyDescent="0.2">
      <c r="B8" s="24">
        <v>1</v>
      </c>
      <c r="C8" s="25" t="s">
        <v>25</v>
      </c>
      <c r="D8" s="26">
        <f>'[1]arkusz główny'!F8</f>
        <v>249108956.315</v>
      </c>
      <c r="E8" s="27">
        <f>SUM(E9:E10)</f>
        <v>96</v>
      </c>
      <c r="F8" s="28">
        <f>SUM(F9:F10)</f>
        <v>26319011</v>
      </c>
      <c r="G8" s="29">
        <f>IFERROR(F8/D8,".")</f>
        <v>0.10565260835792442</v>
      </c>
      <c r="H8" s="27">
        <f>SUM(H9:H10)</f>
        <v>25</v>
      </c>
      <c r="I8" s="28">
        <f>SUM(I9:I10)</f>
        <v>9137670</v>
      </c>
      <c r="J8" s="30">
        <f>IFERROR(I8/D8,".")</f>
        <v>3.6681418986980754E-2</v>
      </c>
      <c r="K8" s="31"/>
      <c r="L8" s="32">
        <f>SUM(L9:L10)</f>
        <v>0</v>
      </c>
      <c r="M8" s="32">
        <f>SUM(M9:M10)</f>
        <v>0</v>
      </c>
      <c r="N8" s="32">
        <f>SUM(N9:N10)</f>
        <v>0</v>
      </c>
      <c r="O8" s="33">
        <f>IFERROR(N8/P8,".")</f>
        <v>0</v>
      </c>
      <c r="P8" s="34">
        <f>'[1]arkusz główny'!AR8</f>
        <v>57999757</v>
      </c>
    </row>
    <row r="9" spans="2:16" s="35" customFormat="1" ht="14.25" x14ac:dyDescent="0.2">
      <c r="B9" s="36" t="s">
        <v>26</v>
      </c>
      <c r="C9" s="37" t="s">
        <v>27</v>
      </c>
      <c r="D9" s="196"/>
      <c r="E9" s="38">
        <f>'[1]arkusz główny'!H9</f>
        <v>96</v>
      </c>
      <c r="F9" s="39">
        <f>'[1]arkusz główny'!I9</f>
        <v>26319011</v>
      </c>
      <c r="G9" s="198"/>
      <c r="H9" s="38">
        <f>'[1]arkusz główny'!U9</f>
        <v>25</v>
      </c>
      <c r="I9" s="39">
        <f>'[1]arkusz główny'!V9</f>
        <v>9137670</v>
      </c>
      <c r="J9" s="199"/>
      <c r="K9" s="40">
        <f>'[1]arkusz główny'!AK9</f>
        <v>0</v>
      </c>
      <c r="L9" s="41">
        <f>'[1]arkusz główny'!AL9</f>
        <v>0</v>
      </c>
      <c r="M9" s="41">
        <f>'[1]arkusz główny'!AM9</f>
        <v>0</v>
      </c>
      <c r="N9" s="41">
        <f>'[1]arkusz główny'!AN9</f>
        <v>0</v>
      </c>
      <c r="O9" s="200"/>
      <c r="P9" s="201"/>
    </row>
    <row r="10" spans="2:16" x14ac:dyDescent="0.2">
      <c r="B10" s="42" t="s">
        <v>28</v>
      </c>
      <c r="C10" s="43" t="s">
        <v>29</v>
      </c>
      <c r="D10" s="196"/>
      <c r="E10" s="44"/>
      <c r="F10" s="45"/>
      <c r="G10" s="198"/>
      <c r="H10" s="44"/>
      <c r="I10" s="45"/>
      <c r="J10" s="199"/>
      <c r="K10" s="46"/>
      <c r="L10" s="47"/>
      <c r="M10" s="48"/>
      <c r="N10" s="41">
        <f>'[1]arkusz główny'!AN10</f>
        <v>0</v>
      </c>
      <c r="O10" s="200"/>
      <c r="P10" s="201"/>
    </row>
    <row r="11" spans="2:16" x14ac:dyDescent="0.2">
      <c r="B11" s="49">
        <v>2</v>
      </c>
      <c r="C11" s="50" t="s">
        <v>30</v>
      </c>
      <c r="D11" s="51">
        <f>'[1]arkusz główny'!F11</f>
        <v>322126432.03735</v>
      </c>
      <c r="E11" s="52">
        <f>E12+E14</f>
        <v>66</v>
      </c>
      <c r="F11" s="53">
        <f>F12+F14</f>
        <v>180494838.50999996</v>
      </c>
      <c r="G11" s="54">
        <f>IFERROR(F11/D11,".")</f>
        <v>0.56032296812287641</v>
      </c>
      <c r="H11" s="52">
        <f>H12+H14</f>
        <v>60</v>
      </c>
      <c r="I11" s="53">
        <f>I12+I14</f>
        <v>164182128.50999996</v>
      </c>
      <c r="J11" s="55">
        <f>IFERROR(I11/D11,".")</f>
        <v>0.50968226193547295</v>
      </c>
      <c r="K11" s="56">
        <f>K14+K12</f>
        <v>2</v>
      </c>
      <c r="L11" s="57">
        <f>L12+L14</f>
        <v>366179.2</v>
      </c>
      <c r="M11" s="57">
        <f>M12+M14</f>
        <v>232999.81</v>
      </c>
      <c r="N11" s="57">
        <f>N12+N14</f>
        <v>85442.67</v>
      </c>
      <c r="O11" s="58">
        <f>IFERROR(N11/P11,".")</f>
        <v>1.1392277165442014E-3</v>
      </c>
      <c r="P11" s="59">
        <f>'[1]arkusz główny'!AR11</f>
        <v>75000519</v>
      </c>
    </row>
    <row r="12" spans="2:16" x14ac:dyDescent="0.2">
      <c r="B12" s="203" t="s">
        <v>31</v>
      </c>
      <c r="C12" s="37" t="s">
        <v>32</v>
      </c>
      <c r="D12" s="196"/>
      <c r="E12" s="233">
        <f>'[1]arkusz główny'!H12:H13</f>
        <v>63</v>
      </c>
      <c r="F12" s="235">
        <f>'[1]arkusz główny'!I12:I13</f>
        <v>180077143.61999997</v>
      </c>
      <c r="G12" s="198"/>
      <c r="H12" s="233">
        <f>'[1]arkusz główny'!U12</f>
        <v>57</v>
      </c>
      <c r="I12" s="235">
        <f>'[1]arkusz główny'!V12</f>
        <v>163764433.61999997</v>
      </c>
      <c r="J12" s="199"/>
      <c r="K12" s="237"/>
      <c r="L12" s="225"/>
      <c r="M12" s="238"/>
      <c r="N12" s="225">
        <f>'[1]arkusz główny'!AN12:AN14</f>
        <v>0</v>
      </c>
      <c r="O12" s="200"/>
      <c r="P12" s="201"/>
    </row>
    <row r="13" spans="2:16" ht="21.75" customHeight="1" x14ac:dyDescent="0.2">
      <c r="B13" s="203"/>
      <c r="C13" s="60" t="s">
        <v>33</v>
      </c>
      <c r="D13" s="196"/>
      <c r="E13" s="234"/>
      <c r="F13" s="236"/>
      <c r="G13" s="198"/>
      <c r="H13" s="234"/>
      <c r="I13" s="236"/>
      <c r="J13" s="199"/>
      <c r="K13" s="237"/>
      <c r="L13" s="225"/>
      <c r="M13" s="239"/>
      <c r="N13" s="225"/>
      <c r="O13" s="200"/>
      <c r="P13" s="201"/>
    </row>
    <row r="14" spans="2:16" x14ac:dyDescent="0.2">
      <c r="B14" s="42" t="s">
        <v>34</v>
      </c>
      <c r="C14" s="43" t="s">
        <v>35</v>
      </c>
      <c r="D14" s="196"/>
      <c r="E14" s="44">
        <f>'[1]arkusz główny'!H15</f>
        <v>3</v>
      </c>
      <c r="F14" s="45">
        <f>'[1]arkusz główny'!I15</f>
        <v>417694.89</v>
      </c>
      <c r="G14" s="198"/>
      <c r="H14" s="44">
        <f>'[1]arkusz główny'!U15</f>
        <v>3</v>
      </c>
      <c r="I14" s="45">
        <f>'[1]arkusz główny'!V15</f>
        <v>417694.89</v>
      </c>
      <c r="J14" s="199"/>
      <c r="K14" s="46">
        <f>'[1]arkusz główny'!AK15</f>
        <v>2</v>
      </c>
      <c r="L14" s="47">
        <f>'[1]arkusz główny'!AL15</f>
        <v>366179.2</v>
      </c>
      <c r="M14" s="47">
        <f>'[1]arkusz główny'!AM15</f>
        <v>232999.81</v>
      </c>
      <c r="N14" s="47">
        <f>'[1]arkusz główny'!AN15</f>
        <v>85442.67</v>
      </c>
      <c r="O14" s="200"/>
      <c r="P14" s="201"/>
    </row>
    <row r="15" spans="2:16" x14ac:dyDescent="0.2">
      <c r="B15" s="49">
        <v>3</v>
      </c>
      <c r="C15" s="50" t="s">
        <v>36</v>
      </c>
      <c r="D15" s="51">
        <f>'[1]arkusz główny'!F17</f>
        <v>141648217.581</v>
      </c>
      <c r="E15" s="52">
        <f>E16+E19</f>
        <v>3641</v>
      </c>
      <c r="F15" s="53">
        <f>F16+F19</f>
        <v>109043782.05</v>
      </c>
      <c r="G15" s="54"/>
      <c r="H15" s="52">
        <f>H16+H19</f>
        <v>2723</v>
      </c>
      <c r="I15" s="53">
        <f>I16+I19</f>
        <v>71916342.718538612</v>
      </c>
      <c r="J15" s="55">
        <f>IFERROR(I15/D15,".")</f>
        <v>0.50771089073121611</v>
      </c>
      <c r="K15" s="56">
        <f>'[1]arkusz główny'!AK17</f>
        <v>9990</v>
      </c>
      <c r="L15" s="57">
        <f>L16+L19</f>
        <v>39082750.850000001</v>
      </c>
      <c r="M15" s="57">
        <f>M16+M19</f>
        <v>24868270.329999998</v>
      </c>
      <c r="N15" s="57">
        <f>N16+N19</f>
        <v>9123373.1099999994</v>
      </c>
      <c r="O15" s="58">
        <f>IFERROR(N15/P15,".")</f>
        <v>0.27643820799738206</v>
      </c>
      <c r="P15" s="59">
        <f>'[1]arkusz główny'!AR17</f>
        <v>33003300</v>
      </c>
    </row>
    <row r="16" spans="2:16" x14ac:dyDescent="0.2">
      <c r="B16" s="202" t="s">
        <v>37</v>
      </c>
      <c r="C16" s="61" t="s">
        <v>38</v>
      </c>
      <c r="D16" s="196"/>
      <c r="E16" s="62">
        <f>E17+E18</f>
        <v>3557</v>
      </c>
      <c r="F16" s="226"/>
      <c r="G16" s="228"/>
      <c r="H16" s="62">
        <f>H17+H18</f>
        <v>2699</v>
      </c>
      <c r="I16" s="63">
        <f>I17+I18</f>
        <v>40003036.688538611</v>
      </c>
      <c r="J16" s="228"/>
      <c r="K16" s="62">
        <f>'[1]arkusz główny'!AK18</f>
        <v>9971</v>
      </c>
      <c r="L16" s="64">
        <f>L17+L18</f>
        <v>22787247.100000001</v>
      </c>
      <c r="M16" s="64">
        <f>M17+M18</f>
        <v>14499441.52</v>
      </c>
      <c r="N16" s="64">
        <f>N17+N18</f>
        <v>5288698.96</v>
      </c>
      <c r="O16" s="229"/>
      <c r="P16" s="232"/>
    </row>
    <row r="17" spans="2:16" ht="24" x14ac:dyDescent="0.2">
      <c r="B17" s="216"/>
      <c r="C17" s="65" t="s">
        <v>39</v>
      </c>
      <c r="D17" s="196"/>
      <c r="E17" s="62">
        <f>'[1]arkusz główny'!H19</f>
        <v>3557</v>
      </c>
      <c r="F17" s="226"/>
      <c r="G17" s="228"/>
      <c r="H17" s="62">
        <f>'[1]arkusz główny'!U19</f>
        <v>2699</v>
      </c>
      <c r="I17" s="63">
        <f>'[1]zobowiązania wieloletnie'!F7</f>
        <v>17486875.359999992</v>
      </c>
      <c r="J17" s="228"/>
      <c r="K17" s="62">
        <f>'[1]arkusz główny'!AK19</f>
        <v>1706</v>
      </c>
      <c r="L17" s="64">
        <f>'[1]arkusz główny'!AL19</f>
        <v>3055745.9999999995</v>
      </c>
      <c r="M17" s="64">
        <f>'[1]arkusz główny'!AM19</f>
        <v>1944358.75</v>
      </c>
      <c r="N17" s="64">
        <f>'[1]arkusz główny'!AN19</f>
        <v>710863.85</v>
      </c>
      <c r="O17" s="230"/>
      <c r="P17" s="232"/>
    </row>
    <row r="18" spans="2:16" x14ac:dyDescent="0.2">
      <c r="B18" s="217"/>
      <c r="C18" s="66" t="s">
        <v>40</v>
      </c>
      <c r="D18" s="196"/>
      <c r="E18" s="67"/>
      <c r="F18" s="227"/>
      <c r="G18" s="228"/>
      <c r="H18" s="67"/>
      <c r="I18" s="68">
        <f>'[1]zobowiązania wieloletnie'!F8</f>
        <v>22516161.328538623</v>
      </c>
      <c r="J18" s="228"/>
      <c r="K18" s="69">
        <f>'[1]arkusz główny'!AK24</f>
        <v>8301</v>
      </c>
      <c r="L18" s="70">
        <f>'[1]arkusz główny'!AL24</f>
        <v>19731501.100000001</v>
      </c>
      <c r="M18" s="70">
        <f>'[1]arkusz główny'!AM24</f>
        <v>12555082.77</v>
      </c>
      <c r="N18" s="70">
        <f>'[1]arkusz główny'!AN24</f>
        <v>4577835.1100000003</v>
      </c>
      <c r="O18" s="230"/>
      <c r="P18" s="232"/>
    </row>
    <row r="19" spans="2:16" x14ac:dyDescent="0.2">
      <c r="B19" s="42" t="s">
        <v>41</v>
      </c>
      <c r="C19" s="71" t="s">
        <v>42</v>
      </c>
      <c r="D19" s="72"/>
      <c r="E19" s="73">
        <f>'[1]arkusz główny'!H25</f>
        <v>84</v>
      </c>
      <c r="F19" s="74">
        <f>'[1]arkusz główny'!I25</f>
        <v>109043782.05</v>
      </c>
      <c r="G19" s="228"/>
      <c r="H19" s="73">
        <f>'[1]arkusz główny'!U25</f>
        <v>24</v>
      </c>
      <c r="I19" s="75">
        <f>'[1]arkusz główny'!V25</f>
        <v>31913306.030000001</v>
      </c>
      <c r="J19" s="228"/>
      <c r="K19" s="73">
        <f>'[1]arkusz główny'!AK25</f>
        <v>19</v>
      </c>
      <c r="L19" s="74">
        <f>'[1]arkusz główny'!AL25</f>
        <v>16295503.75</v>
      </c>
      <c r="M19" s="74">
        <f>'[1]arkusz główny'!AM25</f>
        <v>10368828.810000001</v>
      </c>
      <c r="N19" s="74">
        <f>'[1]arkusz główny'!AN25</f>
        <v>3834674.1499999994</v>
      </c>
      <c r="O19" s="231"/>
      <c r="P19" s="232"/>
    </row>
    <row r="20" spans="2:16" x14ac:dyDescent="0.2">
      <c r="B20" s="49">
        <v>4</v>
      </c>
      <c r="C20" s="50" t="s">
        <v>43</v>
      </c>
      <c r="D20" s="51">
        <f>'[1]arkusz główny'!F26</f>
        <v>16128023266.340851</v>
      </c>
      <c r="E20" s="52">
        <f>E21+E22+E23+E24+E25</f>
        <v>66113</v>
      </c>
      <c r="F20" s="53">
        <f>F21+F22+F23+F24+F25</f>
        <v>21270504239.090004</v>
      </c>
      <c r="G20" s="54">
        <f t="shared" ref="G20:G26" si="0">IFERROR(F20/D20,".")</f>
        <v>1.3188537670007892</v>
      </c>
      <c r="H20" s="52">
        <f>H21+H22+H23+H24+H25</f>
        <v>19886</v>
      </c>
      <c r="I20" s="53">
        <f>I21+I22+I23+I24+I25</f>
        <v>5920760614.2035837</v>
      </c>
      <c r="J20" s="55">
        <f t="shared" ref="J20:J26" si="1">IFERROR(I20/D20,".")</f>
        <v>0.36711012356735612</v>
      </c>
      <c r="K20" s="56">
        <f>'[1]arkusz główny'!AK26</f>
        <v>11601</v>
      </c>
      <c r="L20" s="57">
        <f>L21+L22+L23+L24+L25</f>
        <v>2362261731.3000002</v>
      </c>
      <c r="M20" s="57">
        <f>M21+M22+M23+M24+M25</f>
        <v>1534223582.0699999</v>
      </c>
      <c r="N20" s="57">
        <f>N21+N22+N23+N24+N25</f>
        <v>554137843.94999993</v>
      </c>
      <c r="O20" s="58">
        <f t="shared" ref="O20:O26" si="2">IFERROR(N20/P20,".")</f>
        <v>0.14749378669292856</v>
      </c>
      <c r="P20" s="59">
        <f>'[1]arkusz główny'!AR26</f>
        <v>3757025000</v>
      </c>
    </row>
    <row r="21" spans="2:16" x14ac:dyDescent="0.2">
      <c r="B21" s="202" t="s">
        <v>44</v>
      </c>
      <c r="C21" s="76" t="s">
        <v>45</v>
      </c>
      <c r="D21" s="77">
        <f>'[1]arkusz główny'!F27</f>
        <v>10722741040.368999</v>
      </c>
      <c r="E21" s="38">
        <f>'[1]arkusz główny'!H27</f>
        <v>56746</v>
      </c>
      <c r="F21" s="39">
        <f>'[1]arkusz główny'!I27</f>
        <v>11877927991.59</v>
      </c>
      <c r="G21" s="78">
        <f t="shared" si="0"/>
        <v>1.1077324302500593</v>
      </c>
      <c r="H21" s="38">
        <f>'[1]arkusz główny'!U27</f>
        <v>17459</v>
      </c>
      <c r="I21" s="39">
        <f>'[1]arkusz główny'!V27</f>
        <v>3565144993.96</v>
      </c>
      <c r="J21" s="79">
        <f t="shared" si="1"/>
        <v>0.33248448139686804</v>
      </c>
      <c r="K21" s="80">
        <f>'[1]arkusz główny'!AK27</f>
        <v>10579</v>
      </c>
      <c r="L21" s="48">
        <f>'[1]arkusz główny'!AL27</f>
        <v>1753488519.3900003</v>
      </c>
      <c r="M21" s="48">
        <f>'[1]arkusz główny'!AM27</f>
        <v>1115744711.03</v>
      </c>
      <c r="N21" s="48">
        <f>'[1]arkusz główny'!AN27</f>
        <v>411725296.0999999</v>
      </c>
      <c r="O21" s="81">
        <f t="shared" si="2"/>
        <v>0.16469025262961781</v>
      </c>
      <c r="P21" s="82">
        <f>'[1]arkusz główny'!AR27</f>
        <v>2499997963</v>
      </c>
    </row>
    <row r="22" spans="2:16" x14ac:dyDescent="0.2">
      <c r="B22" s="203"/>
      <c r="C22" s="76" t="s">
        <v>46</v>
      </c>
      <c r="D22" s="83">
        <f>'[1]arkusz główny'!F34</f>
        <v>280194007.27165002</v>
      </c>
      <c r="E22" s="84">
        <f>'[1]arkusz główny'!H34</f>
        <v>2194</v>
      </c>
      <c r="F22" s="85">
        <f>'[1]arkusz główny'!I34</f>
        <v>360662755.25999999</v>
      </c>
      <c r="G22" s="86">
        <f t="shared" si="0"/>
        <v>1.2871893969892616</v>
      </c>
      <c r="H22" s="84">
        <f>'[1]arkusz główny'!U34</f>
        <v>1484</v>
      </c>
      <c r="I22" s="85">
        <f>'[1]arkusz główny'!V34</f>
        <v>226108065.59999996</v>
      </c>
      <c r="J22" s="87">
        <f t="shared" si="1"/>
        <v>0.80696967005717091</v>
      </c>
      <c r="K22" s="88">
        <f>'[1]arkusz główny'!AK34</f>
        <v>681</v>
      </c>
      <c r="L22" s="89">
        <f>'[1]arkusz główny'!AL34</f>
        <v>82378875</v>
      </c>
      <c r="M22" s="89">
        <f>'[1]arkusz główny'!AM34</f>
        <v>82378875</v>
      </c>
      <c r="N22" s="89">
        <f>'[1]arkusz główny'!AN34</f>
        <v>19159102.129999999</v>
      </c>
      <c r="O22" s="90">
        <f t="shared" si="2"/>
        <v>0.29377837378873606</v>
      </c>
      <c r="P22" s="91">
        <f>'[1]arkusz główny'!AR34</f>
        <v>65216176</v>
      </c>
    </row>
    <row r="23" spans="2:16" ht="33.75" customHeight="1" x14ac:dyDescent="0.2">
      <c r="B23" s="203"/>
      <c r="C23" s="76" t="str">
        <f>'[1]arkusz główny'!D36</f>
        <v>Inwestycje mające na celu ochronę wód przed zanieczyszczeniem azotanami pochodzącymi ze źródeł rolniczych 
(w tym "Inwestycje w gospodarstwach położonych na obszarach OSN")</v>
      </c>
      <c r="D23" s="83">
        <f>'[1]arkusz główny'!F36</f>
        <v>146256549.78704998</v>
      </c>
      <c r="E23" s="84">
        <f>'[1]arkusz główny'!H36</f>
        <v>3155</v>
      </c>
      <c r="F23" s="85">
        <f>'[1]arkusz główny'!I36</f>
        <v>228756271.96000004</v>
      </c>
      <c r="G23" s="86">
        <f t="shared" si="0"/>
        <v>1.5640754023875849</v>
      </c>
      <c r="H23" s="84">
        <f>'[1]arkusz główny'!U36</f>
        <v>86</v>
      </c>
      <c r="I23" s="85">
        <f>'[1]arkusz główny'!V36</f>
        <v>3388551.1</v>
      </c>
      <c r="J23" s="87">
        <f t="shared" si="1"/>
        <v>2.3168542570802756E-2</v>
      </c>
      <c r="K23" s="88">
        <f>'[1]arkusz główny'!AK36</f>
        <v>83</v>
      </c>
      <c r="L23" s="89">
        <f>'[1]arkusz główny'!AL36</f>
        <v>3176467.5</v>
      </c>
      <c r="M23" s="89">
        <f>'[1]arkusz główny'!AM36</f>
        <v>3176467.5</v>
      </c>
      <c r="N23" s="89">
        <f>'[1]arkusz główny'!AN36</f>
        <v>746650.01</v>
      </c>
      <c r="O23" s="90">
        <f t="shared" si="2"/>
        <v>2.1921722496275966E-2</v>
      </c>
      <c r="P23" s="91">
        <f>'[1]arkusz główny'!AR36</f>
        <v>34059824</v>
      </c>
    </row>
    <row r="24" spans="2:16" x14ac:dyDescent="0.2">
      <c r="B24" s="42" t="s">
        <v>47</v>
      </c>
      <c r="C24" s="76" t="s">
        <v>48</v>
      </c>
      <c r="D24" s="92">
        <f>'[1]arkusz główny'!F39</f>
        <v>2982994572.3175998</v>
      </c>
      <c r="E24" s="93">
        <f>'[1]arkusz główny'!H39</f>
        <v>3864</v>
      </c>
      <c r="F24" s="94">
        <f>'[1]arkusz główny'!I39</f>
        <v>7499782530.6299992</v>
      </c>
      <c r="G24" s="95">
        <f t="shared" si="0"/>
        <v>2.5141790736827048</v>
      </c>
      <c r="H24" s="93">
        <f>'[1]arkusz główny'!U39</f>
        <v>741</v>
      </c>
      <c r="I24" s="94">
        <f>'[1]arkusz główny'!V39</f>
        <v>1211880722.8599999</v>
      </c>
      <c r="J24" s="96">
        <f t="shared" si="1"/>
        <v>0.4062631337335772</v>
      </c>
      <c r="K24" s="46">
        <f>'[1]arkusz główny'!AK39</f>
        <v>347</v>
      </c>
      <c r="L24" s="47">
        <f>'[1]arkusz główny'!AL39</f>
        <v>480829031.9000001</v>
      </c>
      <c r="M24" s="47">
        <f>'[1]arkusz główny'!AM39</f>
        <v>305951511.28999996</v>
      </c>
      <c r="N24" s="47">
        <f>'[1]arkusz główny'!AN39</f>
        <v>112626930</v>
      </c>
      <c r="O24" s="97">
        <f t="shared" si="2"/>
        <v>0.16250862404601119</v>
      </c>
      <c r="P24" s="98">
        <f>'[1]arkusz główny'!AR39</f>
        <v>693052019</v>
      </c>
    </row>
    <row r="25" spans="2:16" x14ac:dyDescent="0.2">
      <c r="B25" s="99" t="s">
        <v>49</v>
      </c>
      <c r="C25" s="71" t="s">
        <v>50</v>
      </c>
      <c r="D25" s="92">
        <f>'[1]arkusz główny'!F46</f>
        <v>1222737096.5955501</v>
      </c>
      <c r="E25" s="93">
        <f>'[1]arkusz główny'!H46</f>
        <v>154</v>
      </c>
      <c r="F25" s="94">
        <f>'[1]arkusz główny'!I46</f>
        <v>1303374689.6500001</v>
      </c>
      <c r="G25" s="95">
        <f t="shared" si="0"/>
        <v>1.0659484310069336</v>
      </c>
      <c r="H25" s="44">
        <f>'[1]arkusz główny'!U46</f>
        <v>116</v>
      </c>
      <c r="I25" s="94">
        <f>'[1]arkusz główny'!V46</f>
        <v>914238280.68358457</v>
      </c>
      <c r="J25" s="96">
        <f t="shared" si="1"/>
        <v>0.74769816277684342</v>
      </c>
      <c r="K25" s="100">
        <f>'[1]arkusz główny'!AK46</f>
        <v>13</v>
      </c>
      <c r="L25" s="101">
        <f>'[1]arkusz główny'!AL46</f>
        <v>42388837.50999999</v>
      </c>
      <c r="M25" s="102">
        <f>'[1]arkusz główny'!AM46</f>
        <v>26972017.25</v>
      </c>
      <c r="N25" s="47">
        <f>'[1]arkusz główny'!AN46</f>
        <v>9879865.7100000009</v>
      </c>
      <c r="O25" s="97">
        <f t="shared" si="2"/>
        <v>3.4702844356140357E-2</v>
      </c>
      <c r="P25" s="98">
        <f>'[1]arkusz główny'!AR46</f>
        <v>284699018</v>
      </c>
    </row>
    <row r="26" spans="2:16" ht="24" x14ac:dyDescent="0.2">
      <c r="B26" s="49">
        <v>5</v>
      </c>
      <c r="C26" s="50" t="s">
        <v>51</v>
      </c>
      <c r="D26" s="51">
        <f>'[1]arkusz główny'!F47</f>
        <v>1352820551.50055</v>
      </c>
      <c r="E26" s="52">
        <f>E27+E28</f>
        <v>3939</v>
      </c>
      <c r="F26" s="53">
        <f>F27+F28</f>
        <v>292117329.95000005</v>
      </c>
      <c r="G26" s="54">
        <f t="shared" si="0"/>
        <v>0.21593206107490251</v>
      </c>
      <c r="H26" s="52">
        <f>H27+H28</f>
        <v>703</v>
      </c>
      <c r="I26" s="53">
        <f>I27+I28</f>
        <v>55468930.529999986</v>
      </c>
      <c r="J26" s="55">
        <f t="shared" si="1"/>
        <v>4.1002430417303899E-2</v>
      </c>
      <c r="K26" s="56">
        <f>'[1]arkusz główny'!AK47</f>
        <v>366</v>
      </c>
      <c r="L26" s="57">
        <f>L27+L28</f>
        <v>24332034.359999999</v>
      </c>
      <c r="M26" s="57">
        <f>M27+M28</f>
        <v>15482472.069999998</v>
      </c>
      <c r="N26" s="57">
        <f>N27+N28</f>
        <v>5660447.3000000007</v>
      </c>
      <c r="O26" s="58">
        <f t="shared" si="2"/>
        <v>1.7971332693735676E-2</v>
      </c>
      <c r="P26" s="59">
        <f>'[1]arkusz główny'!AR47</f>
        <v>314970926</v>
      </c>
    </row>
    <row r="27" spans="2:16" x14ac:dyDescent="0.2">
      <c r="B27" s="103" t="s">
        <v>52</v>
      </c>
      <c r="C27" s="104" t="s">
        <v>53</v>
      </c>
      <c r="D27" s="196"/>
      <c r="E27" s="38">
        <f>'[1]arkusz główny'!H48</f>
        <v>2857</v>
      </c>
      <c r="F27" s="39">
        <f>'[1]arkusz główny'!I48</f>
        <v>226512888.80000001</v>
      </c>
      <c r="G27" s="198"/>
      <c r="H27" s="38">
        <f>'[1]arkusz główny'!U48</f>
        <v>304</v>
      </c>
      <c r="I27" s="39">
        <f>'[1]arkusz główny'!V48</f>
        <v>39306236.819999993</v>
      </c>
      <c r="J27" s="199"/>
      <c r="K27" s="80">
        <f>'[1]arkusz główny'!AK48</f>
        <v>128</v>
      </c>
      <c r="L27" s="48">
        <f>'[1]arkusz główny'!AL48</f>
        <v>15690128.520000001</v>
      </c>
      <c r="M27" s="48">
        <f>'[1]arkusz główny'!AM48</f>
        <v>9983628.2299999986</v>
      </c>
      <c r="N27" s="48">
        <f>'[1]arkusz główny'!AN48</f>
        <v>3647369.25</v>
      </c>
      <c r="O27" s="200"/>
      <c r="P27" s="201"/>
    </row>
    <row r="28" spans="2:16" x14ac:dyDescent="0.2">
      <c r="B28" s="42" t="s">
        <v>54</v>
      </c>
      <c r="C28" s="43" t="s">
        <v>55</v>
      </c>
      <c r="D28" s="196"/>
      <c r="E28" s="44">
        <f>'[1]arkusz główny'!H52</f>
        <v>1082</v>
      </c>
      <c r="F28" s="45">
        <f>'[1]arkusz główny'!I52</f>
        <v>65604441.150000006</v>
      </c>
      <c r="G28" s="198"/>
      <c r="H28" s="44">
        <f>'[1]arkusz główny'!U52</f>
        <v>399</v>
      </c>
      <c r="I28" s="45">
        <f>'[1]arkusz główny'!V52</f>
        <v>16162693.709999997</v>
      </c>
      <c r="J28" s="199"/>
      <c r="K28" s="46">
        <f>'[1]arkusz główny'!AK52</f>
        <v>238</v>
      </c>
      <c r="L28" s="47">
        <f>'[1]arkusz główny'!AL52</f>
        <v>8641905.8399999999</v>
      </c>
      <c r="M28" s="47">
        <f>'[1]arkusz główny'!AM52</f>
        <v>5498843.8399999999</v>
      </c>
      <c r="N28" s="47">
        <f>'[1]arkusz główny'!AN52</f>
        <v>2013078.0500000003</v>
      </c>
      <c r="O28" s="200"/>
      <c r="P28" s="201"/>
    </row>
    <row r="29" spans="2:16" x14ac:dyDescent="0.2">
      <c r="B29" s="49">
        <v>6</v>
      </c>
      <c r="C29" s="50" t="s">
        <v>56</v>
      </c>
      <c r="D29" s="51">
        <f>SUM(D30:D34)</f>
        <v>9014417108.2307014</v>
      </c>
      <c r="E29" s="52">
        <f>E30+E31+E32+E33+E34</f>
        <v>49270</v>
      </c>
      <c r="F29" s="53">
        <f>F30+F31+F32+F33+F34</f>
        <v>4445416042.5600004</v>
      </c>
      <c r="G29" s="54">
        <f t="shared" ref="G29:G35" si="3">IFERROR(F29/D29,".")</f>
        <v>0.49314514617934307</v>
      </c>
      <c r="H29" s="52">
        <f>H30+H31+H32+H33+H34</f>
        <v>30641</v>
      </c>
      <c r="I29" s="53">
        <f>I30+I31+I32+I33+I34</f>
        <v>2859689388.52</v>
      </c>
      <c r="J29" s="55">
        <f t="shared" ref="J29:J35" si="4">IFERROR(I29/D29,".")</f>
        <v>0.31723508621638252</v>
      </c>
      <c r="K29" s="56">
        <f>'[1]arkusz główny'!AK59</f>
        <v>21984</v>
      </c>
      <c r="L29" s="57">
        <f>L30+L31+L32+L33+L34</f>
        <v>1632868790.3500001</v>
      </c>
      <c r="M29" s="57">
        <f>M30+M31+M32+M33+M34</f>
        <v>1038994407.3099999</v>
      </c>
      <c r="N29" s="57">
        <f>N30+N31+N32+N33+N34</f>
        <v>382933540.91000009</v>
      </c>
      <c r="O29" s="58">
        <f t="shared" ref="O29:O35" si="5">IFERROR(N29/P29,".")</f>
        <v>0.18227472315238596</v>
      </c>
      <c r="P29" s="59">
        <f>SUM(P30:P34)</f>
        <v>2100859265</v>
      </c>
    </row>
    <row r="30" spans="2:16" x14ac:dyDescent="0.2">
      <c r="B30" s="103" t="s">
        <v>57</v>
      </c>
      <c r="C30" s="104" t="s">
        <v>58</v>
      </c>
      <c r="D30" s="77">
        <f>'[1]arkusz główny'!F60</f>
        <v>3084571212.3288999</v>
      </c>
      <c r="E30" s="38">
        <f>'[1]arkusz główny'!H60</f>
        <v>17219</v>
      </c>
      <c r="F30" s="39">
        <f>'[1]arkusz główny'!I60</f>
        <v>1721900000</v>
      </c>
      <c r="G30" s="78">
        <f t="shared" si="3"/>
        <v>0.55822993909741458</v>
      </c>
      <c r="H30" s="38">
        <f>'[1]arkusz główny'!U60</f>
        <v>13299</v>
      </c>
      <c r="I30" s="39">
        <f>'[1]arkusz główny'!V60</f>
        <v>1329900000</v>
      </c>
      <c r="J30" s="79">
        <f t="shared" si="4"/>
        <v>0.43114582496408133</v>
      </c>
      <c r="K30" s="80">
        <f>'[1]arkusz główny'!AK60</f>
        <v>9235</v>
      </c>
      <c r="L30" s="48">
        <f>'[1]arkusz główny'!AL60</f>
        <v>756640000</v>
      </c>
      <c r="M30" s="48">
        <f>'[1]arkusz główny'!AM60</f>
        <v>481450032</v>
      </c>
      <c r="N30" s="48">
        <f>'[1]arkusz główny'!AN60</f>
        <v>176417871.83000001</v>
      </c>
      <c r="O30" s="81">
        <f t="shared" si="5"/>
        <v>0.24571465564372022</v>
      </c>
      <c r="P30" s="82">
        <f>'[1]arkusz główny'!AR60</f>
        <v>717978630</v>
      </c>
    </row>
    <row r="31" spans="2:16" x14ac:dyDescent="0.2">
      <c r="B31" s="42" t="s">
        <v>59</v>
      </c>
      <c r="C31" s="43" t="s">
        <v>60</v>
      </c>
      <c r="D31" s="92">
        <f>'[1]arkusz główny'!F65</f>
        <v>1456430968.6608</v>
      </c>
      <c r="E31" s="93">
        <f>'[1]arkusz główny'!H65</f>
        <v>4300</v>
      </c>
      <c r="F31" s="94">
        <f>'[1]arkusz główny'!I65</f>
        <v>430000000</v>
      </c>
      <c r="G31" s="95">
        <f t="shared" si="3"/>
        <v>0.2952422801029756</v>
      </c>
      <c r="H31" s="93">
        <f>'[1]arkusz główny'!U65</f>
        <v>1006</v>
      </c>
      <c r="I31" s="94">
        <f>'[1]arkusz główny'!V65</f>
        <v>100600000</v>
      </c>
      <c r="J31" s="96">
        <f t="shared" si="4"/>
        <v>6.9072961345021736E-2</v>
      </c>
      <c r="K31" s="46">
        <f>'[1]arkusz główny'!AK65</f>
        <v>961</v>
      </c>
      <c r="L31" s="47">
        <f>'[1]arkusz główny'!AL65</f>
        <v>80620000</v>
      </c>
      <c r="M31" s="47">
        <f>'[1]arkusz główny'!AM65</f>
        <v>51298506</v>
      </c>
      <c r="N31" s="47">
        <f>'[1]arkusz główny'!AN65</f>
        <v>19049128.450000003</v>
      </c>
      <c r="O31" s="97">
        <f t="shared" si="5"/>
        <v>5.6132658278111133E-2</v>
      </c>
      <c r="P31" s="98">
        <f>'[1]arkusz główny'!AR65</f>
        <v>339359101</v>
      </c>
    </row>
    <row r="32" spans="2:16" x14ac:dyDescent="0.2">
      <c r="B32" s="42" t="s">
        <v>61</v>
      </c>
      <c r="C32" s="43" t="s">
        <v>62</v>
      </c>
      <c r="D32" s="92">
        <f>'[1]arkusz główny'!F69</f>
        <v>3451241579.8939004</v>
      </c>
      <c r="E32" s="93">
        <f>'[1]arkusz główny'!H69</f>
        <v>25066</v>
      </c>
      <c r="F32" s="94">
        <f>'[1]arkusz główny'!I69</f>
        <v>1503960000</v>
      </c>
      <c r="G32" s="95">
        <f t="shared" si="3"/>
        <v>0.43577360934734549</v>
      </c>
      <c r="H32" s="93">
        <f>'[1]arkusz główny'!U69</f>
        <v>14496</v>
      </c>
      <c r="I32" s="94">
        <f>'[1]arkusz główny'!V69</f>
        <v>869760000</v>
      </c>
      <c r="J32" s="96">
        <f t="shared" si="4"/>
        <v>0.25201365359846484</v>
      </c>
      <c r="K32" s="46">
        <f>'[1]arkusz główny'!AK69</f>
        <v>10547</v>
      </c>
      <c r="L32" s="47">
        <f>'[1]arkusz główny'!AL69</f>
        <v>507912000</v>
      </c>
      <c r="M32" s="47">
        <f>'[1]arkusz główny'!AM69</f>
        <v>323184405.60000002</v>
      </c>
      <c r="N32" s="47">
        <f>'[1]arkusz główny'!AN69</f>
        <v>120469761.65000001</v>
      </c>
      <c r="O32" s="97">
        <f t="shared" si="5"/>
        <v>0.14955396475247285</v>
      </c>
      <c r="P32" s="98">
        <f>'[1]arkusz główny'!AR69</f>
        <v>805527034</v>
      </c>
    </row>
    <row r="33" spans="2:16" x14ac:dyDescent="0.2">
      <c r="B33" s="42" t="s">
        <v>63</v>
      </c>
      <c r="C33" s="43" t="s">
        <v>64</v>
      </c>
      <c r="D33" s="92">
        <f>'[1]arkusz główny'!F74</f>
        <v>996457096.69304991</v>
      </c>
      <c r="E33" s="93">
        <f>'[1]arkusz główny'!H74</f>
        <v>1896</v>
      </c>
      <c r="F33" s="94">
        <f>'[1]arkusz główny'!I74</f>
        <v>789556042.56000006</v>
      </c>
      <c r="G33" s="95">
        <f t="shared" si="3"/>
        <v>0.79236330914828745</v>
      </c>
      <c r="H33" s="93">
        <f>'[1]arkusz główny'!U74</f>
        <v>1300</v>
      </c>
      <c r="I33" s="94">
        <f>'[1]arkusz główny'!V74</f>
        <v>549465922.05999994</v>
      </c>
      <c r="J33" s="96">
        <f t="shared" si="4"/>
        <v>0.55141954820083761</v>
      </c>
      <c r="K33" s="46">
        <f>'[1]arkusz główny'!AK74</f>
        <v>733</v>
      </c>
      <c r="L33" s="47">
        <f>'[1]arkusz główny'!AL74</f>
        <v>277974881.70999998</v>
      </c>
      <c r="M33" s="47">
        <f>'[1]arkusz główny'!AM74</f>
        <v>176875415.94</v>
      </c>
      <c r="N33" s="47">
        <f>'[1]arkusz główny'!AN74</f>
        <v>64723720.719999999</v>
      </c>
      <c r="O33" s="97">
        <f t="shared" si="5"/>
        <v>0.27898438916467783</v>
      </c>
      <c r="P33" s="98">
        <f>'[1]arkusz główny'!AR74</f>
        <v>231997643</v>
      </c>
    </row>
    <row r="34" spans="2:16" x14ac:dyDescent="0.2">
      <c r="B34" s="42" t="s">
        <v>65</v>
      </c>
      <c r="C34" s="43" t="s">
        <v>66</v>
      </c>
      <c r="D34" s="92">
        <f>'[1]arkusz główny'!F76</f>
        <v>25716250.65405</v>
      </c>
      <c r="E34" s="44">
        <f>'[1]arkusz główny'!H76</f>
        <v>789</v>
      </c>
      <c r="F34" s="105"/>
      <c r="G34" s="106"/>
      <c r="H34" s="44">
        <f>'[1]arkusz główny'!U76</f>
        <v>540</v>
      </c>
      <c r="I34" s="45">
        <f>'[1]arkusz główny'!V76</f>
        <v>9963466.459999999</v>
      </c>
      <c r="J34" s="96">
        <f t="shared" si="4"/>
        <v>0.38743853425735969</v>
      </c>
      <c r="K34" s="46">
        <f>'[1]arkusz główny'!AK76</f>
        <v>528</v>
      </c>
      <c r="L34" s="47">
        <f>'[1]arkusz główny'!AL76</f>
        <v>9721908.6400000006</v>
      </c>
      <c r="M34" s="47">
        <f>'[1]arkusz główny'!AM76</f>
        <v>6186047.7699999996</v>
      </c>
      <c r="N34" s="47">
        <f>'[1]arkusz główny'!AN76</f>
        <v>2273058.2599999998</v>
      </c>
      <c r="O34" s="97">
        <f t="shared" si="5"/>
        <v>0.37904159795706316</v>
      </c>
      <c r="P34" s="98">
        <f>'[1]arkusz główny'!AR76</f>
        <v>5996857</v>
      </c>
    </row>
    <row r="35" spans="2:16" x14ac:dyDescent="0.2">
      <c r="B35" s="49">
        <v>7</v>
      </c>
      <c r="C35" s="50" t="s">
        <v>67</v>
      </c>
      <c r="D35" s="51">
        <f>'[1]arkusz główny'!F80</f>
        <v>5244863920.2713499</v>
      </c>
      <c r="E35" s="52">
        <f>SUM(E36:E40)</f>
        <v>8347</v>
      </c>
      <c r="F35" s="53">
        <f>SUM(F36:F40)</f>
        <v>10802058594.996704</v>
      </c>
      <c r="G35" s="54">
        <f t="shared" si="3"/>
        <v>2.059549829929209</v>
      </c>
      <c r="H35" s="52">
        <f>SUM(H36:H40)</f>
        <v>3501</v>
      </c>
      <c r="I35" s="53">
        <f>SUM(I36:I40)</f>
        <v>4039030652.8782601</v>
      </c>
      <c r="J35" s="55">
        <f t="shared" si="4"/>
        <v>0.77009255421621992</v>
      </c>
      <c r="K35" s="56">
        <f>'[1]arkusz główny'!AK80</f>
        <v>1325</v>
      </c>
      <c r="L35" s="57">
        <f>SUM(L36:L40)</f>
        <v>2179309751.0700006</v>
      </c>
      <c r="M35" s="57">
        <f>SUM(M36:M40)</f>
        <v>1386694785.3299999</v>
      </c>
      <c r="N35" s="57">
        <f>SUM(N36:N40)</f>
        <v>511203270.27999991</v>
      </c>
      <c r="O35" s="58">
        <f t="shared" si="5"/>
        <v>0.41732988681354399</v>
      </c>
      <c r="P35" s="59">
        <f>'[1]arkusz główny'!AR80</f>
        <v>1224938080</v>
      </c>
    </row>
    <row r="36" spans="2:16" x14ac:dyDescent="0.2">
      <c r="B36" s="202" t="s">
        <v>68</v>
      </c>
      <c r="C36" s="76" t="s">
        <v>69</v>
      </c>
      <c r="D36" s="196"/>
      <c r="E36" s="38">
        <f>'[1]arkusz główny'!H81</f>
        <v>5180</v>
      </c>
      <c r="F36" s="39">
        <f>'[1]arkusz główny'!I81</f>
        <v>6329205449.5223131</v>
      </c>
      <c r="G36" s="198"/>
      <c r="H36" s="38">
        <f>'[1]arkusz główny'!U81</f>
        <v>2009</v>
      </c>
      <c r="I36" s="39">
        <f>'[1]arkusz główny'!V81</f>
        <v>1922367769.3432362</v>
      </c>
      <c r="J36" s="199"/>
      <c r="K36" s="40">
        <f>'[1]arkusz główny'!AK81</f>
        <v>1075</v>
      </c>
      <c r="L36" s="41">
        <f>'[1]arkusz główny'!AL81</f>
        <v>1564463711.3700004</v>
      </c>
      <c r="M36" s="41">
        <f>'[1]arkusz główny'!AM81</f>
        <v>995468252.18999994</v>
      </c>
      <c r="N36" s="41">
        <f>'[1]arkusz główny'!AN81</f>
        <v>368152836.80999994</v>
      </c>
      <c r="O36" s="200"/>
      <c r="P36" s="201"/>
    </row>
    <row r="37" spans="2:16" ht="24" customHeight="1" x14ac:dyDescent="0.2">
      <c r="B37" s="224"/>
      <c r="C37" s="76" t="s">
        <v>70</v>
      </c>
      <c r="D37" s="196"/>
      <c r="E37" s="93">
        <f>'[1]arkusz główny'!H82</f>
        <v>1696</v>
      </c>
      <c r="F37" s="94">
        <f>'[1]arkusz główny'!I82</f>
        <v>3401989899.9627304</v>
      </c>
      <c r="G37" s="198"/>
      <c r="H37" s="93">
        <f>'[1]arkusz główny'!U82</f>
        <v>770</v>
      </c>
      <c r="I37" s="94">
        <f>'[1]arkusz główny'!V82</f>
        <v>1531185323.1906364</v>
      </c>
      <c r="J37" s="199"/>
      <c r="K37" s="107">
        <f>'[1]arkusz główny'!AK82</f>
        <v>464</v>
      </c>
      <c r="L37" s="108">
        <f>'[1]arkusz główny'!AL82</f>
        <v>568592113.64999998</v>
      </c>
      <c r="M37" s="108">
        <f>'[1]arkusz główny'!AM82</f>
        <v>361795160.12</v>
      </c>
      <c r="N37" s="108">
        <f>'[1]arkusz główny'!AN82</f>
        <v>132313565.65000001</v>
      </c>
      <c r="O37" s="200"/>
      <c r="P37" s="201"/>
    </row>
    <row r="38" spans="2:16" x14ac:dyDescent="0.2">
      <c r="B38" s="202" t="s">
        <v>71</v>
      </c>
      <c r="C38" s="71" t="s">
        <v>72</v>
      </c>
      <c r="D38" s="196"/>
      <c r="E38" s="93">
        <f>'[1]arkusz główny'!H83</f>
        <v>1123</v>
      </c>
      <c r="F38" s="94">
        <f>'[1]arkusz główny'!I83</f>
        <v>703039476.78722131</v>
      </c>
      <c r="G38" s="198"/>
      <c r="H38" s="93">
        <f>'[1]arkusz główny'!U83</f>
        <v>459</v>
      </c>
      <c r="I38" s="94">
        <f>'[1]arkusz główny'!V83</f>
        <v>307357110.26833886</v>
      </c>
      <c r="J38" s="199"/>
      <c r="K38" s="107">
        <f>'[1]arkusz główny'!AJ83</f>
        <v>0</v>
      </c>
      <c r="L38" s="108">
        <f>'[1]arkusz główny'!AK83</f>
        <v>0</v>
      </c>
      <c r="M38" s="108">
        <f>'[1]arkusz główny'!AL83</f>
        <v>0</v>
      </c>
      <c r="N38" s="108">
        <f>'[1]arkusz główny'!AN83</f>
        <v>0</v>
      </c>
      <c r="O38" s="200"/>
      <c r="P38" s="201"/>
    </row>
    <row r="39" spans="2:16" x14ac:dyDescent="0.2">
      <c r="B39" s="224"/>
      <c r="C39" s="60" t="s">
        <v>73</v>
      </c>
      <c r="D39" s="196"/>
      <c r="E39" s="93">
        <f>'[1]arkusz główny'!H84</f>
        <v>245</v>
      </c>
      <c r="F39" s="94">
        <f>'[1]arkusz główny'!I84</f>
        <v>308747190.97698408</v>
      </c>
      <c r="G39" s="198"/>
      <c r="H39" s="93">
        <f>'[1]arkusz główny'!U84</f>
        <v>183</v>
      </c>
      <c r="I39" s="94">
        <f>'[1]arkusz główny'!V84</f>
        <v>229563507.77520043</v>
      </c>
      <c r="J39" s="199"/>
      <c r="K39" s="107">
        <f>'[1]arkusz główny'!AK84</f>
        <v>43</v>
      </c>
      <c r="L39" s="108">
        <f>'[1]arkusz główny'!AL84</f>
        <v>46253926.050000004</v>
      </c>
      <c r="M39" s="108">
        <f>'[1]arkusz główny'!AM84</f>
        <v>29431373.02</v>
      </c>
      <c r="N39" s="108">
        <f>'[1]arkusz główny'!AN84</f>
        <v>10736867.82</v>
      </c>
      <c r="O39" s="200"/>
      <c r="P39" s="201"/>
    </row>
    <row r="40" spans="2:16" x14ac:dyDescent="0.2">
      <c r="B40" s="99" t="s">
        <v>74</v>
      </c>
      <c r="C40" s="71" t="s">
        <v>75</v>
      </c>
      <c r="D40" s="196"/>
      <c r="E40" s="44">
        <f>'[1]arkusz główny'!H85</f>
        <v>103</v>
      </c>
      <c r="F40" s="45">
        <f>'[1]arkusz główny'!I85</f>
        <v>59076577.747455597</v>
      </c>
      <c r="G40" s="198"/>
      <c r="H40" s="44">
        <f>'[1]arkusz główny'!U85</f>
        <v>80</v>
      </c>
      <c r="I40" s="45">
        <f>'[1]arkusz główny'!V85</f>
        <v>48556942.300848655</v>
      </c>
      <c r="J40" s="199"/>
      <c r="K40" s="46">
        <f>'[1]arkusz główny'!AJ85</f>
        <v>0</v>
      </c>
      <c r="L40" s="47">
        <f>'[1]arkusz główny'!AK85</f>
        <v>0</v>
      </c>
      <c r="M40" s="47">
        <f>'[1]arkusz główny'!AL85</f>
        <v>0</v>
      </c>
      <c r="N40" s="47">
        <f>'[1]arkusz główny'!AN85</f>
        <v>0</v>
      </c>
      <c r="O40" s="200"/>
      <c r="P40" s="201"/>
    </row>
    <row r="41" spans="2:16" x14ac:dyDescent="0.2">
      <c r="B41" s="49">
        <v>8</v>
      </c>
      <c r="C41" s="50" t="s">
        <v>76</v>
      </c>
      <c r="D41" s="51">
        <f>'[1]arkusz główny'!F86</f>
        <v>1291962544.9179001</v>
      </c>
      <c r="E41" s="52">
        <f>'[1]arkusz główny'!H86</f>
        <v>10480</v>
      </c>
      <c r="F41" s="53">
        <f>'[1]arkusz główny'!I86</f>
        <v>59245621.550000004</v>
      </c>
      <c r="G41" s="54">
        <f>IFERROR(F41/D41,".")</f>
        <v>4.5857073630385208E-2</v>
      </c>
      <c r="H41" s="52">
        <f>'[1]arkusz główny'!U86</f>
        <v>7025</v>
      </c>
      <c r="I41" s="53">
        <f>'[1]zobowiązania wieloletnie'!F9</f>
        <v>866865370</v>
      </c>
      <c r="J41" s="55">
        <f>IFERROR(I41/D41,".")</f>
        <v>0.67096788015250586</v>
      </c>
      <c r="K41" s="56">
        <f>'[1]arkusz główny'!AK86</f>
        <v>17053</v>
      </c>
      <c r="L41" s="57">
        <f>'[1]arkusz główny'!AL86</f>
        <v>385924479.65000004</v>
      </c>
      <c r="M41" s="57">
        <f>'[1]arkusz główny'!AM86</f>
        <v>245563074.93999997</v>
      </c>
      <c r="N41" s="57">
        <f>'[1]arkusz główny'!AN86</f>
        <v>90096582.260000005</v>
      </c>
      <c r="O41" s="58">
        <f>IFERROR(N41/P41,".")</f>
        <v>0.29933507304218965</v>
      </c>
      <c r="P41" s="59">
        <f>'[1]arkusz główny'!AR86</f>
        <v>300989060</v>
      </c>
    </row>
    <row r="42" spans="2:16" x14ac:dyDescent="0.2">
      <c r="B42" s="202" t="s">
        <v>77</v>
      </c>
      <c r="C42" s="109" t="s">
        <v>78</v>
      </c>
      <c r="D42" s="196"/>
      <c r="E42" s="110">
        <f>'[1]arkusz główny'!H88</f>
        <v>10370</v>
      </c>
      <c r="F42" s="111">
        <f>'[1]arkusz główny'!I88</f>
        <v>57472774.650000006</v>
      </c>
      <c r="G42" s="198"/>
      <c r="H42" s="110">
        <f>'[1]arkusz główny'!U88</f>
        <v>6972</v>
      </c>
      <c r="I42" s="112">
        <f>'[1]zobowiązania wieloletnie'!F10</f>
        <v>56529170</v>
      </c>
      <c r="J42" s="199"/>
      <c r="K42" s="113">
        <f>'[1]arkusz główny'!AK88</f>
        <v>1648</v>
      </c>
      <c r="L42" s="114">
        <f>'[1]arkusz główny'!AL88</f>
        <v>38750076.849999994</v>
      </c>
      <c r="M42" s="114">
        <f>'[1]arkusz główny'!AM88</f>
        <v>24656638.710000001</v>
      </c>
      <c r="N42" s="114">
        <f>'[1]arkusz główny'!AN88</f>
        <v>9046706.1500000004</v>
      </c>
      <c r="O42" s="200"/>
      <c r="P42" s="201"/>
    </row>
    <row r="43" spans="2:16" x14ac:dyDescent="0.2">
      <c r="B43" s="203"/>
      <c r="C43" s="115" t="s">
        <v>79</v>
      </c>
      <c r="D43" s="196"/>
      <c r="E43" s="110">
        <f>'[1]arkusz główny'!H101</f>
        <v>110</v>
      </c>
      <c r="F43" s="111">
        <f>'[1]arkusz główny'!I101</f>
        <v>1772846.9</v>
      </c>
      <c r="G43" s="198"/>
      <c r="H43" s="116">
        <f>'[1]arkusz główny'!U101</f>
        <v>53</v>
      </c>
      <c r="I43" s="117">
        <f>'[1]zobowiązania wieloletnie'!F11</f>
        <v>406266000</v>
      </c>
      <c r="J43" s="199"/>
      <c r="K43" s="113">
        <f>'[1]arkusz główny'!AK101</f>
        <v>9282</v>
      </c>
      <c r="L43" s="114">
        <f>'[1]arkusz główny'!AL101</f>
        <v>193842904.74000001</v>
      </c>
      <c r="M43" s="114">
        <f>'[1]arkusz główny'!AM101</f>
        <v>123341724.22</v>
      </c>
      <c r="N43" s="114">
        <f>'[1]arkusz główny'!AN101</f>
        <v>45455561.180000007</v>
      </c>
      <c r="O43" s="200"/>
      <c r="P43" s="201"/>
    </row>
    <row r="44" spans="2:16" x14ac:dyDescent="0.2">
      <c r="B44" s="224"/>
      <c r="C44" s="115" t="s">
        <v>80</v>
      </c>
      <c r="D44" s="196"/>
      <c r="E44" s="118"/>
      <c r="F44" s="119"/>
      <c r="G44" s="198"/>
      <c r="H44" s="120"/>
      <c r="I44" s="121"/>
      <c r="J44" s="199"/>
      <c r="K44" s="113">
        <f>'[1]arkusz główny'!AK108</f>
        <v>7545</v>
      </c>
      <c r="L44" s="114">
        <f>'[1]arkusz główny'!AL108</f>
        <v>153331498.06</v>
      </c>
      <c r="M44" s="114">
        <f>'[1]arkusz główny'!AM108</f>
        <v>97564712.00999999</v>
      </c>
      <c r="N44" s="114">
        <f>'[1]arkusz główny'!AN108</f>
        <v>35594314.930000007</v>
      </c>
      <c r="O44" s="200"/>
      <c r="P44" s="201"/>
    </row>
    <row r="45" spans="2:16" x14ac:dyDescent="0.2">
      <c r="B45" s="49">
        <v>9</v>
      </c>
      <c r="C45" s="50" t="s">
        <v>81</v>
      </c>
      <c r="D45" s="51">
        <f>'[1]arkusz główny'!F114</f>
        <v>1139966306.9017501</v>
      </c>
      <c r="E45" s="52">
        <f>SUM(E46:E47)</f>
        <v>299</v>
      </c>
      <c r="F45" s="53"/>
      <c r="G45" s="54"/>
      <c r="H45" s="52">
        <f>SUM(H46)</f>
        <v>248</v>
      </c>
      <c r="I45" s="53">
        <f>'[1]zobowiązania wieloletnie'!F13</f>
        <v>605673720.62849998</v>
      </c>
      <c r="J45" s="55">
        <f>IFERROR(I45/D45,".")</f>
        <v>0.53130844039998548</v>
      </c>
      <c r="K45" s="56">
        <f>K46+K47</f>
        <v>945</v>
      </c>
      <c r="L45" s="57">
        <f>SUM(L46:L47)</f>
        <v>315942335.95999998</v>
      </c>
      <c r="M45" s="57">
        <f>SUM(M46:M47)</f>
        <v>199023625.82999998</v>
      </c>
      <c r="N45" s="57">
        <f>SUM(N46:N47)</f>
        <v>73450547.329999998</v>
      </c>
      <c r="O45" s="58">
        <f>IFERROR(N45/P45,".")</f>
        <v>0.27689096508610767</v>
      </c>
      <c r="P45" s="59">
        <f>'[1]arkusz główny'!AR114</f>
        <v>265268848</v>
      </c>
    </row>
    <row r="46" spans="2:16" x14ac:dyDescent="0.2">
      <c r="B46" s="203" t="s">
        <v>82</v>
      </c>
      <c r="C46" s="122" t="s">
        <v>83</v>
      </c>
      <c r="D46" s="196"/>
      <c r="E46" s="38">
        <f>'[1]arkusz główny'!H115</f>
        <v>299</v>
      </c>
      <c r="F46" s="223"/>
      <c r="G46" s="198"/>
      <c r="H46" s="38">
        <f>'[1]arkusz główny'!U115</f>
        <v>248</v>
      </c>
      <c r="I46" s="112">
        <f>'[1]zobowiązania wieloletnie'!F14</f>
        <v>310617245.03849995</v>
      </c>
      <c r="J46" s="199"/>
      <c r="K46" s="123">
        <f>'[1]arkusz główny'!AK115</f>
        <v>190</v>
      </c>
      <c r="L46" s="108">
        <f>'[1]arkusz główny'!AL115</f>
        <v>58450896.609999999</v>
      </c>
      <c r="M46" s="41">
        <f>'[1]arkusz główny'!AM115</f>
        <v>35181831.630000003</v>
      </c>
      <c r="N46" s="41">
        <f>'[1]arkusz główny'!AN115</f>
        <v>13660546.609999999</v>
      </c>
      <c r="O46" s="200"/>
      <c r="P46" s="201"/>
    </row>
    <row r="47" spans="2:16" x14ac:dyDescent="0.2">
      <c r="B47" s="203"/>
      <c r="C47" s="124" t="s">
        <v>40</v>
      </c>
      <c r="D47" s="196"/>
      <c r="E47" s="125"/>
      <c r="F47" s="223"/>
      <c r="G47" s="198"/>
      <c r="H47" s="125"/>
      <c r="I47" s="126">
        <f>'[1]zobowiązania wieloletnie'!F15</f>
        <v>295056475.58999997</v>
      </c>
      <c r="J47" s="199"/>
      <c r="K47" s="46">
        <f>'[1]arkusz główny'!AK121</f>
        <v>755</v>
      </c>
      <c r="L47" s="47">
        <f>'[1]arkusz główny'!AL121</f>
        <v>257491439.34999999</v>
      </c>
      <c r="M47" s="47">
        <f>'[1]arkusz główny'!AM121</f>
        <v>163841794.19999999</v>
      </c>
      <c r="N47" s="47">
        <f>'[1]arkusz główny'!AN121</f>
        <v>59790000.719999999</v>
      </c>
      <c r="O47" s="200"/>
      <c r="P47" s="201"/>
    </row>
    <row r="48" spans="2:16" x14ac:dyDescent="0.2">
      <c r="B48" s="49">
        <v>10</v>
      </c>
      <c r="C48" s="127" t="s">
        <v>84</v>
      </c>
      <c r="D48" s="128">
        <f>'[1]arkusz główny'!F122</f>
        <v>5882336953.8841496</v>
      </c>
      <c r="E48" s="52">
        <f>'[1]arkusz główny'!H122</f>
        <v>316313</v>
      </c>
      <c r="F48" s="53"/>
      <c r="G48" s="54"/>
      <c r="H48" s="52">
        <f>'[1]arkusz główny'!U122</f>
        <v>272488</v>
      </c>
      <c r="I48" s="53">
        <f>'[1]zobowiązania wieloletnie'!F16</f>
        <v>4953418162.2299995</v>
      </c>
      <c r="J48" s="55">
        <f>IFERROR(I48/D48,".")</f>
        <v>0.84208337622672602</v>
      </c>
      <c r="K48" s="56">
        <f>'[1]arkusz główny'!AK122</f>
        <v>93178</v>
      </c>
      <c r="L48" s="129">
        <f>'[1]arkusz główny'!AL122</f>
        <v>3043932192.6700001</v>
      </c>
      <c r="M48" s="129">
        <f>'[1]arkusz główny'!AM122</f>
        <v>1936835150.6400001</v>
      </c>
      <c r="N48" s="129">
        <f>'[1]arkusz główny'!AN122</f>
        <v>709514789.13999987</v>
      </c>
      <c r="O48" s="130">
        <f>IFERROR(N48/P48,".")</f>
        <v>0.51915243026778501</v>
      </c>
      <c r="P48" s="59">
        <f>'[1]arkusz główny'!AR122</f>
        <v>1366679125</v>
      </c>
    </row>
    <row r="49" spans="2:16" x14ac:dyDescent="0.2">
      <c r="B49" s="42" t="s">
        <v>85</v>
      </c>
      <c r="C49" s="109" t="s">
        <v>86</v>
      </c>
      <c r="D49" s="196"/>
      <c r="E49" s="131">
        <f>'[1]arkusz główny'!H123</f>
        <v>296697</v>
      </c>
      <c r="F49" s="197"/>
      <c r="G49" s="215"/>
      <c r="H49" s="131">
        <f>'[1]arkusz główny'!U123</f>
        <v>256432</v>
      </c>
      <c r="I49" s="132">
        <f>'[1]arkusz główny'!V123</f>
        <v>2837182019.8500004</v>
      </c>
      <c r="J49" s="221"/>
      <c r="K49" s="133">
        <f>'[1]arkusz główny'!AK123</f>
        <v>87841</v>
      </c>
      <c r="L49" s="134">
        <f>'[1]arkusz główny'!AL123</f>
        <v>2806673364.0700002</v>
      </c>
      <c r="M49" s="134">
        <f>'[1]arkusz główny'!AM123</f>
        <v>1785867431.2999997</v>
      </c>
      <c r="N49" s="134">
        <f>'[1]arkusz główny'!AN123</f>
        <v>654185953.22000003</v>
      </c>
      <c r="O49" s="222"/>
      <c r="P49" s="201"/>
    </row>
    <row r="50" spans="2:16" x14ac:dyDescent="0.2">
      <c r="B50" s="99" t="s">
        <v>87</v>
      </c>
      <c r="C50" s="109" t="s">
        <v>86</v>
      </c>
      <c r="D50" s="196"/>
      <c r="E50" s="84">
        <f>'[1]arkusz główny'!H124</f>
        <v>27427</v>
      </c>
      <c r="F50" s="197"/>
      <c r="G50" s="215"/>
      <c r="H50" s="84">
        <f>'[1]arkusz główny'!U124</f>
        <v>23710</v>
      </c>
      <c r="I50" s="85">
        <f>'[1]arkusz główny'!V124</f>
        <v>240400264.10000002</v>
      </c>
      <c r="J50" s="221"/>
      <c r="K50" s="133">
        <f>'[1]arkusz główny'!AK124</f>
        <v>9136</v>
      </c>
      <c r="L50" s="134">
        <f>'[1]arkusz główny'!AL124</f>
        <v>237258828.59999999</v>
      </c>
      <c r="M50" s="134">
        <f>'[1]arkusz główny'!AM124</f>
        <v>150967719.34</v>
      </c>
      <c r="N50" s="134">
        <f>'[1]arkusz główny'!AN124</f>
        <v>55328835.920000017</v>
      </c>
      <c r="O50" s="222"/>
      <c r="P50" s="201"/>
    </row>
    <row r="51" spans="2:16" x14ac:dyDescent="0.2">
      <c r="B51" s="218" t="s">
        <v>88</v>
      </c>
      <c r="C51" s="109" t="s">
        <v>78</v>
      </c>
      <c r="D51" s="196"/>
      <c r="E51" s="135">
        <f>'[1]arkusz główny'!H125</f>
        <v>166685</v>
      </c>
      <c r="F51" s="197"/>
      <c r="G51" s="215"/>
      <c r="H51" s="135">
        <f>'[1]arkusz główny'!U125</f>
        <v>129036</v>
      </c>
      <c r="I51" s="136">
        <f>'[1]zobowiązania wieloletnie'!F17</f>
        <v>3412315162.23</v>
      </c>
      <c r="J51" s="221"/>
      <c r="K51" s="133">
        <f>'[1]arkusz główny'!AK125</f>
        <v>55785</v>
      </c>
      <c r="L51" s="134">
        <f>'[1]arkusz główny'!AL125</f>
        <v>1509036271.0499997</v>
      </c>
      <c r="M51" s="134">
        <f>'[1]arkusz główny'!AM125</f>
        <v>960198771.95999968</v>
      </c>
      <c r="N51" s="134">
        <f>'[1]arkusz główny'!AN125</f>
        <v>353942006.73000002</v>
      </c>
      <c r="O51" s="222"/>
      <c r="P51" s="201"/>
    </row>
    <row r="52" spans="2:16" x14ac:dyDescent="0.2">
      <c r="B52" s="219"/>
      <c r="C52" s="137" t="s">
        <v>79</v>
      </c>
      <c r="D52" s="196"/>
      <c r="E52" s="131">
        <f>'[1]arkusz główny'!H135</f>
        <v>149628</v>
      </c>
      <c r="F52" s="197"/>
      <c r="G52" s="215"/>
      <c r="H52" s="131">
        <f>'[1]arkusz główny'!U135</f>
        <v>143452</v>
      </c>
      <c r="I52" s="126">
        <f>'[1]zobowiązania wieloletnie'!F18</f>
        <v>1541103000</v>
      </c>
      <c r="J52" s="221"/>
      <c r="K52" s="133">
        <f>'[1]arkusz główny'!AK135</f>
        <v>57564</v>
      </c>
      <c r="L52" s="89">
        <f>'[1]arkusz główny'!AL135</f>
        <v>1534851804.8199999</v>
      </c>
      <c r="M52" s="89">
        <f>'[1]arkusz główny'!AM135</f>
        <v>976608307.17000008</v>
      </c>
      <c r="N52" s="89">
        <f>'[1]arkusz główny'!AN135</f>
        <v>355562218.05000007</v>
      </c>
      <c r="O52" s="222"/>
      <c r="P52" s="201"/>
    </row>
    <row r="53" spans="2:16" x14ac:dyDescent="0.2">
      <c r="B53" s="49">
        <v>11</v>
      </c>
      <c r="C53" s="50" t="s">
        <v>89</v>
      </c>
      <c r="D53" s="128">
        <f>'[1]arkusz główny'!F141</f>
        <v>3011118283.0149498</v>
      </c>
      <c r="E53" s="52">
        <f>'[1]arkusz główny'!H141</f>
        <v>83891</v>
      </c>
      <c r="F53" s="53"/>
      <c r="G53" s="54"/>
      <c r="H53" s="52">
        <f>'[1]arkusz główny'!U141</f>
        <v>72920</v>
      </c>
      <c r="I53" s="53">
        <f>'[1]zobowiązania wieloletnie'!F19</f>
        <v>1848739538.1900001</v>
      </c>
      <c r="J53" s="55">
        <f>IFERROR(I53/D53,".")</f>
        <v>0.61397107799395645</v>
      </c>
      <c r="K53" s="56">
        <f>'[1]arkusz główny'!AK141</f>
        <v>26364</v>
      </c>
      <c r="L53" s="129">
        <f>'[1]arkusz główny'!AL141</f>
        <v>1175025971.1900001</v>
      </c>
      <c r="M53" s="129">
        <f>'[1]arkusz główny'!AM141</f>
        <v>747668348.09000003</v>
      </c>
      <c r="N53" s="129">
        <f>'[1]arkusz główny'!AN141</f>
        <v>273991238.81</v>
      </c>
      <c r="O53" s="130">
        <f>IFERROR(N53/P53,".")</f>
        <v>0.39144799200689073</v>
      </c>
      <c r="P53" s="59">
        <f>'[1]arkusz główny'!AR141</f>
        <v>699942890</v>
      </c>
    </row>
    <row r="54" spans="2:16" x14ac:dyDescent="0.2">
      <c r="B54" s="103" t="s">
        <v>90</v>
      </c>
      <c r="C54" s="37" t="s">
        <v>91</v>
      </c>
      <c r="D54" s="196"/>
      <c r="E54" s="131">
        <f>'[1]arkusz główny'!H142</f>
        <v>17562</v>
      </c>
      <c r="F54" s="220"/>
      <c r="G54" s="215"/>
      <c r="H54" s="131">
        <f>'[1]arkusz główny'!U142</f>
        <v>13417</v>
      </c>
      <c r="I54" s="132">
        <f>'[1]arkusz główny'!V142</f>
        <v>226683110.08999997</v>
      </c>
      <c r="J54" s="221"/>
      <c r="K54" s="133">
        <f>'[1]arkusz główny'!AK142</f>
        <v>8249</v>
      </c>
      <c r="L54" s="134">
        <f>'[1]arkusz główny'!AL142</f>
        <v>224432091.72999999</v>
      </c>
      <c r="M54" s="134">
        <f>'[1]arkusz główny'!AM142</f>
        <v>142806038.94</v>
      </c>
      <c r="N54" s="134">
        <f>'[1]arkusz główny'!AN142</f>
        <v>52658389.399999999</v>
      </c>
      <c r="O54" s="222"/>
      <c r="P54" s="201"/>
    </row>
    <row r="55" spans="2:16" x14ac:dyDescent="0.2">
      <c r="B55" s="99" t="s">
        <v>92</v>
      </c>
      <c r="C55" s="60" t="s">
        <v>93</v>
      </c>
      <c r="D55" s="196"/>
      <c r="E55" s="84">
        <f>'[1]arkusz główny'!H143</f>
        <v>71851</v>
      </c>
      <c r="F55" s="220"/>
      <c r="G55" s="215"/>
      <c r="H55" s="84">
        <f>'[1]arkusz główny'!U143</f>
        <v>63224</v>
      </c>
      <c r="I55" s="85">
        <f>'[1]arkusz główny'!V143</f>
        <v>957725893.27999985</v>
      </c>
      <c r="J55" s="221"/>
      <c r="K55" s="133">
        <f>'[1]arkusz główny'!AK143</f>
        <v>23561</v>
      </c>
      <c r="L55" s="134">
        <f>'[1]arkusz główny'!AL143</f>
        <v>950593879.4599998</v>
      </c>
      <c r="M55" s="134">
        <f>'[1]arkusz główny'!AM143</f>
        <v>604862309.14999986</v>
      </c>
      <c r="N55" s="134">
        <f>'[1]arkusz główny'!AN143</f>
        <v>221332849.40999997</v>
      </c>
      <c r="O55" s="222"/>
      <c r="P55" s="201"/>
    </row>
    <row r="56" spans="2:16" x14ac:dyDescent="0.2">
      <c r="B56" s="218" t="s">
        <v>94</v>
      </c>
      <c r="C56" s="138" t="s">
        <v>83</v>
      </c>
      <c r="D56" s="196"/>
      <c r="E56" s="135">
        <f>'[1]arkusz główny'!H144</f>
        <v>43129</v>
      </c>
      <c r="F56" s="220"/>
      <c r="G56" s="215"/>
      <c r="H56" s="135">
        <f>'[1]arkusz główny'!U144</f>
        <v>33166</v>
      </c>
      <c r="I56" s="136">
        <f>'[1]zobowiązania wieloletnie'!F20</f>
        <v>1289249638.1900001</v>
      </c>
      <c r="J56" s="221"/>
      <c r="K56" s="88">
        <f>'[1]arkusz główny'!AK144</f>
        <v>13756</v>
      </c>
      <c r="L56" s="139">
        <f>'[1]arkusz główny'!AL144</f>
        <v>617772822.14999998</v>
      </c>
      <c r="M56" s="139">
        <f>'[1]arkusz główny'!AM144</f>
        <v>393088517.25</v>
      </c>
      <c r="N56" s="139">
        <f>'[1]arkusz główny'!AN144</f>
        <v>145003828.80999997</v>
      </c>
      <c r="O56" s="222"/>
      <c r="P56" s="201"/>
    </row>
    <row r="57" spans="2:16" x14ac:dyDescent="0.2">
      <c r="B57" s="206"/>
      <c r="C57" s="124" t="s">
        <v>40</v>
      </c>
      <c r="D57" s="196"/>
      <c r="E57" s="131">
        <f>'[1]arkusz główny'!H154</f>
        <v>40762</v>
      </c>
      <c r="F57" s="220"/>
      <c r="G57" s="215"/>
      <c r="H57" s="131">
        <f>'[1]arkusz główny'!U154</f>
        <v>39754</v>
      </c>
      <c r="I57" s="126">
        <f>'[1]zobowiązania wieloletnie'!F21</f>
        <v>559489900</v>
      </c>
      <c r="J57" s="221"/>
      <c r="K57" s="88">
        <f>'[1]arkusz główny'!AK154</f>
        <v>17878</v>
      </c>
      <c r="L57" s="89">
        <f>'[1]arkusz główny'!AL154</f>
        <v>557253149.03999996</v>
      </c>
      <c r="M57" s="89">
        <f>'[1]arkusz główny'!AM154</f>
        <v>354579830.83999997</v>
      </c>
      <c r="N57" s="89">
        <f>'[1]arkusz główny'!AN154</f>
        <v>128987410.00000001</v>
      </c>
      <c r="O57" s="222"/>
      <c r="P57" s="201"/>
    </row>
    <row r="58" spans="2:16" x14ac:dyDescent="0.2">
      <c r="B58" s="49">
        <v>13</v>
      </c>
      <c r="C58" s="50" t="s">
        <v>95</v>
      </c>
      <c r="D58" s="128">
        <f>'[1]arkusz główny'!F159</f>
        <v>8513697012.3419495</v>
      </c>
      <c r="E58" s="52">
        <f>'[1]arkusz główny'!H159</f>
        <v>3457414</v>
      </c>
      <c r="F58" s="53"/>
      <c r="G58" s="54"/>
      <c r="H58" s="52">
        <f>'[1]arkusz główny'!U159</f>
        <v>2963642</v>
      </c>
      <c r="I58" s="53">
        <f>'[1]arkusz główny'!V159</f>
        <v>5242246941.829999</v>
      </c>
      <c r="J58" s="55">
        <f>IFERROR(I58/D58,".")</f>
        <v>0.61574271837845929</v>
      </c>
      <c r="K58" s="56">
        <f>'[1]arkusz główny'!AK159</f>
        <v>834680</v>
      </c>
      <c r="L58" s="57">
        <f>'[1]arkusz główny'!AL159</f>
        <v>5217370102.1999998</v>
      </c>
      <c r="M58" s="57">
        <f>'[1]arkusz główny'!AM159</f>
        <v>3319798034.4599996</v>
      </c>
      <c r="N58" s="57">
        <f>'[1]arkusz główny'!AN159</f>
        <v>1216560352.1300001</v>
      </c>
      <c r="O58" s="58">
        <f>IFERROR(N58/P58,".")</f>
        <v>0.61340419587589268</v>
      </c>
      <c r="P58" s="59">
        <f>'[1]arkusz główny'!AR159</f>
        <v>1983293170</v>
      </c>
    </row>
    <row r="59" spans="2:16" x14ac:dyDescent="0.2">
      <c r="B59" s="36" t="s">
        <v>96</v>
      </c>
      <c r="C59" s="193" t="s">
        <v>97</v>
      </c>
      <c r="D59" s="196"/>
      <c r="E59" s="140">
        <f>'[1]arkusz główny'!H160</f>
        <v>138118</v>
      </c>
      <c r="F59" s="197"/>
      <c r="G59" s="198"/>
      <c r="H59" s="140">
        <f>'[1]arkusz główny'!U160</f>
        <v>121213</v>
      </c>
      <c r="I59" s="141">
        <f>'[1]arkusz główny'!V160</f>
        <v>240571929.09999999</v>
      </c>
      <c r="J59" s="199"/>
      <c r="K59" s="142">
        <f>'[1]arkusz główny'!AK160</f>
        <v>34238</v>
      </c>
      <c r="L59" s="143">
        <f>'[1]arkusz główny'!AL160</f>
        <v>239189131.84000003</v>
      </c>
      <c r="M59" s="143">
        <f>'[1]arkusz główny'!AM160</f>
        <v>152195436.41</v>
      </c>
      <c r="N59" s="143">
        <f>'[1]arkusz główny'!AN160</f>
        <v>55763029.379999988</v>
      </c>
      <c r="O59" s="200"/>
      <c r="P59" s="201"/>
    </row>
    <row r="60" spans="2:16" x14ac:dyDescent="0.2">
      <c r="B60" s="99" t="s">
        <v>98</v>
      </c>
      <c r="C60" s="194"/>
      <c r="D60" s="196"/>
      <c r="E60" s="140">
        <f>'[1]arkusz główny'!H161</f>
        <v>2910479</v>
      </c>
      <c r="F60" s="197"/>
      <c r="G60" s="198"/>
      <c r="H60" s="140">
        <f>'[1]arkusz główny'!U161</f>
        <v>2592616</v>
      </c>
      <c r="I60" s="141">
        <f>'[1]arkusz główny'!V161</f>
        <v>4708018473.8999996</v>
      </c>
      <c r="J60" s="199"/>
      <c r="K60" s="144">
        <f>'[1]arkusz główny'!AK161</f>
        <v>730281</v>
      </c>
      <c r="L60" s="145">
        <f>'[1]arkusz główny'!AL161</f>
        <v>4685896672.29</v>
      </c>
      <c r="M60" s="145">
        <f>'[1]arkusz główny'!AM161</f>
        <v>2981623402.4699998</v>
      </c>
      <c r="N60" s="145">
        <f>'[1]arkusz główny'!AN161</f>
        <v>1092641912.4299998</v>
      </c>
      <c r="O60" s="200"/>
      <c r="P60" s="201"/>
    </row>
    <row r="61" spans="2:16" x14ac:dyDescent="0.2">
      <c r="B61" s="99" t="s">
        <v>99</v>
      </c>
      <c r="C61" s="195"/>
      <c r="D61" s="196"/>
      <c r="E61" s="140">
        <f>'[1]arkusz główny'!H162</f>
        <v>340614</v>
      </c>
      <c r="F61" s="197"/>
      <c r="G61" s="198"/>
      <c r="H61" s="140">
        <f>'[1]arkusz główny'!U162</f>
        <v>265436</v>
      </c>
      <c r="I61" s="141">
        <f>'[1]arkusz główny'!V162</f>
        <v>293656538.82999998</v>
      </c>
      <c r="J61" s="199"/>
      <c r="K61" s="144">
        <f>'[1]arkusz główny'!AK162</f>
        <v>75026</v>
      </c>
      <c r="L61" s="145">
        <f>'[1]arkusz główny'!AL162</f>
        <v>292284298.06999999</v>
      </c>
      <c r="M61" s="145">
        <f>'[1]arkusz główny'!AM162</f>
        <v>185979195.58000001</v>
      </c>
      <c r="N61" s="145">
        <f>'[1]arkusz główny'!AN162</f>
        <v>68155410.319999993</v>
      </c>
      <c r="O61" s="200"/>
      <c r="P61" s="201"/>
    </row>
    <row r="62" spans="2:16" x14ac:dyDescent="0.2">
      <c r="B62" s="202" t="s">
        <v>100</v>
      </c>
      <c r="C62" s="138" t="s">
        <v>83</v>
      </c>
      <c r="D62" s="196"/>
      <c r="E62" s="146">
        <f>'[1]arkusz główny'!H163</f>
        <v>3456603</v>
      </c>
      <c r="F62" s="197"/>
      <c r="G62" s="198"/>
      <c r="H62" s="146">
        <f>'[1]arkusz główny'!U163</f>
        <v>2962838</v>
      </c>
      <c r="I62" s="147">
        <f>'[1]arkusz główny'!V163</f>
        <v>5238284691.2999992</v>
      </c>
      <c r="J62" s="199"/>
      <c r="K62" s="88">
        <f>'[1]arkusz główny'!AK163</f>
        <v>834590</v>
      </c>
      <c r="L62" s="89">
        <f>'[1]arkusz główny'!AL163</f>
        <v>5214948872.8999996</v>
      </c>
      <c r="M62" s="89">
        <f>'[1]arkusz główny'!AM163</f>
        <v>3318257408.9999995</v>
      </c>
      <c r="N62" s="89">
        <f>'[1]arkusz główny'!AN163</f>
        <v>1215995080.6200001</v>
      </c>
      <c r="O62" s="200"/>
      <c r="P62" s="201"/>
    </row>
    <row r="63" spans="2:16" x14ac:dyDescent="0.2">
      <c r="B63" s="203"/>
      <c r="C63" s="124" t="s">
        <v>101</v>
      </c>
      <c r="D63" s="196"/>
      <c r="E63" s="148">
        <f>'[1]arkusz główny'!H169</f>
        <v>811</v>
      </c>
      <c r="F63" s="197"/>
      <c r="G63" s="198"/>
      <c r="H63" s="146">
        <f>'[1]arkusz główny'!U169</f>
        <v>804</v>
      </c>
      <c r="I63" s="147">
        <f>'[1]arkusz główny'!V169</f>
        <v>3962250.5300000003</v>
      </c>
      <c r="J63" s="199"/>
      <c r="K63" s="88">
        <f>'[1]arkusz główny'!AK169</f>
        <v>810</v>
      </c>
      <c r="L63" s="89">
        <f>'[1]arkusz główny'!AL169</f>
        <v>2421229.2999999998</v>
      </c>
      <c r="M63" s="89">
        <f>'[1]arkusz główny'!AM169</f>
        <v>1540625.46</v>
      </c>
      <c r="N63" s="89">
        <f>'[1]arkusz główny'!AN169</f>
        <v>565271.51</v>
      </c>
      <c r="O63" s="200"/>
      <c r="P63" s="201"/>
    </row>
    <row r="64" spans="2:16" x14ac:dyDescent="0.2">
      <c r="B64" s="149">
        <v>16</v>
      </c>
      <c r="C64" s="127" t="s">
        <v>102</v>
      </c>
      <c r="D64" s="150">
        <f>'[1]arkusz główny'!F170</f>
        <v>377952208.84939992</v>
      </c>
      <c r="E64" s="151">
        <f>'[1]arkusz główny'!H170</f>
        <v>180</v>
      </c>
      <c r="F64" s="152">
        <f>'[1]arkusz główny'!I170</f>
        <v>619711928.50999999</v>
      </c>
      <c r="G64" s="153">
        <f>IFERROR(F64/D64,".")</f>
        <v>1.6396568507870064</v>
      </c>
      <c r="H64" s="151">
        <f>'[1]arkusz główny'!U170</f>
        <v>10</v>
      </c>
      <c r="I64" s="152">
        <f>'[1]arkusz główny'!V170</f>
        <v>29096567</v>
      </c>
      <c r="J64" s="154">
        <f>IFERROR(I64/D64,".")</f>
        <v>7.6984778283420249E-2</v>
      </c>
      <c r="K64" s="155">
        <f>'[1]arkusz główny'!AK170</f>
        <v>1</v>
      </c>
      <c r="L64" s="156">
        <f>'[1]arkusz główny'!AL170</f>
        <v>35883.33</v>
      </c>
      <c r="M64" s="156">
        <f>'[1]arkusz główny'!AM170</f>
        <v>22832.560000000001</v>
      </c>
      <c r="N64" s="156">
        <f>'[1]arkusz główny'!AN170</f>
        <v>8354.68</v>
      </c>
      <c r="O64" s="157">
        <f>IFERROR(N64/P64,".")</f>
        <v>9.4941502544154726E-5</v>
      </c>
      <c r="P64" s="158">
        <f>'[1]arkusz główny'!AR170</f>
        <v>87998186</v>
      </c>
    </row>
    <row r="65" spans="2:16" x14ac:dyDescent="0.2">
      <c r="B65" s="49">
        <v>19</v>
      </c>
      <c r="C65" s="50" t="s">
        <v>103</v>
      </c>
      <c r="D65" s="51">
        <f>'[1]arkusz główny'!F171</f>
        <v>3256376659.1689501</v>
      </c>
      <c r="E65" s="159">
        <f>E66+E67+E70+E73</f>
        <v>23200</v>
      </c>
      <c r="F65" s="53">
        <f>F66+F67+F70+F73</f>
        <v>3472729957.8283958</v>
      </c>
      <c r="G65" s="54">
        <f>IFERROR(F65/D65,".")</f>
        <v>1.0664398874283361</v>
      </c>
      <c r="H65" s="52">
        <f>H66+H67+H70+H73</f>
        <v>12218</v>
      </c>
      <c r="I65" s="53">
        <f>I66+I67+I70+I73</f>
        <v>2076347924.6569057</v>
      </c>
      <c r="J65" s="55">
        <f>IFERROR(I65/D65,".")</f>
        <v>0.63762523257576842</v>
      </c>
      <c r="K65" s="56">
        <f>'[1]arkusz główny'!AK171</f>
        <v>7665</v>
      </c>
      <c r="L65" s="57">
        <f>L66+L67+L70+L73</f>
        <v>1097438211.6900001</v>
      </c>
      <c r="M65" s="57">
        <f>M66+M67+M70+M73</f>
        <v>556339084.43000007</v>
      </c>
      <c r="N65" s="57">
        <f>N66+N67+N70+N73</f>
        <v>255624972.49000001</v>
      </c>
      <c r="O65" s="58">
        <f>IFERROR(N65/P65,".")</f>
        <v>0.33769036514824746</v>
      </c>
      <c r="P65" s="59">
        <f>'[1]arkusz główny'!AR171</f>
        <v>756980355</v>
      </c>
    </row>
    <row r="66" spans="2:16" x14ac:dyDescent="0.2">
      <c r="B66" s="36" t="s">
        <v>104</v>
      </c>
      <c r="C66" s="160" t="s">
        <v>105</v>
      </c>
      <c r="D66" s="196"/>
      <c r="E66" s="161">
        <f>'[1]arkusz główny'!H172</f>
        <v>301</v>
      </c>
      <c r="F66" s="39">
        <f>'[1]arkusz główny'!I172</f>
        <v>37422000</v>
      </c>
      <c r="G66" s="198"/>
      <c r="H66" s="161">
        <f>'[1]arkusz główny'!U172</f>
        <v>299</v>
      </c>
      <c r="I66" s="94">
        <f>'[1]arkusz główny'!V172</f>
        <v>37180000</v>
      </c>
      <c r="J66" s="199"/>
      <c r="K66" s="40">
        <f>'[1]arkusz główny'!AK172</f>
        <v>299</v>
      </c>
      <c r="L66" s="162">
        <f>'[1]arkusz główny'!AL172</f>
        <v>37156680</v>
      </c>
      <c r="M66" s="162">
        <f>'[1]arkusz główny'!AM172</f>
        <v>23642795.48</v>
      </c>
      <c r="N66" s="162">
        <f>'[1]arkusz główny'!AN172</f>
        <v>8641728.5499999989</v>
      </c>
      <c r="O66" s="200"/>
      <c r="P66" s="201"/>
    </row>
    <row r="67" spans="2:16" x14ac:dyDescent="0.2">
      <c r="B67" s="202" t="s">
        <v>106</v>
      </c>
      <c r="C67" s="76" t="s">
        <v>107</v>
      </c>
      <c r="D67" s="196"/>
      <c r="E67" s="93">
        <f>'[1]arkusz główny'!H173</f>
        <v>22487</v>
      </c>
      <c r="F67" s="94">
        <f>'[1]arkusz główny'!I173</f>
        <v>2847252798.4811239</v>
      </c>
      <c r="G67" s="198"/>
      <c r="H67" s="93">
        <f>SUM(H68:H69)</f>
        <v>11552</v>
      </c>
      <c r="I67" s="94">
        <f>SUM(I68:I69)</f>
        <v>1469343251.7945058</v>
      </c>
      <c r="J67" s="199"/>
      <c r="K67" s="107">
        <f>'[1]arkusz główny'!AK173</f>
        <v>7528</v>
      </c>
      <c r="L67" s="108">
        <f>'[1]arkusz główny'!AL173</f>
        <v>773839759.15999997</v>
      </c>
      <c r="M67" s="108">
        <f>'[1]arkusz główny'!AM173</f>
        <v>435778953.66000003</v>
      </c>
      <c r="N67" s="108">
        <f>'[1]arkusz główny'!AN173</f>
        <v>181188067.21000001</v>
      </c>
      <c r="O67" s="200"/>
      <c r="P67" s="201"/>
    </row>
    <row r="68" spans="2:16" x14ac:dyDescent="0.2">
      <c r="B68" s="216"/>
      <c r="C68" s="138" t="s">
        <v>108</v>
      </c>
      <c r="D68" s="196"/>
      <c r="E68" s="93">
        <f>'[1]arkusz główny'!H174</f>
        <v>22487</v>
      </c>
      <c r="F68" s="94">
        <f>'[1]arkusz główny'!I174</f>
        <v>2847252798.4811239</v>
      </c>
      <c r="G68" s="198"/>
      <c r="H68" s="93">
        <f>'[1]arkusz główny'!U174</f>
        <v>11489</v>
      </c>
      <c r="I68" s="94">
        <f>'[1]arkusz główny'!V174</f>
        <v>1464296571.2545059</v>
      </c>
      <c r="J68" s="199"/>
      <c r="K68" s="107">
        <f>'[1]arkusz główny'!AK174</f>
        <v>7470</v>
      </c>
      <c r="L68" s="108">
        <f>'[1]arkusz główny'!AL174</f>
        <v>768793078.62</v>
      </c>
      <c r="M68" s="108">
        <f>'[1]arkusz główny'!AM174</f>
        <v>432567751.04000002</v>
      </c>
      <c r="N68" s="108">
        <f>'[1]arkusz główny'!AN174</f>
        <v>180053355.54000002</v>
      </c>
      <c r="O68" s="200"/>
      <c r="P68" s="201"/>
    </row>
    <row r="69" spans="2:16" x14ac:dyDescent="0.2">
      <c r="B69" s="217"/>
      <c r="C69" s="124" t="s">
        <v>109</v>
      </c>
      <c r="D69" s="196"/>
      <c r="E69" s="163"/>
      <c r="F69" s="164"/>
      <c r="G69" s="198"/>
      <c r="H69" s="93">
        <f>'[1]arkusz główny'!U175</f>
        <v>63</v>
      </c>
      <c r="I69" s="94">
        <f>'[1]arkusz główny'!V175</f>
        <v>5046680.5399999991</v>
      </c>
      <c r="J69" s="199"/>
      <c r="K69" s="107">
        <f>'[1]arkusz główny'!AK175</f>
        <v>62</v>
      </c>
      <c r="L69" s="108">
        <f>'[1]arkusz główny'!AL175</f>
        <v>5046680.5399999991</v>
      </c>
      <c r="M69" s="108">
        <f>'[1]arkusz główny'!AM175</f>
        <v>3211202.62</v>
      </c>
      <c r="N69" s="108">
        <f>'[1]arkusz główny'!AN175</f>
        <v>1134711.67</v>
      </c>
      <c r="O69" s="200"/>
      <c r="P69" s="201"/>
    </row>
    <row r="70" spans="2:16" x14ac:dyDescent="0.2">
      <c r="B70" s="202" t="s">
        <v>110</v>
      </c>
      <c r="C70" s="76" t="s">
        <v>111</v>
      </c>
      <c r="D70" s="196"/>
      <c r="E70" s="93">
        <f>'[1]arkusz główny'!H176</f>
        <v>138</v>
      </c>
      <c r="F70" s="94">
        <f>'[1]arkusz główny'!I176</f>
        <v>45910510.044871911</v>
      </c>
      <c r="G70" s="198"/>
      <c r="H70" s="93">
        <f>SUM(H71:H72)</f>
        <v>93</v>
      </c>
      <c r="I70" s="94">
        <f>SUM(I71:I72)</f>
        <v>27728342.309999999</v>
      </c>
      <c r="J70" s="199"/>
      <c r="K70" s="107">
        <f>'[1]arkusz główny'!AK176</f>
        <v>178</v>
      </c>
      <c r="L70" s="108">
        <f>'[1]arkusz główny'!AL176</f>
        <v>11036915.899999999</v>
      </c>
      <c r="M70" s="108">
        <f>'[1]arkusz główny'!AM176</f>
        <v>2062879.94</v>
      </c>
      <c r="N70" s="108">
        <f>'[1]arkusz główny'!AN176</f>
        <v>2564689.9700000002</v>
      </c>
      <c r="O70" s="200"/>
      <c r="P70" s="201"/>
    </row>
    <row r="71" spans="2:16" x14ac:dyDescent="0.2">
      <c r="B71" s="216"/>
      <c r="C71" s="138" t="s">
        <v>108</v>
      </c>
      <c r="D71" s="196"/>
      <c r="E71" s="44">
        <f>'[1]arkusz główny'!H177</f>
        <v>138</v>
      </c>
      <c r="F71" s="45">
        <f>'[1]arkusz główny'!I177</f>
        <v>45910510.044871911</v>
      </c>
      <c r="G71" s="198"/>
      <c r="H71" s="44">
        <f>'[1]arkusz główny'!U177</f>
        <v>89</v>
      </c>
      <c r="I71" s="45">
        <f>'[1]arkusz główny'!V177</f>
        <v>26758184.029999997</v>
      </c>
      <c r="J71" s="199"/>
      <c r="K71" s="46">
        <f>'[1]arkusz główny'!AK177</f>
        <v>175</v>
      </c>
      <c r="L71" s="47">
        <f>'[1]arkusz główny'!AL177</f>
        <v>10066757.619999999</v>
      </c>
      <c r="M71" s="47">
        <f>'[1]arkusz główny'!AM177</f>
        <v>1445568.2599999998</v>
      </c>
      <c r="N71" s="47">
        <f>'[1]arkusz główny'!AN177</f>
        <v>2346843.33</v>
      </c>
      <c r="O71" s="200"/>
      <c r="P71" s="201"/>
    </row>
    <row r="72" spans="2:16" x14ac:dyDescent="0.2">
      <c r="B72" s="217"/>
      <c r="C72" s="124" t="s">
        <v>109</v>
      </c>
      <c r="D72" s="214"/>
      <c r="E72" s="163"/>
      <c r="F72" s="164"/>
      <c r="G72" s="215"/>
      <c r="H72" s="44">
        <f>'[1]arkusz główny'!U178</f>
        <v>4</v>
      </c>
      <c r="I72" s="45">
        <f>'[1]arkusz główny'!V178</f>
        <v>970158.28</v>
      </c>
      <c r="J72" s="199"/>
      <c r="K72" s="46">
        <f>'[1]arkusz główny'!AK178</f>
        <v>7</v>
      </c>
      <c r="L72" s="47">
        <f>'[1]arkusz główny'!AL178</f>
        <v>970158.28</v>
      </c>
      <c r="M72" s="47">
        <f>'[1]arkusz główny'!AM178</f>
        <v>617311.68000000005</v>
      </c>
      <c r="N72" s="47">
        <f>'[1]arkusz główny'!AN178</f>
        <v>217846.64</v>
      </c>
      <c r="O72" s="200"/>
      <c r="P72" s="201"/>
    </row>
    <row r="73" spans="2:16" x14ac:dyDescent="0.2">
      <c r="B73" s="42" t="s">
        <v>112</v>
      </c>
      <c r="C73" s="71" t="s">
        <v>113</v>
      </c>
      <c r="D73" s="196"/>
      <c r="E73" s="44">
        <f>'[1]arkusz główny'!H179</f>
        <v>274</v>
      </c>
      <c r="F73" s="45">
        <f>'[1]arkusz główny'!I179</f>
        <v>542144649.30239999</v>
      </c>
      <c r="G73" s="198"/>
      <c r="H73" s="44">
        <f>'[1]arkusz główny'!U179</f>
        <v>274</v>
      </c>
      <c r="I73" s="45">
        <f>'[1]arkusz główny'!V179</f>
        <v>542096330.55239999</v>
      </c>
      <c r="J73" s="199"/>
      <c r="K73" s="46">
        <f>'[1]arkusz główny'!AK179</f>
        <v>274</v>
      </c>
      <c r="L73" s="47">
        <f>'[1]arkusz główny'!AL179</f>
        <v>275404856.63</v>
      </c>
      <c r="M73" s="47">
        <f>'[1]arkusz główny'!AM179</f>
        <v>94854455.350000009</v>
      </c>
      <c r="N73" s="47">
        <f>'[1]arkusz główny'!AN179</f>
        <v>63230486.759999998</v>
      </c>
      <c r="O73" s="200"/>
      <c r="P73" s="201"/>
    </row>
    <row r="74" spans="2:16" x14ac:dyDescent="0.2">
      <c r="B74" s="49">
        <v>20</v>
      </c>
      <c r="C74" s="50" t="s">
        <v>114</v>
      </c>
      <c r="D74" s="128">
        <f>'[1]arkusz główny'!F180</f>
        <v>1386813147.0050998</v>
      </c>
      <c r="E74" s="52">
        <f>'[1]arkusz główny'!H180</f>
        <v>595</v>
      </c>
      <c r="F74" s="53">
        <f>'[1]arkusz główny'!I180</f>
        <v>527666580.20999998</v>
      </c>
      <c r="G74" s="54">
        <f>IFERROR(F74/D74,".")</f>
        <v>0.38048859094646265</v>
      </c>
      <c r="H74" s="52">
        <f>'[1]arkusz główny'!U180</f>
        <v>485</v>
      </c>
      <c r="I74" s="53">
        <f>'[1]arkusz główny'!V180</f>
        <v>414306114.3599999</v>
      </c>
      <c r="J74" s="55">
        <f>IFERROR(I74/D74,".")</f>
        <v>0.29874688977005809</v>
      </c>
      <c r="K74" s="56">
        <f>'[1]arkusz główny'!AK180</f>
        <v>35</v>
      </c>
      <c r="L74" s="57">
        <f>'[1]arkusz główny'!AL180</f>
        <v>250499042.60000002</v>
      </c>
      <c r="M74" s="57">
        <f>'[1]arkusz główny'!AM180</f>
        <v>159392539.31999999</v>
      </c>
      <c r="N74" s="57">
        <f>'[1]arkusz główny'!AN180</f>
        <v>58711118.219999999</v>
      </c>
      <c r="O74" s="58">
        <f>IFERROR(N74/P74,".")</f>
        <v>0.18161194335839553</v>
      </c>
      <c r="P74" s="59">
        <f>'[1]arkusz główny'!AR180</f>
        <v>323277848</v>
      </c>
    </row>
    <row r="75" spans="2:16" x14ac:dyDescent="0.2">
      <c r="B75" s="49"/>
      <c r="C75" s="50" t="s">
        <v>115</v>
      </c>
      <c r="D75" s="128">
        <f>'[1]arkusz główny'!F183</f>
        <v>1182239304.7976</v>
      </c>
      <c r="E75" s="165"/>
      <c r="F75" s="166"/>
      <c r="G75" s="54"/>
      <c r="H75" s="167"/>
      <c r="I75" s="53">
        <f>'[1]zobowiązania wieloletnie'!F22</f>
        <v>1260172200</v>
      </c>
      <c r="J75" s="55">
        <f>IFERROR(I75/D75,".")</f>
        <v>1.0659197295218856</v>
      </c>
      <c r="K75" s="56">
        <f>'[1]arkusz główny'!AK183</f>
        <v>53464</v>
      </c>
      <c r="L75" s="57">
        <f>SUM(L76:L77)</f>
        <v>1238149599.24</v>
      </c>
      <c r="M75" s="57">
        <f>SUM(M76:M77)</f>
        <v>787830298.29999995</v>
      </c>
      <c r="N75" s="57">
        <f>SUM(N76:N77)</f>
        <v>293016216.17000002</v>
      </c>
      <c r="O75" s="58">
        <f>IFERROR(N75/P75,".")</f>
        <v>1.1099725601178725</v>
      </c>
      <c r="P75" s="59">
        <f>'[1]arkusz główny'!AR183</f>
        <v>263985099</v>
      </c>
    </row>
    <row r="76" spans="2:16" x14ac:dyDescent="0.2">
      <c r="B76" s="206" t="s">
        <v>82</v>
      </c>
      <c r="C76" s="168" t="s">
        <v>40</v>
      </c>
      <c r="D76" s="196"/>
      <c r="E76" s="209"/>
      <c r="F76" s="121"/>
      <c r="G76" s="169"/>
      <c r="H76" s="170"/>
      <c r="I76" s="112">
        <f>'[1]zobowiązania wieloletnie'!F23</f>
        <v>587081000</v>
      </c>
      <c r="J76" s="199"/>
      <c r="K76" s="171">
        <f>'[1]arkusz główny'!AK184</f>
        <v>17661</v>
      </c>
      <c r="L76" s="172">
        <f>'[1]arkusz główny'!AL184</f>
        <v>565058369.59000003</v>
      </c>
      <c r="M76" s="172">
        <f>'[1]arkusz główny'!AM184</f>
        <v>359544303.38</v>
      </c>
      <c r="N76" s="172">
        <f>'[1]arkusz główny'!AN184</f>
        <v>132684318.52</v>
      </c>
      <c r="O76" s="200"/>
      <c r="P76" s="201"/>
    </row>
    <row r="77" spans="2:16" ht="13.5" thickBot="1" x14ac:dyDescent="0.25">
      <c r="B77" s="207"/>
      <c r="C77" s="124" t="s">
        <v>116</v>
      </c>
      <c r="D77" s="208"/>
      <c r="E77" s="210"/>
      <c r="F77" s="173"/>
      <c r="G77" s="174"/>
      <c r="H77" s="175"/>
      <c r="I77" s="176">
        <f>'[1]zobowiązania wieloletnie'!F24</f>
        <v>673091200</v>
      </c>
      <c r="J77" s="211"/>
      <c r="K77" s="177">
        <f>'[1]arkusz główny'!AK185</f>
        <v>35803</v>
      </c>
      <c r="L77" s="178">
        <f>'[1]arkusz główny'!AL185</f>
        <v>673091229.64999998</v>
      </c>
      <c r="M77" s="178">
        <f>'[1]arkusz główny'!AM185</f>
        <v>428285994.92000002</v>
      </c>
      <c r="N77" s="178">
        <f>'[1]arkusz główny'!AN185</f>
        <v>160331897.65000001</v>
      </c>
      <c r="O77" s="212"/>
      <c r="P77" s="213"/>
    </row>
    <row r="78" spans="2:16" ht="31.5" customHeight="1" thickBot="1" x14ac:dyDescent="0.25">
      <c r="B78" s="204" t="s">
        <v>117</v>
      </c>
      <c r="C78" s="205"/>
      <c r="D78" s="179">
        <f>D75+D74+D65+D64+D58+D53+D48+D45+D41+D35+D29+D26+D20+D15+D11+D8</f>
        <v>58495470873.158554</v>
      </c>
      <c r="E78" s="180">
        <f>E75+E74+E65+E64+E58+E53+E48+E45+E41+E35+E29+E26+E20+E15+E11+E8</f>
        <v>4023844</v>
      </c>
      <c r="F78" s="181">
        <f>F75+F74+F65+F64+F58+F53+F48+F45+F41+F35+F29+F26+F20+F15+F11+F8</f>
        <v>41805307926.255112</v>
      </c>
      <c r="G78" s="182">
        <f>IFERROR(F78/D78,".")</f>
        <v>0.71467597922077841</v>
      </c>
      <c r="H78" s="180">
        <f>H75+H74+H65+H64+H58+H53+H48+H45+H41+H35+H29+H26+H20+H15+H11+H8</f>
        <v>3386575</v>
      </c>
      <c r="I78" s="181">
        <f>I75+I74+I65+I64+I58+I53+I48+I45+I41+I35+I29+I26+I20+I15+I11+I8</f>
        <v>30417052266.255787</v>
      </c>
      <c r="J78" s="183">
        <f>IFERROR(I78/D78,".")</f>
        <v>0.51998986950993276</v>
      </c>
      <c r="K78" s="184">
        <f>'[1]arkusz główny'!AK186</f>
        <v>949367</v>
      </c>
      <c r="L78" s="185">
        <f>L75+L74+L65+L64+L58+L53+L48+L45+L41+L35+L29+L26+L20+L15+L11+L8</f>
        <v>18962539055.66</v>
      </c>
      <c r="M78" s="185">
        <f>M75+M74+M65+M64+M58+M53+M48+M45+M41+M35+M29+M26+M20+M15+M11+M8</f>
        <v>11952969505.489998</v>
      </c>
      <c r="N78" s="185">
        <f>N75+N74+N65+N64+N58+N53+N48+N45+N41+N35+N29+N26+N20+N15+N11+N8</f>
        <v>4434118089.4499998</v>
      </c>
      <c r="O78" s="186">
        <f>IFERROR(N78/P78,".")</f>
        <v>0.32574560811839309</v>
      </c>
      <c r="P78" s="187">
        <f>P75+P74+P65+P64+P58+P53+P48+P45+P41+P35+P29+P26+P20+P15+P11+P8</f>
        <v>13612211428</v>
      </c>
    </row>
    <row r="79" spans="2:16" x14ac:dyDescent="0.2">
      <c r="B79" s="188" t="s">
        <v>118</v>
      </c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</row>
    <row r="80" spans="2:16" x14ac:dyDescent="0.2">
      <c r="B80" s="188" t="s">
        <v>119</v>
      </c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P80" s="189"/>
    </row>
    <row r="81" spans="2:16" hidden="1" x14ac:dyDescent="0.2">
      <c r="B81" s="188" t="str">
        <f>'[1]arkusz główny'!B189</f>
        <v xml:space="preserve">*** W ramach poddziałania 19.2 dane zawarte w sekcjach "złożone wnioski" oraz "wnioski odrzucone / wycofane" nie zawierają wniosków niewybranych przez LGD. </v>
      </c>
      <c r="K81" s="190"/>
      <c r="L81" s="190"/>
      <c r="M81" s="190"/>
      <c r="N81" s="190"/>
      <c r="O81" s="190"/>
    </row>
    <row r="82" spans="2:16" hidden="1" x14ac:dyDescent="0.2">
      <c r="B82" s="188" t="s">
        <v>120</v>
      </c>
    </row>
    <row r="83" spans="2:16" hidden="1" x14ac:dyDescent="0.2">
      <c r="B83" s="188" t="str">
        <f>'[1]arkusz główny'!B191</f>
        <v>***** W przypadku działania 13, w wyniku przeksięgowań płatności część kwot z decyzji została zrealizowana w ramach budżetu PROW 2007-2013 (dot. wiersza zobowiązania z PROW 2007-2013 (część kampanii 2014)).</v>
      </c>
      <c r="L83" s="191"/>
      <c r="M83" s="191"/>
      <c r="N83" s="191"/>
    </row>
    <row r="84" spans="2:16" hidden="1" x14ac:dyDescent="0.2">
      <c r="B84" s="188" t="str">
        <f>'[1]arkusz główny'!B194</f>
        <v>******** W ramach obsługi działania 11, w kolumnie „Zrealizowane płatności” uwzględniono kwoty wypłacone w ramach obsługi kampanii 2010 do 2014 - łącznie na kwotę ogółem 4 016 521,66 zł.</v>
      </c>
    </row>
    <row r="85" spans="2:16" hidden="1" x14ac:dyDescent="0.2">
      <c r="B85" s="188" t="str">
        <f>'[1]arkusz główny'!B195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6" spans="2:16" x14ac:dyDescent="0.2">
      <c r="B86" s="188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</row>
    <row r="87" spans="2:16" x14ac:dyDescent="0.2">
      <c r="B87" s="188"/>
    </row>
    <row r="88" spans="2:16" x14ac:dyDescent="0.2">
      <c r="B88" s="188"/>
    </row>
    <row r="89" spans="2:16" x14ac:dyDescent="0.2">
      <c r="B89" s="188"/>
      <c r="H89" s="190"/>
      <c r="I89" s="190"/>
      <c r="J89" s="190"/>
    </row>
    <row r="90" spans="2:16" x14ac:dyDescent="0.2">
      <c r="D90" s="191"/>
      <c r="E90" s="190"/>
      <c r="F90" s="190"/>
      <c r="H90" s="190"/>
      <c r="I90" s="190"/>
      <c r="K90" s="190"/>
      <c r="L90" s="190"/>
    </row>
    <row r="96" spans="2:16" ht="15" customHeight="1" x14ac:dyDescent="0.2"/>
    <row r="97" spans="5:14" hidden="1" x14ac:dyDescent="0.2">
      <c r="E97" s="190">
        <f>E78-'[1]arkusz główny'!H186</f>
        <v>0</v>
      </c>
      <c r="F97" s="190">
        <f>F78-'[1]arkusz główny'!I186</f>
        <v>0</v>
      </c>
      <c r="H97" s="190">
        <f>H78-'[1]arkusz główny'!U186</f>
        <v>0</v>
      </c>
      <c r="I97" s="190">
        <f>I78-'[1]arkusz główny'!V186</f>
        <v>0</v>
      </c>
      <c r="K97" s="190">
        <f>K78-'[1]arkusz główny'!AK186</f>
        <v>0</v>
      </c>
      <c r="L97" s="190">
        <f>L78-'[1]arkusz główny'!AL186</f>
        <v>0</v>
      </c>
      <c r="M97" s="190">
        <f>M78-'[1]arkusz główny'!AM186</f>
        <v>0</v>
      </c>
      <c r="N97" s="190">
        <f>N78-'[1]arkusz główny'!AN186</f>
        <v>0</v>
      </c>
    </row>
  </sheetData>
  <mergeCells count="104">
    <mergeCell ref="D5:D6"/>
    <mergeCell ref="E5:E6"/>
    <mergeCell ref="H5:H6"/>
    <mergeCell ref="K5:K6"/>
    <mergeCell ref="L5:M5"/>
    <mergeCell ref="P5:P6"/>
    <mergeCell ref="B1:N1"/>
    <mergeCell ref="B2:N2"/>
    <mergeCell ref="E3:G3"/>
    <mergeCell ref="H3:J3"/>
    <mergeCell ref="K3:O3"/>
    <mergeCell ref="B4:B6"/>
    <mergeCell ref="C4:C6"/>
    <mergeCell ref="E4:G4"/>
    <mergeCell ref="H4:J4"/>
    <mergeCell ref="K4:O4"/>
    <mergeCell ref="D9:D10"/>
    <mergeCell ref="G9:G10"/>
    <mergeCell ref="J9:J10"/>
    <mergeCell ref="O9:O10"/>
    <mergeCell ref="P9:P10"/>
    <mergeCell ref="B12:B13"/>
    <mergeCell ref="D12:D14"/>
    <mergeCell ref="E12:E13"/>
    <mergeCell ref="F12:F13"/>
    <mergeCell ref="G12:G14"/>
    <mergeCell ref="B21:B23"/>
    <mergeCell ref="D27:D28"/>
    <mergeCell ref="G27:G28"/>
    <mergeCell ref="J27:J28"/>
    <mergeCell ref="O27:O28"/>
    <mergeCell ref="P27:P28"/>
    <mergeCell ref="N12:N13"/>
    <mergeCell ref="O12:O14"/>
    <mergeCell ref="P12:P14"/>
    <mergeCell ref="B16:B18"/>
    <mergeCell ref="D16:D18"/>
    <mergeCell ref="F16:F18"/>
    <mergeCell ref="G16:G19"/>
    <mergeCell ref="J16:J19"/>
    <mergeCell ref="O16:O19"/>
    <mergeCell ref="P16:P19"/>
    <mergeCell ref="H12:H13"/>
    <mergeCell ref="I12:I13"/>
    <mergeCell ref="J12:J14"/>
    <mergeCell ref="K12:K13"/>
    <mergeCell ref="L12:L13"/>
    <mergeCell ref="M12:M13"/>
    <mergeCell ref="B42:B44"/>
    <mergeCell ref="D42:D44"/>
    <mergeCell ref="G42:G44"/>
    <mergeCell ref="J42:J44"/>
    <mergeCell ref="O42:O44"/>
    <mergeCell ref="P42:P44"/>
    <mergeCell ref="B36:B37"/>
    <mergeCell ref="D36:D40"/>
    <mergeCell ref="G36:G40"/>
    <mergeCell ref="J36:J40"/>
    <mergeCell ref="O36:O40"/>
    <mergeCell ref="P36:P40"/>
    <mergeCell ref="B38:B39"/>
    <mergeCell ref="B51:B52"/>
    <mergeCell ref="D54:D57"/>
    <mergeCell ref="F54:F57"/>
    <mergeCell ref="G54:G57"/>
    <mergeCell ref="J54:J57"/>
    <mergeCell ref="O54:O57"/>
    <mergeCell ref="P46:P47"/>
    <mergeCell ref="D49:D52"/>
    <mergeCell ref="F49:F52"/>
    <mergeCell ref="G49:G52"/>
    <mergeCell ref="J49:J52"/>
    <mergeCell ref="O49:O52"/>
    <mergeCell ref="P49:P52"/>
    <mergeCell ref="B46:B47"/>
    <mergeCell ref="D46:D47"/>
    <mergeCell ref="F46:F47"/>
    <mergeCell ref="G46:G47"/>
    <mergeCell ref="J46:J47"/>
    <mergeCell ref="O46:O47"/>
    <mergeCell ref="P54:P57"/>
    <mergeCell ref="B56:B57"/>
    <mergeCell ref="C59:C61"/>
    <mergeCell ref="D59:D63"/>
    <mergeCell ref="F59:F63"/>
    <mergeCell ref="G59:G63"/>
    <mergeCell ref="J59:J63"/>
    <mergeCell ref="O59:O63"/>
    <mergeCell ref="P59:P63"/>
    <mergeCell ref="B62:B63"/>
    <mergeCell ref="B78:C78"/>
    <mergeCell ref="B76:B77"/>
    <mergeCell ref="D76:D77"/>
    <mergeCell ref="E76:E77"/>
    <mergeCell ref="J76:J77"/>
    <mergeCell ref="O76:O77"/>
    <mergeCell ref="P76:P77"/>
    <mergeCell ref="D66:D73"/>
    <mergeCell ref="G66:G73"/>
    <mergeCell ref="J66:J73"/>
    <mergeCell ref="O66:O73"/>
    <mergeCell ref="P66:P73"/>
    <mergeCell ref="B67:B69"/>
    <mergeCell ref="B70:B72"/>
  </mergeCells>
  <printOptions horizontalCentered="1" verticalCentered="1"/>
  <pageMargins left="0.31496062992125984" right="0" top="0" bottom="0" header="0.27559055118110237" footer="7.874015748031496E-2"/>
  <pageSetup paperSize="8" scale="55" orientation="landscape" r:id="rId1"/>
  <headerFooter alignWithMargins="0"/>
  <ignoredErrors>
    <ignoredError sqref="E41:H64 I8:I73 I74:J78 J8:J73 E8:F40 H8:H40 E66:H73 E65:F65 H65 G74:H77 H78 E74:F78" unlockedFormula="1"/>
    <ignoredError sqref="G8:G40 G65 G78" formula="1" unlockedFormula="1"/>
    <ignoredError sqref="O7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kwiecień 2019</vt:lpstr>
      <vt:lpstr>'PROW 2014-2020 kwiecień 2019'!Obszar_wydruku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dcterms:created xsi:type="dcterms:W3CDTF">2019-05-17T06:42:35Z</dcterms:created>
  <dcterms:modified xsi:type="dcterms:W3CDTF">2019-08-21T09:48:57Z</dcterms:modified>
</cp:coreProperties>
</file>