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mucha\Desktop\Krystyna\"/>
    </mc:Choice>
  </mc:AlternateContent>
  <bookViews>
    <workbookView xWindow="0" yWindow="0" windowWidth="28800" windowHeight="12600"/>
  </bookViews>
  <sheets>
    <sheet name="PROW 2014-2020 lipiec 2019" sheetId="1" r:id="rId1"/>
  </sheets>
  <externalReferences>
    <externalReference r:id="rId2"/>
  </externalReferences>
  <definedNames>
    <definedName name="_xlnm.Print_Area" localSheetId="0">'PROW 2014-2020 lipiec 2019'!$A$1:$Q$85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5" i="1" l="1"/>
  <c r="B84" i="1"/>
  <c r="B83" i="1"/>
  <c r="B81" i="1"/>
  <c r="K78" i="1"/>
  <c r="K97" i="1" s="1"/>
  <c r="N77" i="1"/>
  <c r="M77" i="1"/>
  <c r="L77" i="1"/>
  <c r="K77" i="1"/>
  <c r="I77" i="1"/>
  <c r="N76" i="1"/>
  <c r="M76" i="1"/>
  <c r="L76" i="1"/>
  <c r="L75" i="1" s="1"/>
  <c r="K76" i="1"/>
  <c r="I76" i="1"/>
  <c r="P75" i="1"/>
  <c r="P78" i="1" s="1"/>
  <c r="N75" i="1"/>
  <c r="O75" i="1" s="1"/>
  <c r="M75" i="1"/>
  <c r="K75" i="1"/>
  <c r="J75" i="1"/>
  <c r="I75" i="1"/>
  <c r="D75" i="1"/>
  <c r="P74" i="1"/>
  <c r="N74" i="1"/>
  <c r="O74" i="1" s="1"/>
  <c r="M74" i="1"/>
  <c r="L74" i="1"/>
  <c r="K74" i="1"/>
  <c r="I74" i="1"/>
  <c r="H74" i="1"/>
  <c r="G74" i="1"/>
  <c r="F74" i="1"/>
  <c r="E74" i="1"/>
  <c r="D74" i="1"/>
  <c r="J74" i="1" s="1"/>
  <c r="N73" i="1"/>
  <c r="M73" i="1"/>
  <c r="L73" i="1"/>
  <c r="L65" i="1" s="1"/>
  <c r="K73" i="1"/>
  <c r="I73" i="1"/>
  <c r="H73" i="1"/>
  <c r="F73" i="1"/>
  <c r="E73" i="1"/>
  <c r="N72" i="1"/>
  <c r="M72" i="1"/>
  <c r="L72" i="1"/>
  <c r="K72" i="1"/>
  <c r="I72" i="1"/>
  <c r="H72" i="1"/>
  <c r="N71" i="1"/>
  <c r="M71" i="1"/>
  <c r="L71" i="1"/>
  <c r="K71" i="1"/>
  <c r="I71" i="1"/>
  <c r="H71" i="1"/>
  <c r="F71" i="1"/>
  <c r="E71" i="1"/>
  <c r="N70" i="1"/>
  <c r="M70" i="1"/>
  <c r="L70" i="1"/>
  <c r="K70" i="1"/>
  <c r="I70" i="1"/>
  <c r="H70" i="1"/>
  <c r="F70" i="1"/>
  <c r="E70" i="1"/>
  <c r="N69" i="1"/>
  <c r="M69" i="1"/>
  <c r="L69" i="1"/>
  <c r="K69" i="1"/>
  <c r="I69" i="1"/>
  <c r="H69" i="1"/>
  <c r="N68" i="1"/>
  <c r="M68" i="1"/>
  <c r="L68" i="1"/>
  <c r="K68" i="1"/>
  <c r="I68" i="1"/>
  <c r="I67" i="1" s="1"/>
  <c r="H68" i="1"/>
  <c r="H67" i="1" s="1"/>
  <c r="H65" i="1" s="1"/>
  <c r="F68" i="1"/>
  <c r="E68" i="1"/>
  <c r="N67" i="1"/>
  <c r="M67" i="1"/>
  <c r="L67" i="1"/>
  <c r="K67" i="1"/>
  <c r="F67" i="1"/>
  <c r="F65" i="1" s="1"/>
  <c r="G65" i="1" s="1"/>
  <c r="E67" i="1"/>
  <c r="N66" i="1"/>
  <c r="M66" i="1"/>
  <c r="M65" i="1" s="1"/>
  <c r="L66" i="1"/>
  <c r="K66" i="1"/>
  <c r="I66" i="1"/>
  <c r="I65" i="1" s="1"/>
  <c r="H66" i="1"/>
  <c r="F66" i="1"/>
  <c r="E66" i="1"/>
  <c r="P65" i="1"/>
  <c r="N65" i="1"/>
  <c r="K65" i="1"/>
  <c r="E65" i="1"/>
  <c r="D65" i="1"/>
  <c r="P64" i="1"/>
  <c r="O64" i="1"/>
  <c r="N64" i="1"/>
  <c r="M64" i="1"/>
  <c r="L64" i="1"/>
  <c r="K64" i="1"/>
  <c r="I64" i="1"/>
  <c r="J64" i="1" s="1"/>
  <c r="H64" i="1"/>
  <c r="F64" i="1"/>
  <c r="G64" i="1" s="1"/>
  <c r="E64" i="1"/>
  <c r="D64" i="1"/>
  <c r="N63" i="1"/>
  <c r="M63" i="1"/>
  <c r="L63" i="1"/>
  <c r="K63" i="1"/>
  <c r="I63" i="1"/>
  <c r="H63" i="1"/>
  <c r="E63" i="1"/>
  <c r="N62" i="1"/>
  <c r="M62" i="1"/>
  <c r="L62" i="1"/>
  <c r="K62" i="1"/>
  <c r="I62" i="1"/>
  <c r="H62" i="1"/>
  <c r="E62" i="1"/>
  <c r="N61" i="1"/>
  <c r="M61" i="1"/>
  <c r="L61" i="1"/>
  <c r="K61" i="1"/>
  <c r="I61" i="1"/>
  <c r="H61" i="1"/>
  <c r="E61" i="1"/>
  <c r="N60" i="1"/>
  <c r="M60" i="1"/>
  <c r="L60" i="1"/>
  <c r="K60" i="1"/>
  <c r="I60" i="1"/>
  <c r="H60" i="1"/>
  <c r="E60" i="1"/>
  <c r="N59" i="1"/>
  <c r="M59" i="1"/>
  <c r="L59" i="1"/>
  <c r="K59" i="1"/>
  <c r="I59" i="1"/>
  <c r="H59" i="1"/>
  <c r="E59" i="1"/>
  <c r="P58" i="1"/>
  <c r="O58" i="1"/>
  <c r="N58" i="1"/>
  <c r="M58" i="1"/>
  <c r="L58" i="1"/>
  <c r="K58" i="1"/>
  <c r="I58" i="1"/>
  <c r="J58" i="1" s="1"/>
  <c r="H58" i="1"/>
  <c r="E58" i="1"/>
  <c r="D58" i="1"/>
  <c r="N57" i="1"/>
  <c r="M57" i="1"/>
  <c r="L57" i="1"/>
  <c r="K57" i="1"/>
  <c r="I57" i="1"/>
  <c r="H57" i="1"/>
  <c r="E57" i="1"/>
  <c r="N56" i="1"/>
  <c r="M56" i="1"/>
  <c r="L56" i="1"/>
  <c r="K56" i="1"/>
  <c r="I56" i="1"/>
  <c r="H56" i="1"/>
  <c r="E56" i="1"/>
  <c r="N55" i="1"/>
  <c r="M55" i="1"/>
  <c r="L55" i="1"/>
  <c r="K55" i="1"/>
  <c r="I55" i="1"/>
  <c r="H55" i="1"/>
  <c r="E55" i="1"/>
  <c r="N54" i="1"/>
  <c r="M54" i="1"/>
  <c r="L54" i="1"/>
  <c r="K54" i="1"/>
  <c r="I54" i="1"/>
  <c r="H54" i="1"/>
  <c r="E54" i="1"/>
  <c r="P53" i="1"/>
  <c r="O53" i="1"/>
  <c r="N53" i="1"/>
  <c r="M53" i="1"/>
  <c r="L53" i="1"/>
  <c r="K53" i="1"/>
  <c r="I53" i="1"/>
  <c r="J53" i="1" s="1"/>
  <c r="H53" i="1"/>
  <c r="E53" i="1"/>
  <c r="D53" i="1"/>
  <c r="N52" i="1"/>
  <c r="M52" i="1"/>
  <c r="L52" i="1"/>
  <c r="K52" i="1"/>
  <c r="I52" i="1"/>
  <c r="H52" i="1"/>
  <c r="E52" i="1"/>
  <c r="N51" i="1"/>
  <c r="M51" i="1"/>
  <c r="L51" i="1"/>
  <c r="K51" i="1"/>
  <c r="I51" i="1"/>
  <c r="H51" i="1"/>
  <c r="E51" i="1"/>
  <c r="N50" i="1"/>
  <c r="M50" i="1"/>
  <c r="L50" i="1"/>
  <c r="K50" i="1"/>
  <c r="I50" i="1"/>
  <c r="H50" i="1"/>
  <c r="E50" i="1"/>
  <c r="N49" i="1"/>
  <c r="M49" i="1"/>
  <c r="L49" i="1"/>
  <c r="K49" i="1"/>
  <c r="I49" i="1"/>
  <c r="H49" i="1"/>
  <c r="E49" i="1"/>
  <c r="P48" i="1"/>
  <c r="O48" i="1"/>
  <c r="N48" i="1"/>
  <c r="M48" i="1"/>
  <c r="L48" i="1"/>
  <c r="K48" i="1"/>
  <c r="I48" i="1"/>
  <c r="J48" i="1" s="1"/>
  <c r="H48" i="1"/>
  <c r="E48" i="1"/>
  <c r="D48" i="1"/>
  <c r="N47" i="1"/>
  <c r="M47" i="1"/>
  <c r="L47" i="1"/>
  <c r="L45" i="1" s="1"/>
  <c r="K47" i="1"/>
  <c r="I47" i="1"/>
  <c r="N46" i="1"/>
  <c r="M46" i="1"/>
  <c r="L46" i="1"/>
  <c r="K46" i="1"/>
  <c r="K45" i="1" s="1"/>
  <c r="I46" i="1"/>
  <c r="H46" i="1"/>
  <c r="E46" i="1"/>
  <c r="E45" i="1" s="1"/>
  <c r="P45" i="1"/>
  <c r="N45" i="1"/>
  <c r="O45" i="1" s="1"/>
  <c r="M45" i="1"/>
  <c r="I45" i="1"/>
  <c r="J45" i="1" s="1"/>
  <c r="H45" i="1"/>
  <c r="D45" i="1"/>
  <c r="N44" i="1"/>
  <c r="M44" i="1"/>
  <c r="L44" i="1"/>
  <c r="K44" i="1"/>
  <c r="N43" i="1"/>
  <c r="M43" i="1"/>
  <c r="L43" i="1"/>
  <c r="K43" i="1"/>
  <c r="I43" i="1"/>
  <c r="H43" i="1"/>
  <c r="F43" i="1"/>
  <c r="E43" i="1"/>
  <c r="N42" i="1"/>
  <c r="M42" i="1"/>
  <c r="L42" i="1"/>
  <c r="K42" i="1"/>
  <c r="I42" i="1"/>
  <c r="H42" i="1"/>
  <c r="F42" i="1"/>
  <c r="E42" i="1"/>
  <c r="P41" i="1"/>
  <c r="O41" i="1"/>
  <c r="N41" i="1"/>
  <c r="M41" i="1"/>
  <c r="L41" i="1"/>
  <c r="K41" i="1"/>
  <c r="I41" i="1"/>
  <c r="J41" i="1" s="1"/>
  <c r="H41" i="1"/>
  <c r="F41" i="1"/>
  <c r="G41" i="1" s="1"/>
  <c r="E41" i="1"/>
  <c r="D41" i="1"/>
  <c r="N40" i="1"/>
  <c r="M40" i="1"/>
  <c r="L40" i="1"/>
  <c r="K40" i="1"/>
  <c r="I40" i="1"/>
  <c r="H40" i="1"/>
  <c r="F40" i="1"/>
  <c r="E40" i="1"/>
  <c r="N39" i="1"/>
  <c r="M39" i="1"/>
  <c r="L39" i="1"/>
  <c r="K39" i="1"/>
  <c r="I39" i="1"/>
  <c r="H39" i="1"/>
  <c r="F39" i="1"/>
  <c r="E39" i="1"/>
  <c r="N38" i="1"/>
  <c r="M38" i="1"/>
  <c r="L38" i="1"/>
  <c r="L35" i="1" s="1"/>
  <c r="K38" i="1"/>
  <c r="I38" i="1"/>
  <c r="H38" i="1"/>
  <c r="F38" i="1"/>
  <c r="E38" i="1"/>
  <c r="N37" i="1"/>
  <c r="M37" i="1"/>
  <c r="L37" i="1"/>
  <c r="K37" i="1"/>
  <c r="I37" i="1"/>
  <c r="H37" i="1"/>
  <c r="F37" i="1"/>
  <c r="F35" i="1" s="1"/>
  <c r="G35" i="1" s="1"/>
  <c r="E37" i="1"/>
  <c r="N36" i="1"/>
  <c r="M36" i="1"/>
  <c r="M35" i="1" s="1"/>
  <c r="L36" i="1"/>
  <c r="K36" i="1"/>
  <c r="I36" i="1"/>
  <c r="I35" i="1" s="1"/>
  <c r="J35" i="1" s="1"/>
  <c r="H36" i="1"/>
  <c r="F36" i="1"/>
  <c r="E36" i="1"/>
  <c r="P35" i="1"/>
  <c r="N35" i="1"/>
  <c r="O35" i="1" s="1"/>
  <c r="K35" i="1"/>
  <c r="H35" i="1"/>
  <c r="E35" i="1"/>
  <c r="D35" i="1"/>
  <c r="P34" i="1"/>
  <c r="O34" i="1"/>
  <c r="N34" i="1"/>
  <c r="M34" i="1"/>
  <c r="L34" i="1"/>
  <c r="K34" i="1"/>
  <c r="I34" i="1"/>
  <c r="J34" i="1" s="1"/>
  <c r="H34" i="1"/>
  <c r="E34" i="1"/>
  <c r="D34" i="1"/>
  <c r="P33" i="1"/>
  <c r="N33" i="1"/>
  <c r="O33" i="1" s="1"/>
  <c r="M33" i="1"/>
  <c r="L33" i="1"/>
  <c r="K33" i="1"/>
  <c r="I33" i="1"/>
  <c r="H33" i="1"/>
  <c r="F33" i="1"/>
  <c r="G33" i="1" s="1"/>
  <c r="E33" i="1"/>
  <c r="D33" i="1"/>
  <c r="J33" i="1" s="1"/>
  <c r="P32" i="1"/>
  <c r="O32" i="1"/>
  <c r="N32" i="1"/>
  <c r="M32" i="1"/>
  <c r="L32" i="1"/>
  <c r="K32" i="1"/>
  <c r="I32" i="1"/>
  <c r="I29" i="1" s="1"/>
  <c r="H32" i="1"/>
  <c r="F32" i="1"/>
  <c r="G32" i="1" s="1"/>
  <c r="E32" i="1"/>
  <c r="D32" i="1"/>
  <c r="P31" i="1"/>
  <c r="P29" i="1" s="1"/>
  <c r="N31" i="1"/>
  <c r="O31" i="1" s="1"/>
  <c r="M31" i="1"/>
  <c r="M29" i="1" s="1"/>
  <c r="L31" i="1"/>
  <c r="K31" i="1"/>
  <c r="I31" i="1"/>
  <c r="H31" i="1"/>
  <c r="F31" i="1"/>
  <c r="E31" i="1"/>
  <c r="D31" i="1"/>
  <c r="D29" i="1" s="1"/>
  <c r="P30" i="1"/>
  <c r="N30" i="1"/>
  <c r="O30" i="1" s="1"/>
  <c r="M30" i="1"/>
  <c r="L30" i="1"/>
  <c r="K30" i="1"/>
  <c r="I30" i="1"/>
  <c r="J30" i="1" s="1"/>
  <c r="H30" i="1"/>
  <c r="H29" i="1" s="1"/>
  <c r="F30" i="1"/>
  <c r="G30" i="1" s="1"/>
  <c r="E30" i="1"/>
  <c r="E29" i="1" s="1"/>
  <c r="D30" i="1"/>
  <c r="L29" i="1"/>
  <c r="K29" i="1"/>
  <c r="F29" i="1"/>
  <c r="N28" i="1"/>
  <c r="M28" i="1"/>
  <c r="L28" i="1"/>
  <c r="K28" i="1"/>
  <c r="I28" i="1"/>
  <c r="H28" i="1"/>
  <c r="F28" i="1"/>
  <c r="F26" i="1" s="1"/>
  <c r="G26" i="1" s="1"/>
  <c r="E28" i="1"/>
  <c r="N27" i="1"/>
  <c r="M27" i="1"/>
  <c r="M26" i="1" s="1"/>
  <c r="L27" i="1"/>
  <c r="K27" i="1"/>
  <c r="I27" i="1"/>
  <c r="I26" i="1" s="1"/>
  <c r="J26" i="1" s="1"/>
  <c r="H27" i="1"/>
  <c r="F27" i="1"/>
  <c r="E27" i="1"/>
  <c r="P26" i="1"/>
  <c r="N26" i="1"/>
  <c r="O26" i="1" s="1"/>
  <c r="L26" i="1"/>
  <c r="K26" i="1"/>
  <c r="H26" i="1"/>
  <c r="E26" i="1"/>
  <c r="D26" i="1"/>
  <c r="P25" i="1"/>
  <c r="O25" i="1"/>
  <c r="N25" i="1"/>
  <c r="M25" i="1"/>
  <c r="L25" i="1"/>
  <c r="K25" i="1"/>
  <c r="I25" i="1"/>
  <c r="J25" i="1" s="1"/>
  <c r="H25" i="1"/>
  <c r="F25" i="1"/>
  <c r="G25" i="1" s="1"/>
  <c r="E25" i="1"/>
  <c r="D25" i="1"/>
  <c r="P24" i="1"/>
  <c r="N24" i="1"/>
  <c r="O24" i="1" s="1"/>
  <c r="M24" i="1"/>
  <c r="M20" i="1" s="1"/>
  <c r="L24" i="1"/>
  <c r="K24" i="1"/>
  <c r="I24" i="1"/>
  <c r="H24" i="1"/>
  <c r="G24" i="1"/>
  <c r="F24" i="1"/>
  <c r="E24" i="1"/>
  <c r="D24" i="1"/>
  <c r="J24" i="1" s="1"/>
  <c r="P23" i="1"/>
  <c r="N23" i="1"/>
  <c r="O23" i="1" s="1"/>
  <c r="M23" i="1"/>
  <c r="L23" i="1"/>
  <c r="K23" i="1"/>
  <c r="I23" i="1"/>
  <c r="J23" i="1" s="1"/>
  <c r="H23" i="1"/>
  <c r="F23" i="1"/>
  <c r="G23" i="1" s="1"/>
  <c r="E23" i="1"/>
  <c r="D23" i="1"/>
  <c r="C23" i="1"/>
  <c r="P22" i="1"/>
  <c r="N22" i="1"/>
  <c r="O22" i="1" s="1"/>
  <c r="M22" i="1"/>
  <c r="L22" i="1"/>
  <c r="K22" i="1"/>
  <c r="I22" i="1"/>
  <c r="H22" i="1"/>
  <c r="F22" i="1"/>
  <c r="E22" i="1"/>
  <c r="D22" i="1"/>
  <c r="J22" i="1" s="1"/>
  <c r="P21" i="1"/>
  <c r="N21" i="1"/>
  <c r="O21" i="1" s="1"/>
  <c r="M21" i="1"/>
  <c r="L21" i="1"/>
  <c r="K21" i="1"/>
  <c r="I21" i="1"/>
  <c r="J21" i="1" s="1"/>
  <c r="H21" i="1"/>
  <c r="H20" i="1" s="1"/>
  <c r="F21" i="1"/>
  <c r="G21" i="1" s="1"/>
  <c r="E21" i="1"/>
  <c r="E20" i="1" s="1"/>
  <c r="D21" i="1"/>
  <c r="P20" i="1"/>
  <c r="L20" i="1"/>
  <c r="K20" i="1"/>
  <c r="I20" i="1"/>
  <c r="J20" i="1" s="1"/>
  <c r="F20" i="1"/>
  <c r="G20" i="1" s="1"/>
  <c r="D20" i="1"/>
  <c r="N19" i="1"/>
  <c r="M19" i="1"/>
  <c r="L19" i="1"/>
  <c r="K19" i="1"/>
  <c r="I19" i="1"/>
  <c r="H19" i="1"/>
  <c r="F19" i="1"/>
  <c r="E19" i="1"/>
  <c r="N18" i="1"/>
  <c r="M18" i="1"/>
  <c r="M16" i="1" s="1"/>
  <c r="M15" i="1" s="1"/>
  <c r="L18" i="1"/>
  <c r="K18" i="1"/>
  <c r="I18" i="1"/>
  <c r="N17" i="1"/>
  <c r="M17" i="1"/>
  <c r="L17" i="1"/>
  <c r="L16" i="1" s="1"/>
  <c r="L15" i="1" s="1"/>
  <c r="K17" i="1"/>
  <c r="I17" i="1"/>
  <c r="H17" i="1"/>
  <c r="H16" i="1" s="1"/>
  <c r="H15" i="1" s="1"/>
  <c r="E17" i="1"/>
  <c r="N16" i="1"/>
  <c r="N15" i="1" s="1"/>
  <c r="O15" i="1" s="1"/>
  <c r="K16" i="1"/>
  <c r="I16" i="1"/>
  <c r="I15" i="1" s="1"/>
  <c r="J15" i="1" s="1"/>
  <c r="E16" i="1"/>
  <c r="E15" i="1" s="1"/>
  <c r="P15" i="1"/>
  <c r="K15" i="1"/>
  <c r="F15" i="1"/>
  <c r="D15" i="1"/>
  <c r="N14" i="1"/>
  <c r="M14" i="1"/>
  <c r="L14" i="1"/>
  <c r="K14" i="1"/>
  <c r="I14" i="1"/>
  <c r="H14" i="1"/>
  <c r="H11" i="1" s="1"/>
  <c r="F14" i="1"/>
  <c r="E14" i="1"/>
  <c r="N12" i="1"/>
  <c r="N11" i="1" s="1"/>
  <c r="O11" i="1" s="1"/>
  <c r="I12" i="1"/>
  <c r="H12" i="1"/>
  <c r="F12" i="1"/>
  <c r="F11" i="1" s="1"/>
  <c r="G11" i="1" s="1"/>
  <c r="E12" i="1"/>
  <c r="P11" i="1"/>
  <c r="M11" i="1"/>
  <c r="L11" i="1"/>
  <c r="K11" i="1"/>
  <c r="I11" i="1"/>
  <c r="J11" i="1" s="1"/>
  <c r="E11" i="1"/>
  <c r="D11" i="1"/>
  <c r="N10" i="1"/>
  <c r="N9" i="1"/>
  <c r="M9" i="1"/>
  <c r="L9" i="1"/>
  <c r="L8" i="1" s="1"/>
  <c r="K9" i="1"/>
  <c r="I9" i="1"/>
  <c r="H9" i="1"/>
  <c r="H8" i="1" s="1"/>
  <c r="F9" i="1"/>
  <c r="E9" i="1"/>
  <c r="P8" i="1"/>
  <c r="O8" i="1"/>
  <c r="N8" i="1"/>
  <c r="M8" i="1"/>
  <c r="K8" i="1"/>
  <c r="I8" i="1"/>
  <c r="J8" i="1" s="1"/>
  <c r="F8" i="1"/>
  <c r="E8" i="1"/>
  <c r="D8" i="1"/>
  <c r="G8" i="1" s="1"/>
  <c r="B2" i="1"/>
  <c r="I78" i="1" l="1"/>
  <c r="J65" i="1"/>
  <c r="H78" i="1"/>
  <c r="H97" i="1" s="1"/>
  <c r="F78" i="1"/>
  <c r="E78" i="1"/>
  <c r="E97" i="1" s="1"/>
  <c r="M78" i="1"/>
  <c r="M97" i="1" s="1"/>
  <c r="J29" i="1"/>
  <c r="L78" i="1"/>
  <c r="L97" i="1" s="1"/>
  <c r="G29" i="1"/>
  <c r="D78" i="1"/>
  <c r="J32" i="1"/>
  <c r="O65" i="1"/>
  <c r="N20" i="1"/>
  <c r="O20" i="1" s="1"/>
  <c r="N29" i="1"/>
  <c r="O29" i="1" s="1"/>
  <c r="G22" i="1"/>
  <c r="G31" i="1"/>
  <c r="J31" i="1"/>
  <c r="F97" i="1" l="1"/>
  <c r="G78" i="1"/>
  <c r="N78" i="1"/>
  <c r="J78" i="1"/>
  <c r="I97" i="1"/>
  <c r="N97" i="1" l="1"/>
  <c r="O78" i="1"/>
</calcChain>
</file>

<file path=xl/sharedStrings.xml><?xml version="1.0" encoding="utf-8"?>
<sst xmlns="http://schemas.openxmlformats.org/spreadsheetml/2006/main" count="143" uniqueCount="121">
  <si>
    <t>Sprawozdanie miesięczne
z realizacji Programu Rozwoju Obszarów Wiejskich na lata 2014-2020</t>
  </si>
  <si>
    <t>A</t>
  </si>
  <si>
    <t>B</t>
  </si>
  <si>
    <t>C</t>
  </si>
  <si>
    <t>D</t>
  </si>
  <si>
    <t>E</t>
  </si>
  <si>
    <t>Kod działania / poddziałania</t>
  </si>
  <si>
    <t>Nazwa działania / typu operacji</t>
  </si>
  <si>
    <t>Limit środków
[zł]</t>
  </si>
  <si>
    <t>Złożone wnioski</t>
  </si>
  <si>
    <t>Zawarte umowy / wydane decyzje (czynne)*</t>
  </si>
  <si>
    <t>Zrealizowane płatności</t>
  </si>
  <si>
    <t>Limit środków
[euro]</t>
  </si>
  <si>
    <t>ogółem</t>
  </si>
  <si>
    <t>liczba</t>
  </si>
  <si>
    <t>kwota [zł]</t>
  </si>
  <si>
    <t>wykorzystanie limitu</t>
  </si>
  <si>
    <t xml:space="preserve">liczba </t>
  </si>
  <si>
    <t>liczba różnych beneficjentów</t>
  </si>
  <si>
    <t>kwota [euro]</t>
  </si>
  <si>
    <t xml:space="preserve">ogółem </t>
  </si>
  <si>
    <t>EFRROW</t>
  </si>
  <si>
    <t>6=5/3</t>
  </si>
  <si>
    <t>9=8/3</t>
  </si>
  <si>
    <t>14=13/15</t>
  </si>
  <si>
    <t>Transfer wiedzy i działalność informacyjna</t>
  </si>
  <si>
    <t>1.1</t>
  </si>
  <si>
    <t>Wsparcie kształcenia zawodowego i nabywania umiejętności</t>
  </si>
  <si>
    <t>1.2</t>
  </si>
  <si>
    <t>Wsparcie na demonstracje i działania informacyjne</t>
  </si>
  <si>
    <t>Usługi doradcze, usługi z zakresu zarządzania gospodarstwem rolnym i usługi z zakresu zastępstw</t>
  </si>
  <si>
    <t>2.1</t>
  </si>
  <si>
    <t>Świadczenie kompleksowej porady dla rolnika</t>
  </si>
  <si>
    <t>Świadczenie kompleksowej porady dla właściciela lasu</t>
  </si>
  <si>
    <t>2.3</t>
  </si>
  <si>
    <t>Wsparcie na szkolenia doradców</t>
  </si>
  <si>
    <t>Systemy jakości produktów rolnych i środków spożywczych</t>
  </si>
  <si>
    <t>3.1</t>
  </si>
  <si>
    <t>Zobowiązania 2007-2013 i 2014-2020</t>
  </si>
  <si>
    <r>
      <rPr>
        <b/>
        <sz val="9"/>
        <rFont val="Calibri Light"/>
        <family val="1"/>
        <charset val="238"/>
        <scheme val="major"/>
      </rPr>
      <t xml:space="preserve">Wsparcie dla nowych uczestników systemów jakości  </t>
    </r>
    <r>
      <rPr>
        <sz val="9"/>
        <rFont val="Calibri Light"/>
        <family val="1"/>
        <charset val="238"/>
        <scheme val="major"/>
      </rPr>
      <t xml:space="preserve">
(Zobowiązania  2014-2020)</t>
    </r>
  </si>
  <si>
    <t>Zobowiązania  2007-2013</t>
  </si>
  <si>
    <t>3.2</t>
  </si>
  <si>
    <t>Wsparcie na przeprowadzenie działań informacyjnych i promocyjnych</t>
  </si>
  <si>
    <t>Inwestycje w środki trwałe</t>
  </si>
  <si>
    <t>4.1</t>
  </si>
  <si>
    <t>Modernizacja gospodarstw rolnych</t>
  </si>
  <si>
    <t>Inwestycje w gospodarstwach położonych na obszarach Natura 2000</t>
  </si>
  <si>
    <t>4.2</t>
  </si>
  <si>
    <t>Przetwórstwo i marketing produktów rolnych</t>
  </si>
  <si>
    <t>4.3</t>
  </si>
  <si>
    <t>Scalanie gruntów</t>
  </si>
  <si>
    <t>Przywracanie potencjału produkcji rolnej zniszczonego w wyniku klęsk żywiołowych i katastrof oraz wprowadzanie odpowiednich środków zapobiegawczych</t>
  </si>
  <si>
    <t>5.1</t>
  </si>
  <si>
    <t>Inwestycje zapobiegające zniszczeniu potencjału produkcji rolnej</t>
  </si>
  <si>
    <t>5.2</t>
  </si>
  <si>
    <t>Inwestycje odtwarzające potencjał produkcji rolnej</t>
  </si>
  <si>
    <t>Rozwój gospodarstw i działalności gospodarczej</t>
  </si>
  <si>
    <t>6.1</t>
  </si>
  <si>
    <t>Premie dla młodych rolników</t>
  </si>
  <si>
    <t>6.2</t>
  </si>
  <si>
    <t>Premie na rozpoczęcie działalności pozarolniczej</t>
  </si>
  <si>
    <t>6.3</t>
  </si>
  <si>
    <t>Restrukturyzacja małych gospodarstw</t>
  </si>
  <si>
    <t>6.4</t>
  </si>
  <si>
    <t>Rozwój przedsiębiorczości - rozwój usług rolniczych</t>
  </si>
  <si>
    <t>6.5</t>
  </si>
  <si>
    <t>Płatności dla rolników przekazujących małe gospodarstwa</t>
  </si>
  <si>
    <t>Podstawowe usługi i odnowa wsi na obszarach wiejskich</t>
  </si>
  <si>
    <t>7.2</t>
  </si>
  <si>
    <t>Budowa lub modernizacja dróg lokalnych</t>
  </si>
  <si>
    <t>Gospodarka wodno-ściekowa</t>
  </si>
  <si>
    <t>7.4</t>
  </si>
  <si>
    <t>Inwestycje w obiekty pełniące funkcje kulturalne lub kształtowanie przestrzeni publicznej</t>
  </si>
  <si>
    <t>Inwestycje w targowiska lub obiekty budowlane przeznaczone na cele promocji lokalnych produktów</t>
  </si>
  <si>
    <t>7.6</t>
  </si>
  <si>
    <t>Ochrona zabytków i budownictwa tradycyjnego</t>
  </si>
  <si>
    <t>Inwestycje w rozwój obszarów leśnych i poprawę żywotności lasów</t>
  </si>
  <si>
    <t>8 - w tym:</t>
  </si>
  <si>
    <t>Zobowiązania z PROW 2014-2020</t>
  </si>
  <si>
    <t>Zobowiązania z PROW 2007-2013</t>
  </si>
  <si>
    <t>Zobowiązania z PROW 2004-2006</t>
  </si>
  <si>
    <t>Tworzenie grup producentów i organizacji producentów</t>
  </si>
  <si>
    <t>w tym:</t>
  </si>
  <si>
    <t>Zobowiązania  2014-2020</t>
  </si>
  <si>
    <t>Działanie rolno-środowiskowo-klimatyczne</t>
  </si>
  <si>
    <t>10.1</t>
  </si>
  <si>
    <t>Zobowiązania z PROW 2014-2020 i 2007-2013</t>
  </si>
  <si>
    <t>10.2</t>
  </si>
  <si>
    <t>10 - w tym:</t>
  </si>
  <si>
    <t>Rolnictwo ekologiczne</t>
  </si>
  <si>
    <t>11.1</t>
  </si>
  <si>
    <t>Zobowiązania  2007-2013 i  2014-2020 - Płatności w okresie konwersji na rolnictwo ekologiczne</t>
  </si>
  <si>
    <t>11.2</t>
  </si>
  <si>
    <t>Zobowiązania  2007-2013 i  2014-2020 - Płatności w celu utrzymania rolnictwa ekologicznego</t>
  </si>
  <si>
    <t>11 - w tym:</t>
  </si>
  <si>
    <t>Płatności dla obszarów z ograniczeniami naturalnymi lub innymi szczególnymi ograniczeniami</t>
  </si>
  <si>
    <t>13.1</t>
  </si>
  <si>
    <t>Płatności ONW</t>
  </si>
  <si>
    <t>13.2</t>
  </si>
  <si>
    <t>13.3</t>
  </si>
  <si>
    <t>13 - w tym:</t>
  </si>
  <si>
    <t>Zobowiązania  2007-2013 (część kamp. 2014)</t>
  </si>
  <si>
    <t>Współpraca</t>
  </si>
  <si>
    <t>Wsparcie dla rozwoju lokalnego w ramach inicjatywy LEADER</t>
  </si>
  <si>
    <t>19.1</t>
  </si>
  <si>
    <t>Wsparcie przygotowawcze</t>
  </si>
  <si>
    <t>19.2</t>
  </si>
  <si>
    <t>Wdrażanie lokalnych strategii rozwoju</t>
  </si>
  <si>
    <t>Zobowiązania 2014-2020</t>
  </si>
  <si>
    <t>Zobowiązania 2007-2013</t>
  </si>
  <si>
    <t>19.3</t>
  </si>
  <si>
    <t>Wdrażanie projektów współpracy</t>
  </si>
  <si>
    <t>19.4</t>
  </si>
  <si>
    <t>Wsparcie kosztów bieżących i aktywizacji</t>
  </si>
  <si>
    <t>Pomoc techniczna</t>
  </si>
  <si>
    <t>Renty strukturalne</t>
  </si>
  <si>
    <t>Zobowiązania  2004-2006</t>
  </si>
  <si>
    <t>RAZEM</t>
  </si>
  <si>
    <t xml:space="preserve">*  W przypadku działań wieloletnich: 3.1,8,9,10,11 i Renty strukturalne - kwota oraz % wykorzystania środków przedstawione w sekcji C odnoszą się do szacowanych wypłat dla beneficjentów, którzy podjęli zobowiązania w ramach PROW 2004-2006, PROW 2007-2013 oraz PROW 2014-2020 i które mogą być finansowane w ramach budżetu PROW 2014 - 2020. </t>
  </si>
  <si>
    <t>** Limit środków na poszczególne działania / poddziałania / typy operacji podany w kolumnie H zgodny z „Planem finansowym PROW 2014-2020”. W przypadkach, w których w „Planie finansowym” nie został określony limit na dane poddziałanie/typ operacji, podane wartości wynikają z „Roboczego podsumowania tabeli finansowej” zawartego w „Skróconej wersji programu”.</t>
  </si>
  <si>
    <t>**** W ramach poddziałania 19.4 dane kwotowe zawarte w sekcjach dotyczących złożonych wniosków oraz zawartych umów dotyczą maksymalnej kwoty wsparcia wynikającej z umowy ramowej zawartej przez daną LGD.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</si>
</sst>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z_ł"/>
  </numFmts>
  <fonts count="1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22"/>
      <name val="Calibri Light"/>
      <family val="1"/>
      <charset val="238"/>
      <scheme val="major"/>
    </font>
    <font>
      <b/>
      <sz val="18"/>
      <name val="Tahoma"/>
      <family val="2"/>
      <charset val="238"/>
    </font>
    <font>
      <b/>
      <sz val="16"/>
      <name val="Tahoma"/>
      <family val="2"/>
      <charset val="238"/>
    </font>
    <font>
      <b/>
      <sz val="20"/>
      <name val="Calibri Light"/>
      <family val="1"/>
      <charset val="238"/>
      <scheme val="major"/>
    </font>
    <font>
      <b/>
      <sz val="15"/>
      <name val="Tahoma"/>
      <family val="2"/>
      <charset val="238"/>
    </font>
    <font>
      <b/>
      <sz val="14"/>
      <name val="Tahoma"/>
      <family val="2"/>
      <charset val="238"/>
    </font>
    <font>
      <b/>
      <sz val="14"/>
      <name val="Calibri Light"/>
      <family val="1"/>
      <charset val="238"/>
      <scheme val="major"/>
    </font>
    <font>
      <b/>
      <sz val="16"/>
      <name val="Calibri Light"/>
      <family val="1"/>
      <charset val="238"/>
      <scheme val="major"/>
    </font>
    <font>
      <b/>
      <sz val="15"/>
      <name val="Calibri Light"/>
      <family val="1"/>
      <charset val="238"/>
      <scheme val="major"/>
    </font>
    <font>
      <sz val="11"/>
      <name val="Calibri Light"/>
      <family val="1"/>
      <charset val="238"/>
      <scheme val="major"/>
    </font>
    <font>
      <b/>
      <sz val="9"/>
      <name val="Calibri Light"/>
      <family val="1"/>
      <charset val="238"/>
      <scheme val="major"/>
    </font>
    <font>
      <sz val="11"/>
      <name val="Arial"/>
      <family val="2"/>
      <charset val="238"/>
    </font>
    <font>
      <sz val="9"/>
      <name val="Calibri Light"/>
      <family val="1"/>
      <charset val="238"/>
      <scheme val="major"/>
    </font>
    <font>
      <b/>
      <sz val="10"/>
      <name val="Arial"/>
      <family val="2"/>
      <charset val="238"/>
    </font>
    <font>
      <b/>
      <sz val="12"/>
      <name val="Calibri Light"/>
      <family val="1"/>
      <charset val="238"/>
      <scheme val="major"/>
    </font>
    <font>
      <sz val="8"/>
      <name val="Calibri Light"/>
      <family val="1"/>
      <charset val="238"/>
      <scheme val="major"/>
    </font>
    <font>
      <sz val="10"/>
      <name val="Calibri Light"/>
      <family val="1"/>
      <charset val="238"/>
      <scheme val="major"/>
    </font>
  </fonts>
  <fills count="9">
    <fill>
      <patternFill patternType="none"/>
    </fill>
    <fill>
      <patternFill patternType="gray125"/>
    </fill>
    <fill>
      <patternFill patternType="solid">
        <fgColor rgb="FFDCE7FC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BF5E1"/>
        <bgColor indexed="64"/>
      </patternFill>
    </fill>
    <fill>
      <patternFill patternType="solid">
        <fgColor rgb="FFECEBFF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68">
    <xf numFmtId="0" fontId="0" fillId="0" borderId="0" xfId="0"/>
    <xf numFmtId="0" fontId="3" fillId="0" borderId="0" xfId="1" applyFont="1" applyFill="1" applyAlignment="1" applyProtection="1">
      <alignment wrapText="1"/>
      <protection locked="0"/>
    </xf>
    <xf numFmtId="0" fontId="4" fillId="0" borderId="0" xfId="1" applyFont="1" applyFill="1" applyAlignment="1" applyProtection="1">
      <alignment wrapText="1"/>
      <protection locked="0"/>
    </xf>
    <xf numFmtId="0" fontId="1" fillId="0" borderId="0" xfId="1" applyFont="1" applyFill="1" applyProtection="1">
      <protection locked="0"/>
    </xf>
    <xf numFmtId="0" fontId="6" fillId="0" borderId="0" xfId="1" applyFont="1" applyFill="1" applyBorder="1" applyAlignment="1" applyProtection="1">
      <alignment vertical="center" wrapText="1"/>
      <protection locked="0"/>
    </xf>
    <xf numFmtId="0" fontId="7" fillId="0" borderId="0" xfId="1" applyFont="1" applyFill="1" applyBorder="1" applyAlignment="1" applyProtection="1">
      <alignment vertical="center" wrapText="1"/>
      <protection locked="0"/>
    </xf>
    <xf numFmtId="0" fontId="1" fillId="0" borderId="0" xfId="1" applyFont="1" applyFill="1" applyAlignment="1" applyProtection="1">
      <alignment vertical="center"/>
      <protection locked="0"/>
    </xf>
    <xf numFmtId="0" fontId="8" fillId="0" borderId="0" xfId="1" applyFont="1" applyFill="1" applyBorder="1" applyAlignment="1" applyProtection="1">
      <alignment horizontal="center" vertical="center" wrapText="1"/>
      <protection locked="0"/>
    </xf>
    <xf numFmtId="0" fontId="9" fillId="0" borderId="1" xfId="1" applyFont="1" applyFill="1" applyBorder="1" applyAlignment="1" applyProtection="1">
      <alignment horizontal="center" vertical="center" wrapText="1"/>
      <protection locked="0"/>
    </xf>
    <xf numFmtId="0" fontId="9" fillId="0" borderId="4" xfId="1" applyFont="1" applyFill="1" applyBorder="1" applyAlignment="1" applyProtection="1">
      <alignment horizontal="center" vertical="center" wrapText="1"/>
      <protection locked="0"/>
    </xf>
    <xf numFmtId="0" fontId="11" fillId="0" borderId="7" xfId="1" applyFont="1" applyFill="1" applyBorder="1" applyAlignment="1" applyProtection="1">
      <alignment horizontal="center" vertical="center" wrapText="1"/>
      <protection locked="0"/>
    </xf>
    <xf numFmtId="0" fontId="11" fillId="0" borderId="6" xfId="1" applyFont="1" applyFill="1" applyBorder="1" applyAlignment="1" applyProtection="1">
      <alignment horizontal="center" vertical="center" wrapText="1"/>
      <protection locked="0"/>
    </xf>
    <xf numFmtId="0" fontId="11" fillId="0" borderId="17" xfId="1" applyFont="1" applyFill="1" applyBorder="1" applyAlignment="1" applyProtection="1">
      <alignment horizontal="center" vertical="center" wrapText="1"/>
      <protection locked="0"/>
    </xf>
    <xf numFmtId="0" fontId="11" fillId="0" borderId="17" xfId="1" applyFont="1" applyFill="1" applyBorder="1" applyAlignment="1">
      <alignment horizontal="center" vertical="center" wrapText="1"/>
    </xf>
    <xf numFmtId="0" fontId="11" fillId="0" borderId="19" xfId="1" applyFont="1" applyFill="1" applyBorder="1" applyAlignment="1" applyProtection="1">
      <alignment horizontal="center" vertical="center" wrapText="1"/>
      <protection locked="0"/>
    </xf>
    <xf numFmtId="0" fontId="11" fillId="0" borderId="27" xfId="1" applyFont="1" applyFill="1" applyBorder="1" applyAlignment="1" applyProtection="1">
      <alignment horizontal="center" vertical="center" wrapText="1"/>
      <protection locked="0"/>
    </xf>
    <xf numFmtId="0" fontId="11" fillId="0" borderId="29" xfId="1" applyFont="1" applyFill="1" applyBorder="1" applyAlignment="1" applyProtection="1">
      <alignment horizontal="center" vertical="center" wrapText="1"/>
      <protection locked="0"/>
    </xf>
    <xf numFmtId="0" fontId="11" fillId="0" borderId="31" xfId="1" applyFont="1" applyFill="1" applyBorder="1" applyAlignment="1" applyProtection="1">
      <alignment horizontal="center" vertical="center" wrapText="1"/>
      <protection locked="0"/>
    </xf>
    <xf numFmtId="0" fontId="11" fillId="0" borderId="32" xfId="1" applyFont="1" applyFill="1" applyBorder="1" applyAlignment="1" applyProtection="1">
      <alignment horizontal="center" vertical="center" wrapText="1"/>
      <protection locked="0"/>
    </xf>
    <xf numFmtId="0" fontId="11" fillId="0" borderId="0" xfId="1" applyFont="1" applyFill="1" applyBorder="1" applyAlignment="1" applyProtection="1">
      <alignment horizontal="center" vertical="center" wrapText="1"/>
      <protection locked="0"/>
    </xf>
    <xf numFmtId="0" fontId="11" fillId="0" borderId="33" xfId="1" applyFont="1" applyFill="1" applyBorder="1" applyAlignment="1" applyProtection="1">
      <alignment horizontal="center" vertical="center" wrapText="1"/>
      <protection locked="0"/>
    </xf>
    <xf numFmtId="0" fontId="11" fillId="0" borderId="34" xfId="1" applyFont="1" applyFill="1" applyBorder="1" applyAlignment="1" applyProtection="1">
      <alignment horizontal="center" vertical="center" wrapText="1"/>
      <protection locked="0"/>
    </xf>
    <xf numFmtId="0" fontId="11" fillId="0" borderId="35" xfId="1" applyFont="1" applyFill="1" applyBorder="1" applyAlignment="1" applyProtection="1">
      <alignment horizontal="center" vertical="center" wrapText="1"/>
      <protection locked="0"/>
    </xf>
    <xf numFmtId="0" fontId="11" fillId="0" borderId="36" xfId="1" applyFont="1" applyFill="1" applyBorder="1" applyAlignment="1" applyProtection="1">
      <alignment horizontal="center" vertical="center" wrapText="1"/>
      <protection locked="0"/>
    </xf>
    <xf numFmtId="0" fontId="12" fillId="2" borderId="5" xfId="1" applyFont="1" applyFill="1" applyBorder="1" applyAlignment="1" applyProtection="1">
      <alignment horizontal="center" vertical="center" wrapText="1"/>
      <protection locked="0"/>
    </xf>
    <xf numFmtId="0" fontId="12" fillId="2" borderId="6" xfId="1" applyFont="1" applyFill="1" applyBorder="1" applyAlignment="1" applyProtection="1">
      <alignment horizontal="left" vertical="center" wrapText="1"/>
      <protection locked="0"/>
    </xf>
    <xf numFmtId="4" fontId="12" fillId="2" borderId="9" xfId="1" applyNumberFormat="1" applyFont="1" applyFill="1" applyBorder="1" applyAlignment="1" applyProtection="1">
      <alignment horizontal="right" vertical="center" wrapText="1"/>
    </xf>
    <xf numFmtId="3" fontId="12" fillId="2" borderId="10" xfId="1" applyNumberFormat="1" applyFont="1" applyFill="1" applyBorder="1" applyAlignment="1" applyProtection="1">
      <alignment horizontal="right" vertical="center" wrapText="1"/>
      <protection locked="0"/>
    </xf>
    <xf numFmtId="4" fontId="12" fillId="2" borderId="11" xfId="1" applyNumberFormat="1" applyFont="1" applyFill="1" applyBorder="1" applyAlignment="1" applyProtection="1">
      <alignment horizontal="right" vertical="center" wrapText="1"/>
      <protection locked="0"/>
    </xf>
    <xf numFmtId="10" fontId="12" fillId="2" borderId="11" xfId="1" applyNumberFormat="1" applyFont="1" applyFill="1" applyBorder="1" applyAlignment="1" applyProtection="1">
      <alignment horizontal="right" vertical="center" wrapText="1"/>
      <protection locked="0"/>
    </xf>
    <xf numFmtId="10" fontId="12" fillId="2" borderId="12" xfId="1" applyNumberFormat="1" applyFont="1" applyFill="1" applyBorder="1" applyAlignment="1" applyProtection="1">
      <alignment horizontal="right" vertical="center" wrapText="1"/>
      <protection locked="0"/>
    </xf>
    <xf numFmtId="3" fontId="12" fillId="2" borderId="10" xfId="1" applyNumberFormat="1" applyFont="1" applyFill="1" applyBorder="1" applyAlignment="1" applyProtection="1">
      <alignment horizontal="right" vertical="center" wrapText="1"/>
    </xf>
    <xf numFmtId="4" fontId="12" fillId="2" borderId="11" xfId="1" applyNumberFormat="1" applyFont="1" applyFill="1" applyBorder="1" applyAlignment="1" applyProtection="1">
      <alignment horizontal="right" vertical="center" wrapText="1"/>
    </xf>
    <xf numFmtId="10" fontId="12" fillId="2" borderId="12" xfId="1" applyNumberFormat="1" applyFont="1" applyFill="1" applyBorder="1" applyAlignment="1" applyProtection="1">
      <alignment horizontal="right" vertical="center" wrapText="1"/>
    </xf>
    <xf numFmtId="4" fontId="12" fillId="2" borderId="6" xfId="1" applyNumberFormat="1" applyFont="1" applyFill="1" applyBorder="1" applyAlignment="1" applyProtection="1">
      <alignment horizontal="right" vertical="center" wrapText="1"/>
    </xf>
    <xf numFmtId="0" fontId="13" fillId="0" borderId="0" xfId="1" applyFont="1" applyFill="1" applyProtection="1">
      <protection locked="0"/>
    </xf>
    <xf numFmtId="0" fontId="14" fillId="0" borderId="37" xfId="1" applyFont="1" applyBorder="1" applyAlignment="1" applyProtection="1">
      <alignment horizontal="center" vertical="center"/>
      <protection locked="0"/>
    </xf>
    <xf numFmtId="0" fontId="12" fillId="0" borderId="37" xfId="1" applyFont="1" applyBorder="1" applyAlignment="1" applyProtection="1">
      <alignment horizontal="left" vertical="center" wrapText="1"/>
      <protection locked="0"/>
    </xf>
    <xf numFmtId="3" fontId="14" fillId="0" borderId="39" xfId="1" applyNumberFormat="1" applyFont="1" applyBorder="1" applyAlignment="1" applyProtection="1">
      <alignment horizontal="right" vertical="center" wrapText="1"/>
      <protection locked="0"/>
    </xf>
    <xf numFmtId="4" fontId="14" fillId="0" borderId="40" xfId="1" applyNumberFormat="1" applyFont="1" applyBorder="1" applyAlignment="1" applyProtection="1">
      <alignment horizontal="right" vertical="center" wrapText="1"/>
      <protection locked="0"/>
    </xf>
    <xf numFmtId="3" fontId="14" fillId="0" borderId="39" xfId="1" applyNumberFormat="1" applyFont="1" applyBorder="1" applyAlignment="1" applyProtection="1">
      <alignment horizontal="right" vertical="center" wrapText="1"/>
    </xf>
    <xf numFmtId="4" fontId="14" fillId="0" borderId="40" xfId="1" applyNumberFormat="1" applyFont="1" applyBorder="1" applyAlignment="1" applyProtection="1">
      <alignment horizontal="right" vertical="center" wrapText="1"/>
    </xf>
    <xf numFmtId="0" fontId="14" fillId="0" borderId="41" xfId="1" applyFont="1" applyBorder="1" applyAlignment="1" applyProtection="1">
      <alignment horizontal="center" vertical="center"/>
      <protection locked="0"/>
    </xf>
    <xf numFmtId="0" fontId="12" fillId="0" borderId="41" xfId="1" applyFont="1" applyBorder="1" applyAlignment="1" applyProtection="1">
      <alignment horizontal="left" vertical="center" wrapText="1"/>
      <protection locked="0"/>
    </xf>
    <xf numFmtId="3" fontId="14" fillId="0" borderId="18" xfId="1" applyNumberFormat="1" applyFont="1" applyBorder="1" applyAlignment="1" applyProtection="1">
      <alignment horizontal="right" vertical="center" wrapText="1"/>
      <protection locked="0"/>
    </xf>
    <xf numFmtId="4" fontId="14" fillId="0" borderId="42" xfId="1" applyNumberFormat="1" applyFont="1" applyBorder="1" applyAlignment="1" applyProtection="1">
      <alignment horizontal="right" vertical="center" wrapText="1"/>
      <protection locked="0"/>
    </xf>
    <xf numFmtId="3" fontId="14" fillId="0" borderId="18" xfId="1" applyNumberFormat="1" applyFont="1" applyBorder="1" applyAlignment="1" applyProtection="1">
      <alignment horizontal="right" vertical="center" wrapText="1"/>
    </xf>
    <xf numFmtId="4" fontId="14" fillId="0" borderId="42" xfId="1" applyNumberFormat="1" applyFont="1" applyBorder="1" applyAlignment="1" applyProtection="1">
      <alignment horizontal="right" vertical="center" wrapText="1"/>
    </xf>
    <xf numFmtId="4" fontId="14" fillId="0" borderId="35" xfId="1" applyNumberFormat="1" applyFont="1" applyBorder="1" applyAlignment="1" applyProtection="1">
      <alignment horizontal="right" vertical="center" wrapText="1"/>
    </xf>
    <xf numFmtId="0" fontId="12" fillId="2" borderId="13" xfId="1" applyFont="1" applyFill="1" applyBorder="1" applyAlignment="1" applyProtection="1">
      <alignment horizontal="center" vertical="center" wrapText="1"/>
      <protection locked="0"/>
    </xf>
    <xf numFmtId="0" fontId="12" fillId="2" borderId="14" xfId="1" applyFont="1" applyFill="1" applyBorder="1" applyAlignment="1" applyProtection="1">
      <alignment horizontal="left" vertical="center" wrapText="1"/>
      <protection locked="0"/>
    </xf>
    <xf numFmtId="4" fontId="12" fillId="2" borderId="21" xfId="1" applyNumberFormat="1" applyFont="1" applyFill="1" applyBorder="1" applyAlignment="1" applyProtection="1">
      <alignment horizontal="right" vertical="center" wrapText="1"/>
    </xf>
    <xf numFmtId="3" fontId="12" fillId="2" borderId="16" xfId="1" applyNumberFormat="1" applyFont="1" applyFill="1" applyBorder="1" applyAlignment="1" applyProtection="1">
      <alignment horizontal="right" vertical="center" wrapText="1"/>
      <protection locked="0"/>
    </xf>
    <xf numFmtId="4" fontId="12" fillId="2" borderId="17" xfId="1" applyNumberFormat="1" applyFont="1" applyFill="1" applyBorder="1" applyAlignment="1" applyProtection="1">
      <alignment horizontal="right" vertical="center" wrapText="1"/>
      <protection locked="0"/>
    </xf>
    <xf numFmtId="10" fontId="12" fillId="2" borderId="17" xfId="1" applyNumberFormat="1" applyFont="1" applyFill="1" applyBorder="1" applyAlignment="1" applyProtection="1">
      <alignment horizontal="right" vertical="center" wrapText="1"/>
      <protection locked="0"/>
    </xf>
    <xf numFmtId="10" fontId="12" fillId="2" borderId="19" xfId="1" applyNumberFormat="1" applyFont="1" applyFill="1" applyBorder="1" applyAlignment="1" applyProtection="1">
      <alignment horizontal="right" vertical="center" wrapText="1"/>
      <protection locked="0"/>
    </xf>
    <xf numFmtId="3" fontId="12" fillId="2" borderId="16" xfId="1" applyNumberFormat="1" applyFont="1" applyFill="1" applyBorder="1" applyAlignment="1" applyProtection="1">
      <alignment horizontal="right" vertical="center" wrapText="1"/>
    </xf>
    <xf numFmtId="4" fontId="12" fillId="2" borderId="17" xfId="1" applyNumberFormat="1" applyFont="1" applyFill="1" applyBorder="1" applyAlignment="1" applyProtection="1">
      <alignment horizontal="right" vertical="center" wrapText="1"/>
    </xf>
    <xf numFmtId="10" fontId="12" fillId="2" borderId="19" xfId="1" applyNumberFormat="1" applyFont="1" applyFill="1" applyBorder="1" applyAlignment="1" applyProtection="1">
      <alignment horizontal="right" vertical="center" wrapText="1"/>
    </xf>
    <xf numFmtId="4" fontId="12" fillId="2" borderId="14" xfId="1" applyNumberFormat="1" applyFont="1" applyFill="1" applyBorder="1" applyAlignment="1" applyProtection="1">
      <alignment horizontal="right" vertical="center" wrapText="1"/>
    </xf>
    <xf numFmtId="0" fontId="12" fillId="0" borderId="13" xfId="1" applyFont="1" applyBorder="1" applyAlignment="1" applyProtection="1">
      <alignment horizontal="left" vertical="center" wrapText="1"/>
      <protection locked="0"/>
    </xf>
    <xf numFmtId="0" fontId="14" fillId="0" borderId="43" xfId="1" applyFont="1" applyFill="1" applyBorder="1" applyAlignment="1" applyProtection="1">
      <alignment horizontal="left" vertical="center" wrapText="1"/>
      <protection locked="0"/>
    </xf>
    <xf numFmtId="3" fontId="14" fillId="0" borderId="39" xfId="1" applyNumberFormat="1" applyFont="1" applyBorder="1" applyAlignment="1">
      <alignment horizontal="right" vertical="center" wrapText="1"/>
    </xf>
    <xf numFmtId="4" fontId="14" fillId="5" borderId="40" xfId="1" applyNumberFormat="1" applyFont="1" applyFill="1" applyBorder="1" applyAlignment="1">
      <alignment horizontal="right" vertical="center" wrapText="1"/>
    </xf>
    <xf numFmtId="4" fontId="14" fillId="0" borderId="40" xfId="1" applyNumberFormat="1" applyFont="1" applyBorder="1" applyAlignment="1">
      <alignment horizontal="right" vertical="center" wrapText="1"/>
    </xf>
    <xf numFmtId="0" fontId="14" fillId="0" borderId="43" xfId="1" applyFont="1" applyBorder="1" applyAlignment="1" applyProtection="1">
      <alignment horizontal="left" vertical="center" wrapText="1"/>
      <protection locked="0"/>
    </xf>
    <xf numFmtId="0" fontId="14" fillId="6" borderId="14" xfId="1" applyFont="1" applyFill="1" applyBorder="1" applyAlignment="1" applyProtection="1">
      <alignment horizontal="left" vertical="center" wrapText="1"/>
      <protection locked="0"/>
    </xf>
    <xf numFmtId="3" fontId="14" fillId="4" borderId="16" xfId="1" applyNumberFormat="1" applyFont="1" applyFill="1" applyBorder="1" applyAlignment="1">
      <alignment horizontal="right" vertical="center" wrapText="1"/>
    </xf>
    <xf numFmtId="4" fontId="14" fillId="5" borderId="17" xfId="1" applyNumberFormat="1" applyFont="1" applyFill="1" applyBorder="1" applyAlignment="1">
      <alignment horizontal="right" vertical="center" wrapText="1"/>
    </xf>
    <xf numFmtId="3" fontId="14" fillId="0" borderId="16" xfId="1" applyNumberFormat="1" applyFont="1" applyBorder="1" applyAlignment="1">
      <alignment horizontal="right" vertical="center" wrapText="1"/>
    </xf>
    <xf numFmtId="4" fontId="14" fillId="0" borderId="17" xfId="1" applyNumberFormat="1" applyFont="1" applyBorder="1" applyAlignment="1">
      <alignment horizontal="right" vertical="center" wrapText="1"/>
    </xf>
    <xf numFmtId="0" fontId="12" fillId="0" borderId="22" xfId="1" applyFont="1" applyBorder="1" applyAlignment="1" applyProtection="1">
      <alignment horizontal="left" vertical="center" wrapText="1"/>
      <protection locked="0"/>
    </xf>
    <xf numFmtId="4" fontId="14" fillId="3" borderId="38" xfId="1" applyNumberFormat="1" applyFont="1" applyFill="1" applyBorder="1" applyAlignment="1" applyProtection="1">
      <alignment horizontal="right" vertical="center" wrapText="1"/>
    </xf>
    <xf numFmtId="3" fontId="14" fillId="0" borderId="18" xfId="1" applyNumberFormat="1" applyFont="1" applyBorder="1" applyAlignment="1">
      <alignment horizontal="right" vertical="center" wrapText="1"/>
    </xf>
    <xf numFmtId="4" fontId="14" fillId="0" borderId="42" xfId="1" applyNumberFormat="1" applyFont="1" applyBorder="1" applyAlignment="1">
      <alignment horizontal="right" vertical="center" wrapText="1"/>
    </xf>
    <xf numFmtId="4" fontId="14" fillId="6" borderId="42" xfId="1" applyNumberFormat="1" applyFont="1" applyFill="1" applyBorder="1" applyAlignment="1">
      <alignment horizontal="right" vertical="center" wrapText="1"/>
    </xf>
    <xf numFmtId="0" fontId="12" fillId="0" borderId="14" xfId="1" applyFont="1" applyBorder="1" applyAlignment="1" applyProtection="1">
      <alignment horizontal="left" vertical="center" wrapText="1"/>
      <protection locked="0"/>
    </xf>
    <xf numFmtId="4" fontId="14" fillId="0" borderId="38" xfId="1" applyNumberFormat="1" applyFont="1" applyBorder="1" applyAlignment="1" applyProtection="1">
      <alignment horizontal="right" vertical="center" wrapText="1"/>
    </xf>
    <xf numFmtId="10" fontId="14" fillId="0" borderId="35" xfId="1" applyNumberFormat="1" applyFont="1" applyBorder="1" applyAlignment="1" applyProtection="1">
      <alignment horizontal="right" vertical="center" wrapText="1"/>
      <protection locked="0"/>
    </xf>
    <xf numFmtId="10" fontId="14" fillId="0" borderId="36" xfId="1" applyNumberFormat="1" applyFont="1" applyBorder="1" applyAlignment="1" applyProtection="1">
      <alignment horizontal="right" vertical="center" wrapText="1"/>
      <protection locked="0"/>
    </xf>
    <xf numFmtId="3" fontId="14" fillId="0" borderId="33" xfId="1" applyNumberFormat="1" applyFont="1" applyBorder="1" applyAlignment="1" applyProtection="1">
      <alignment horizontal="right" vertical="center" wrapText="1"/>
    </xf>
    <xf numFmtId="10" fontId="14" fillId="0" borderId="36" xfId="1" applyNumberFormat="1" applyFont="1" applyBorder="1" applyAlignment="1" applyProtection="1">
      <alignment horizontal="right" vertical="center" wrapText="1"/>
    </xf>
    <xf numFmtId="4" fontId="14" fillId="0" borderId="32" xfId="1" applyNumberFormat="1" applyFont="1" applyBorder="1" applyAlignment="1" applyProtection="1">
      <alignment horizontal="right" vertical="center" wrapText="1"/>
    </xf>
    <xf numFmtId="4" fontId="14" fillId="6" borderId="15" xfId="1" applyNumberFormat="1" applyFont="1" applyFill="1" applyBorder="1" applyAlignment="1" applyProtection="1">
      <alignment horizontal="right" vertical="center" wrapText="1"/>
    </xf>
    <xf numFmtId="3" fontId="14" fillId="6" borderId="16" xfId="1" applyNumberFormat="1" applyFont="1" applyFill="1" applyBorder="1" applyAlignment="1" applyProtection="1">
      <alignment horizontal="right" vertical="center" wrapText="1"/>
      <protection locked="0"/>
    </xf>
    <xf numFmtId="4" fontId="14" fillId="6" borderId="17" xfId="1" applyNumberFormat="1" applyFont="1" applyFill="1" applyBorder="1" applyAlignment="1" applyProtection="1">
      <alignment horizontal="right" vertical="center" wrapText="1"/>
      <protection locked="0"/>
    </xf>
    <xf numFmtId="10" fontId="14" fillId="6" borderId="42" xfId="1" applyNumberFormat="1" applyFont="1" applyFill="1" applyBorder="1" applyAlignment="1" applyProtection="1">
      <alignment horizontal="right" vertical="center" wrapText="1"/>
      <protection locked="0"/>
    </xf>
    <xf numFmtId="10" fontId="14" fillId="6" borderId="45" xfId="1" applyNumberFormat="1" applyFont="1" applyFill="1" applyBorder="1" applyAlignment="1" applyProtection="1">
      <alignment horizontal="right" vertical="center" wrapText="1"/>
      <protection locked="0"/>
    </xf>
    <xf numFmtId="3" fontId="14" fillId="6" borderId="18" xfId="1" applyNumberFormat="1" applyFont="1" applyFill="1" applyBorder="1" applyAlignment="1" applyProtection="1">
      <alignment horizontal="right" vertical="center" wrapText="1"/>
    </xf>
    <xf numFmtId="4" fontId="14" fillId="6" borderId="42" xfId="1" applyNumberFormat="1" applyFont="1" applyFill="1" applyBorder="1" applyAlignment="1" applyProtection="1">
      <alignment horizontal="right" vertical="center" wrapText="1"/>
    </xf>
    <xf numFmtId="10" fontId="14" fillId="6" borderId="45" xfId="1" applyNumberFormat="1" applyFont="1" applyFill="1" applyBorder="1" applyAlignment="1" applyProtection="1">
      <alignment horizontal="right" vertical="center" wrapText="1"/>
    </xf>
    <xf numFmtId="4" fontId="14" fillId="6" borderId="22" xfId="1" applyNumberFormat="1" applyFont="1" applyFill="1" applyBorder="1" applyAlignment="1" applyProtection="1">
      <alignment horizontal="right" vertical="center" wrapText="1"/>
    </xf>
    <xf numFmtId="4" fontId="14" fillId="0" borderId="15" xfId="1" applyNumberFormat="1" applyFont="1" applyBorder="1" applyAlignment="1" applyProtection="1">
      <alignment horizontal="right" vertical="center" wrapText="1"/>
    </xf>
    <xf numFmtId="3" fontId="14" fillId="0" borderId="16" xfId="1" applyNumberFormat="1" applyFont="1" applyBorder="1" applyAlignment="1" applyProtection="1">
      <alignment horizontal="right" vertical="center" wrapText="1"/>
      <protection locked="0"/>
    </xf>
    <xf numFmtId="4" fontId="14" fillId="0" borderId="17" xfId="1" applyNumberFormat="1" applyFont="1" applyBorder="1" applyAlignment="1" applyProtection="1">
      <alignment horizontal="right" vertical="center" wrapText="1"/>
      <protection locked="0"/>
    </xf>
    <xf numFmtId="10" fontId="14" fillId="0" borderId="42" xfId="1" applyNumberFormat="1" applyFont="1" applyBorder="1" applyAlignment="1" applyProtection="1">
      <alignment horizontal="right" vertical="center" wrapText="1"/>
      <protection locked="0"/>
    </xf>
    <xf numFmtId="10" fontId="14" fillId="0" borderId="45" xfId="1" applyNumberFormat="1" applyFont="1" applyBorder="1" applyAlignment="1" applyProtection="1">
      <alignment horizontal="right" vertical="center" wrapText="1"/>
      <protection locked="0"/>
    </xf>
    <xf numFmtId="10" fontId="14" fillId="0" borderId="45" xfId="1" applyNumberFormat="1" applyFont="1" applyBorder="1" applyAlignment="1" applyProtection="1">
      <alignment horizontal="right" vertical="center" wrapText="1"/>
    </xf>
    <xf numFmtId="4" fontId="14" fillId="0" borderId="22" xfId="1" applyNumberFormat="1" applyFont="1" applyBorder="1" applyAlignment="1" applyProtection="1">
      <alignment horizontal="right" vertical="center" wrapText="1"/>
    </xf>
    <xf numFmtId="0" fontId="14" fillId="0" borderId="13" xfId="1" applyFont="1" applyBorder="1" applyAlignment="1" applyProtection="1">
      <alignment horizontal="center" vertical="center"/>
      <protection locked="0"/>
    </xf>
    <xf numFmtId="3" fontId="14" fillId="0" borderId="47" xfId="1" applyNumberFormat="1" applyFont="1" applyBorder="1" applyAlignment="1" applyProtection="1">
      <alignment horizontal="right" vertical="center" wrapText="1"/>
    </xf>
    <xf numFmtId="3" fontId="14" fillId="0" borderId="17" xfId="1" applyNumberFormat="1" applyFont="1" applyBorder="1" applyAlignment="1" applyProtection="1">
      <alignment horizontal="right" vertical="center" wrapText="1"/>
    </xf>
    <xf numFmtId="3" fontId="14" fillId="0" borderId="15" xfId="1" applyNumberFormat="1" applyFont="1" applyBorder="1" applyAlignment="1" applyProtection="1">
      <alignment horizontal="right" vertical="center" wrapText="1"/>
    </xf>
    <xf numFmtId="0" fontId="14" fillId="0" borderId="31" xfId="1" applyFont="1" applyBorder="1" applyAlignment="1" applyProtection="1">
      <alignment horizontal="center" vertical="center"/>
      <protection locked="0"/>
    </xf>
    <xf numFmtId="0" fontId="12" fillId="0" borderId="31" xfId="1" applyFont="1" applyBorder="1" applyAlignment="1" applyProtection="1">
      <alignment horizontal="left" vertical="center" wrapText="1"/>
      <protection locked="0"/>
    </xf>
    <xf numFmtId="4" fontId="14" fillId="3" borderId="42" xfId="1" applyNumberFormat="1" applyFont="1" applyFill="1" applyBorder="1" applyAlignment="1" applyProtection="1">
      <alignment horizontal="right" vertical="center" wrapText="1"/>
      <protection locked="0"/>
    </xf>
    <xf numFmtId="10" fontId="14" fillId="3" borderId="42" xfId="1" applyNumberFormat="1" applyFont="1" applyFill="1" applyBorder="1" applyAlignment="1" applyProtection="1">
      <alignment horizontal="right" vertical="center" wrapText="1"/>
      <protection locked="0"/>
    </xf>
    <xf numFmtId="3" fontId="14" fillId="0" borderId="16" xfId="1" applyNumberFormat="1" applyFont="1" applyBorder="1" applyAlignment="1" applyProtection="1">
      <alignment horizontal="right" vertical="center" wrapText="1"/>
    </xf>
    <xf numFmtId="4" fontId="14" fillId="0" borderId="17" xfId="1" applyNumberFormat="1" applyFont="1" applyBorder="1" applyAlignment="1" applyProtection="1">
      <alignment horizontal="right" vertical="center" wrapText="1"/>
    </xf>
    <xf numFmtId="0" fontId="14" fillId="6" borderId="13" xfId="1" applyFont="1" applyFill="1" applyBorder="1" applyAlignment="1">
      <alignment vertical="center" wrapText="1"/>
    </xf>
    <xf numFmtId="3" fontId="14" fillId="6" borderId="39" xfId="1" applyNumberFormat="1" applyFont="1" applyFill="1" applyBorder="1" applyAlignment="1" applyProtection="1">
      <alignment horizontal="right" vertical="center" wrapText="1"/>
      <protection locked="0"/>
    </xf>
    <xf numFmtId="4" fontId="14" fillId="6" borderId="40" xfId="1" applyNumberFormat="1" applyFont="1" applyFill="1" applyBorder="1" applyAlignment="1" applyProtection="1">
      <alignment horizontal="right" vertical="center" wrapText="1"/>
      <protection locked="0"/>
    </xf>
    <xf numFmtId="4" fontId="14" fillId="5" borderId="40" xfId="1" applyNumberFormat="1" applyFont="1" applyFill="1" applyBorder="1" applyAlignment="1" applyProtection="1">
      <alignment horizontal="right" vertical="center" wrapText="1"/>
      <protection locked="0"/>
    </xf>
    <xf numFmtId="3" fontId="14" fillId="6" borderId="16" xfId="1" applyNumberFormat="1" applyFont="1" applyFill="1" applyBorder="1" applyAlignment="1" applyProtection="1">
      <alignment horizontal="right" vertical="center" wrapText="1"/>
    </xf>
    <xf numFmtId="4" fontId="14" fillId="6" borderId="17" xfId="1" applyNumberFormat="1" applyFont="1" applyFill="1" applyBorder="1" applyAlignment="1" applyProtection="1">
      <alignment horizontal="right" vertical="center" wrapText="1"/>
    </xf>
    <xf numFmtId="0" fontId="14" fillId="7" borderId="22" xfId="1" applyFont="1" applyFill="1" applyBorder="1" applyAlignment="1">
      <alignment horizontal="left" vertical="center" wrapText="1"/>
    </xf>
    <xf numFmtId="3" fontId="14" fillId="6" borderId="16" xfId="1" applyNumberFormat="1" applyFont="1" applyFill="1" applyBorder="1" applyAlignment="1" applyProtection="1">
      <alignment vertical="center" wrapText="1"/>
      <protection locked="0"/>
    </xf>
    <xf numFmtId="4" fontId="14" fillId="5" borderId="17" xfId="1" applyNumberFormat="1" applyFont="1" applyFill="1" applyBorder="1" applyAlignment="1" applyProtection="1">
      <alignment horizontal="right" vertical="center" wrapText="1"/>
      <protection locked="0"/>
    </xf>
    <xf numFmtId="3" fontId="14" fillId="3" borderId="39" xfId="1" applyNumberFormat="1" applyFont="1" applyFill="1" applyBorder="1" applyAlignment="1" applyProtection="1">
      <alignment vertical="center" wrapText="1"/>
      <protection locked="0"/>
    </xf>
    <xf numFmtId="4" fontId="14" fillId="3" borderId="40" xfId="1" applyNumberFormat="1" applyFont="1" applyFill="1" applyBorder="1" applyAlignment="1" applyProtection="1">
      <alignment vertical="center" wrapText="1"/>
      <protection locked="0"/>
    </xf>
    <xf numFmtId="3" fontId="14" fillId="3" borderId="16" xfId="1" applyNumberFormat="1" applyFont="1" applyFill="1" applyBorder="1" applyAlignment="1" applyProtection="1">
      <alignment vertical="center" wrapText="1"/>
      <protection locked="0"/>
    </xf>
    <xf numFmtId="4" fontId="14" fillId="3" borderId="35" xfId="1" applyNumberFormat="1" applyFont="1" applyFill="1" applyBorder="1" applyAlignment="1" applyProtection="1">
      <alignment horizontal="right" vertical="center" wrapText="1"/>
      <protection locked="0"/>
    </xf>
    <xf numFmtId="0" fontId="14" fillId="6" borderId="31" xfId="1" applyFont="1" applyFill="1" applyBorder="1" applyAlignment="1" applyProtection="1">
      <alignment vertical="center" wrapText="1"/>
      <protection locked="0"/>
    </xf>
    <xf numFmtId="3" fontId="14" fillId="0" borderId="48" xfId="1" applyNumberFormat="1" applyFont="1" applyBorder="1" applyAlignment="1" applyProtection="1">
      <alignment horizontal="right" vertical="center" wrapText="1"/>
    </xf>
    <xf numFmtId="0" fontId="14" fillId="7" borderId="22" xfId="1" applyFont="1" applyFill="1" applyBorder="1" applyAlignment="1" applyProtection="1">
      <alignment horizontal="left" vertical="center" wrapText="1"/>
      <protection locked="0"/>
    </xf>
    <xf numFmtId="3" fontId="14" fillId="3" borderId="18" xfId="1" applyNumberFormat="1" applyFont="1" applyFill="1" applyBorder="1" applyAlignment="1" applyProtection="1">
      <alignment horizontal="right" vertical="center" wrapText="1"/>
      <protection locked="0"/>
    </xf>
    <xf numFmtId="4" fontId="14" fillId="5" borderId="35" xfId="1" applyNumberFormat="1" applyFont="1" applyFill="1" applyBorder="1" applyAlignment="1" applyProtection="1">
      <alignment horizontal="right" vertical="center" wrapText="1"/>
      <protection locked="0"/>
    </xf>
    <xf numFmtId="0" fontId="12" fillId="2" borderId="22" xfId="1" applyFont="1" applyFill="1" applyBorder="1" applyAlignment="1" applyProtection="1">
      <alignment horizontal="left" vertical="center" wrapText="1"/>
      <protection locked="0"/>
    </xf>
    <xf numFmtId="4" fontId="12" fillId="2" borderId="49" xfId="1" applyNumberFormat="1" applyFont="1" applyFill="1" applyBorder="1" applyAlignment="1" applyProtection="1">
      <alignment horizontal="right" vertical="center" wrapText="1"/>
    </xf>
    <xf numFmtId="164" fontId="12" fillId="2" borderId="17" xfId="1" applyNumberFormat="1" applyFont="1" applyFill="1" applyBorder="1" applyAlignment="1" applyProtection="1">
      <alignment horizontal="right" vertical="center" wrapText="1"/>
    </xf>
    <xf numFmtId="10" fontId="12" fillId="2" borderId="14" xfId="1" applyNumberFormat="1" applyFont="1" applyFill="1" applyBorder="1" applyAlignment="1" applyProtection="1">
      <alignment horizontal="right" vertical="center" wrapText="1"/>
    </xf>
    <xf numFmtId="3" fontId="14" fillId="6" borderId="33" xfId="1" applyNumberFormat="1" applyFont="1" applyFill="1" applyBorder="1" applyAlignment="1" applyProtection="1">
      <alignment horizontal="right" vertical="center" wrapText="1"/>
      <protection locked="0"/>
    </xf>
    <xf numFmtId="4" fontId="14" fillId="6" borderId="35" xfId="1" applyNumberFormat="1" applyFont="1" applyFill="1" applyBorder="1" applyAlignment="1" applyProtection="1">
      <alignment horizontal="right" vertical="center" wrapText="1"/>
      <protection locked="0"/>
    </xf>
    <xf numFmtId="3" fontId="14" fillId="6" borderId="39" xfId="1" applyNumberFormat="1" applyFont="1" applyFill="1" applyBorder="1" applyAlignment="1" applyProtection="1">
      <alignment horizontal="right" vertical="center" wrapText="1"/>
    </xf>
    <xf numFmtId="4" fontId="14" fillId="6" borderId="40" xfId="1" applyNumberFormat="1" applyFont="1" applyFill="1" applyBorder="1" applyAlignment="1" applyProtection="1">
      <alignment horizontal="right" vertical="center" wrapText="1"/>
    </xf>
    <xf numFmtId="3" fontId="14" fillId="6" borderId="50" xfId="1" applyNumberFormat="1" applyFont="1" applyFill="1" applyBorder="1" applyAlignment="1" applyProtection="1">
      <alignment horizontal="right" vertical="center" wrapText="1"/>
      <protection locked="0"/>
    </xf>
    <xf numFmtId="164" fontId="14" fillId="5" borderId="17" xfId="1" applyNumberFormat="1" applyFont="1" applyFill="1" applyBorder="1" applyAlignment="1" applyProtection="1">
      <alignment horizontal="right" vertical="center" wrapText="1"/>
      <protection locked="0"/>
    </xf>
    <xf numFmtId="0" fontId="14" fillId="7" borderId="32" xfId="1" applyFont="1" applyFill="1" applyBorder="1" applyAlignment="1">
      <alignment horizontal="left" vertical="center" wrapText="1"/>
    </xf>
    <xf numFmtId="0" fontId="14" fillId="6" borderId="41" xfId="1" applyFont="1" applyFill="1" applyBorder="1" applyAlignment="1" applyProtection="1">
      <alignment vertical="center" wrapText="1"/>
      <protection locked="0"/>
    </xf>
    <xf numFmtId="164" fontId="14" fillId="6" borderId="42" xfId="1" applyNumberFormat="1" applyFont="1" applyFill="1" applyBorder="1" applyAlignment="1" applyProtection="1">
      <alignment horizontal="right" vertical="center" wrapText="1"/>
    </xf>
    <xf numFmtId="3" fontId="14" fillId="6" borderId="39" xfId="1" applyNumberFormat="1" applyFont="1" applyFill="1" applyBorder="1" applyAlignment="1" applyProtection="1">
      <alignment vertical="center" wrapText="1"/>
      <protection locked="0"/>
    </xf>
    <xf numFmtId="4" fontId="14" fillId="6" borderId="40" xfId="1" applyNumberFormat="1" applyFont="1" applyFill="1" applyBorder="1" applyAlignment="1" applyProtection="1">
      <alignment vertical="center" wrapText="1"/>
      <protection locked="0"/>
    </xf>
    <xf numFmtId="3" fontId="14" fillId="6" borderId="39" xfId="1" applyNumberFormat="1" applyFont="1" applyFill="1" applyBorder="1" applyAlignment="1" applyProtection="1">
      <alignment vertical="center" wrapText="1"/>
    </xf>
    <xf numFmtId="4" fontId="14" fillId="6" borderId="40" xfId="1" applyNumberFormat="1" applyFont="1" applyFill="1" applyBorder="1" applyAlignment="1" applyProtection="1">
      <alignment vertical="center" wrapText="1"/>
    </xf>
    <xf numFmtId="3" fontId="14" fillId="6" borderId="16" xfId="1" applyNumberFormat="1" applyFont="1" applyFill="1" applyBorder="1" applyAlignment="1" applyProtection="1">
      <alignment vertical="center" wrapText="1"/>
    </xf>
    <xf numFmtId="4" fontId="14" fillId="6" borderId="17" xfId="1" applyNumberFormat="1" applyFont="1" applyFill="1" applyBorder="1" applyAlignment="1" applyProtection="1">
      <alignment vertical="center" wrapText="1"/>
    </xf>
    <xf numFmtId="3" fontId="14" fillId="6" borderId="18" xfId="1" applyNumberFormat="1" applyFont="1" applyFill="1" applyBorder="1" applyAlignment="1" applyProtection="1">
      <alignment horizontal="right" vertical="center" wrapText="1"/>
      <protection locked="0"/>
    </xf>
    <xf numFmtId="4" fontId="14" fillId="6" borderId="42" xfId="1" applyNumberFormat="1" applyFont="1" applyFill="1" applyBorder="1" applyAlignment="1" applyProtection="1">
      <alignment horizontal="right" vertical="center" wrapText="1"/>
      <protection locked="0"/>
    </xf>
    <xf numFmtId="3" fontId="14" fillId="0" borderId="18" xfId="1" applyNumberFormat="1" applyFont="1" applyFill="1" applyBorder="1" applyAlignment="1" applyProtection="1">
      <alignment horizontal="right" vertical="center" wrapText="1"/>
      <protection locked="0"/>
    </xf>
    <xf numFmtId="0" fontId="12" fillId="2" borderId="41" xfId="1" applyFont="1" applyFill="1" applyBorder="1" applyAlignment="1" applyProtection="1">
      <alignment horizontal="center" vertical="center" wrapText="1"/>
      <protection locked="0"/>
    </xf>
    <xf numFmtId="4" fontId="12" fillId="2" borderId="15" xfId="1" applyNumberFormat="1" applyFont="1" applyFill="1" applyBorder="1" applyAlignment="1" applyProtection="1">
      <alignment horizontal="right" vertical="center" wrapText="1"/>
    </xf>
    <xf numFmtId="3" fontId="12" fillId="2" borderId="18" xfId="1" applyNumberFormat="1" applyFont="1" applyFill="1" applyBorder="1" applyAlignment="1" applyProtection="1">
      <alignment horizontal="right" vertical="center" wrapText="1"/>
      <protection locked="0"/>
    </xf>
    <xf numFmtId="4" fontId="12" fillId="2" borderId="42" xfId="1" applyNumberFormat="1" applyFont="1" applyFill="1" applyBorder="1" applyAlignment="1" applyProtection="1">
      <alignment horizontal="right" vertical="center" wrapText="1"/>
      <protection locked="0"/>
    </xf>
    <xf numFmtId="10" fontId="12" fillId="2" borderId="42" xfId="1" applyNumberFormat="1" applyFont="1" applyFill="1" applyBorder="1" applyAlignment="1" applyProtection="1">
      <alignment horizontal="right" vertical="center" wrapText="1"/>
      <protection locked="0"/>
    </xf>
    <xf numFmtId="10" fontId="12" fillId="2" borderId="45" xfId="1" applyNumberFormat="1" applyFont="1" applyFill="1" applyBorder="1" applyAlignment="1" applyProtection="1">
      <alignment horizontal="right" vertical="center" wrapText="1"/>
      <protection locked="0"/>
    </xf>
    <xf numFmtId="3" fontId="12" fillId="2" borderId="18" xfId="1" applyNumberFormat="1" applyFont="1" applyFill="1" applyBorder="1" applyAlignment="1" applyProtection="1">
      <alignment horizontal="right" vertical="center" wrapText="1"/>
    </xf>
    <xf numFmtId="4" fontId="12" fillId="2" borderId="42" xfId="1" applyNumberFormat="1" applyFont="1" applyFill="1" applyBorder="1" applyAlignment="1" applyProtection="1">
      <alignment horizontal="right" vertical="center" wrapText="1"/>
    </xf>
    <xf numFmtId="10" fontId="12" fillId="2" borderId="45" xfId="1" applyNumberFormat="1" applyFont="1" applyFill="1" applyBorder="1" applyAlignment="1" applyProtection="1">
      <alignment horizontal="right" vertical="center" wrapText="1"/>
    </xf>
    <xf numFmtId="4" fontId="12" fillId="2" borderId="22" xfId="1" applyNumberFormat="1" applyFont="1" applyFill="1" applyBorder="1" applyAlignment="1" applyProtection="1">
      <alignment horizontal="right" vertical="center" wrapText="1"/>
    </xf>
    <xf numFmtId="3" fontId="12" fillId="2" borderId="50" xfId="1" applyNumberFormat="1" applyFont="1" applyFill="1" applyBorder="1" applyAlignment="1" applyProtection="1">
      <alignment horizontal="right" vertical="center" wrapText="1"/>
      <protection locked="0"/>
    </xf>
    <xf numFmtId="0" fontId="12" fillId="0" borderId="43" xfId="1" applyFont="1" applyBorder="1" applyAlignment="1" applyProtection="1">
      <alignment horizontal="left" vertical="center" wrapText="1"/>
      <protection locked="0"/>
    </xf>
    <xf numFmtId="3" fontId="14" fillId="0" borderId="48" xfId="1" applyNumberFormat="1" applyFont="1" applyBorder="1" applyAlignment="1" applyProtection="1">
      <alignment horizontal="right" vertical="center" wrapText="1"/>
      <protection locked="0"/>
    </xf>
    <xf numFmtId="4" fontId="14" fillId="0" borderId="51" xfId="1" applyNumberFormat="1" applyFont="1" applyBorder="1" applyAlignment="1" applyProtection="1">
      <alignment horizontal="right" vertical="center" wrapText="1"/>
    </xf>
    <xf numFmtId="0" fontId="14" fillId="7" borderId="16" xfId="1" applyFont="1" applyFill="1" applyBorder="1" applyAlignment="1" applyProtection="1">
      <alignment horizontal="left" vertical="center" wrapText="1"/>
      <protection locked="0"/>
    </xf>
    <xf numFmtId="0" fontId="14" fillId="7" borderId="17" xfId="1" applyFont="1" applyFill="1" applyBorder="1" applyAlignment="1" applyProtection="1">
      <alignment horizontal="left" vertical="center" wrapText="1"/>
      <protection locked="0"/>
    </xf>
    <xf numFmtId="4" fontId="12" fillId="2" borderId="50" xfId="1" applyNumberFormat="1" applyFont="1" applyFill="1" applyBorder="1" applyAlignment="1" applyProtection="1">
      <alignment horizontal="right" vertical="center" wrapText="1"/>
      <protection locked="0"/>
    </xf>
    <xf numFmtId="4" fontId="12" fillId="2" borderId="20" xfId="1" applyNumberFormat="1" applyFont="1" applyFill="1" applyBorder="1" applyAlignment="1" applyProtection="1">
      <alignment horizontal="right" vertical="center" wrapText="1"/>
      <protection locked="0"/>
    </xf>
    <xf numFmtId="4" fontId="12" fillId="2" borderId="16" xfId="1" applyNumberFormat="1" applyFont="1" applyFill="1" applyBorder="1" applyAlignment="1" applyProtection="1">
      <alignment horizontal="right" vertical="center" wrapText="1"/>
      <protection locked="0"/>
    </xf>
    <xf numFmtId="0" fontId="14" fillId="7" borderId="43" xfId="1" applyFont="1" applyFill="1" applyBorder="1" applyAlignment="1" applyProtection="1">
      <alignment horizontal="left" vertical="center" wrapText="1"/>
      <protection locked="0"/>
    </xf>
    <xf numFmtId="10" fontId="14" fillId="3" borderId="35" xfId="1" applyNumberFormat="1" applyFont="1" applyFill="1" applyBorder="1" applyAlignment="1" applyProtection="1">
      <alignment horizontal="right" vertical="center" wrapText="1"/>
      <protection locked="0"/>
    </xf>
    <xf numFmtId="3" fontId="14" fillId="3" borderId="33" xfId="1" applyNumberFormat="1" applyFont="1" applyFill="1" applyBorder="1" applyAlignment="1" applyProtection="1">
      <alignment horizontal="right" vertical="center" wrapText="1"/>
      <protection locked="0"/>
    </xf>
    <xf numFmtId="3" fontId="14" fillId="6" borderId="52" xfId="1" applyNumberFormat="1" applyFont="1" applyFill="1" applyBorder="1" applyAlignment="1" applyProtection="1">
      <alignment horizontal="right" vertical="center" wrapText="1"/>
    </xf>
    <xf numFmtId="4" fontId="14" fillId="6" borderId="44" xfId="1" applyNumberFormat="1" applyFont="1" applyFill="1" applyBorder="1" applyAlignment="1" applyProtection="1">
      <alignment horizontal="right" vertical="center" wrapText="1"/>
    </xf>
    <xf numFmtId="4" fontId="14" fillId="3" borderId="54" xfId="1" applyNumberFormat="1" applyFont="1" applyFill="1" applyBorder="1" applyAlignment="1" applyProtection="1">
      <alignment horizontal="right" vertical="center" wrapText="1"/>
      <protection locked="0"/>
    </xf>
    <xf numFmtId="10" fontId="14" fillId="3" borderId="54" xfId="1" applyNumberFormat="1" applyFont="1" applyFill="1" applyBorder="1" applyAlignment="1" applyProtection="1">
      <alignment horizontal="right" vertical="center" wrapText="1"/>
      <protection locked="0"/>
    </xf>
    <xf numFmtId="3" fontId="14" fillId="3" borderId="28" xfId="1" applyNumberFormat="1" applyFont="1" applyFill="1" applyBorder="1" applyAlignment="1" applyProtection="1">
      <alignment horizontal="right" vertical="center" wrapText="1"/>
      <protection locked="0"/>
    </xf>
    <xf numFmtId="4" fontId="14" fillId="5" borderId="54" xfId="1" applyNumberFormat="1" applyFont="1" applyFill="1" applyBorder="1" applyAlignment="1" applyProtection="1">
      <alignment horizontal="right" vertical="center" wrapText="1"/>
      <protection locked="0"/>
    </xf>
    <xf numFmtId="3" fontId="14" fillId="6" borderId="56" xfId="1" applyNumberFormat="1" applyFont="1" applyFill="1" applyBorder="1" applyAlignment="1" applyProtection="1">
      <alignment horizontal="right" vertical="center" wrapText="1"/>
    </xf>
    <xf numFmtId="4" fontId="14" fillId="6" borderId="57" xfId="1" applyNumberFormat="1" applyFont="1" applyFill="1" applyBorder="1" applyAlignment="1" applyProtection="1">
      <alignment horizontal="right" vertical="center" wrapText="1"/>
    </xf>
    <xf numFmtId="4" fontId="16" fillId="8" borderId="58" xfId="1" applyNumberFormat="1" applyFont="1" applyFill="1" applyBorder="1" applyAlignment="1" applyProtection="1">
      <alignment horizontal="right" vertical="center" wrapText="1"/>
    </xf>
    <xf numFmtId="3" fontId="16" fillId="8" borderId="59" xfId="1" applyNumberFormat="1" applyFont="1" applyFill="1" applyBorder="1" applyAlignment="1" applyProtection="1">
      <alignment horizontal="right" vertical="center" wrapText="1"/>
      <protection locked="0"/>
    </xf>
    <xf numFmtId="4" fontId="16" fillId="8" borderId="60" xfId="1" applyNumberFormat="1" applyFont="1" applyFill="1" applyBorder="1" applyAlignment="1" applyProtection="1">
      <alignment horizontal="right" vertical="center" wrapText="1"/>
      <protection locked="0"/>
    </xf>
    <xf numFmtId="10" fontId="16" fillId="8" borderId="60" xfId="1" applyNumberFormat="1" applyFont="1" applyFill="1" applyBorder="1" applyAlignment="1" applyProtection="1">
      <alignment horizontal="right" vertical="center" wrapText="1"/>
      <protection locked="0"/>
    </xf>
    <xf numFmtId="10" fontId="16" fillId="8" borderId="61" xfId="1" applyNumberFormat="1" applyFont="1" applyFill="1" applyBorder="1" applyAlignment="1" applyProtection="1">
      <alignment horizontal="right" vertical="center" wrapText="1"/>
      <protection locked="0"/>
    </xf>
    <xf numFmtId="3" fontId="16" fillId="8" borderId="1" xfId="1" applyNumberFormat="1" applyFont="1" applyFill="1" applyBorder="1" applyAlignment="1" applyProtection="1">
      <alignment horizontal="right" vertical="center" wrapText="1"/>
    </xf>
    <xf numFmtId="4" fontId="16" fillId="8" borderId="60" xfId="1" applyNumberFormat="1" applyFont="1" applyFill="1" applyBorder="1" applyAlignment="1" applyProtection="1">
      <alignment horizontal="right" vertical="center" wrapText="1"/>
    </xf>
    <xf numFmtId="10" fontId="16" fillId="8" borderId="61" xfId="1" applyNumberFormat="1" applyFont="1" applyFill="1" applyBorder="1" applyAlignment="1" applyProtection="1">
      <alignment horizontal="right" vertical="center" wrapText="1"/>
    </xf>
    <xf numFmtId="4" fontId="16" fillId="8" borderId="30" xfId="1" applyNumberFormat="1" applyFont="1" applyFill="1" applyBorder="1" applyAlignment="1" applyProtection="1">
      <alignment horizontal="right" vertical="center" wrapText="1"/>
    </xf>
    <xf numFmtId="0" fontId="17" fillId="0" borderId="0" xfId="1" applyFont="1" applyFill="1" applyProtection="1">
      <protection locked="0"/>
    </xf>
    <xf numFmtId="0" fontId="18" fillId="0" borderId="0" xfId="1" applyFont="1" applyFill="1" applyProtection="1">
      <protection locked="0"/>
    </xf>
    <xf numFmtId="3" fontId="1" fillId="0" borderId="0" xfId="1" applyNumberFormat="1" applyFont="1" applyFill="1" applyProtection="1">
      <protection locked="0"/>
    </xf>
    <xf numFmtId="4" fontId="1" fillId="0" borderId="0" xfId="1" applyNumberFormat="1" applyFont="1" applyFill="1" applyProtection="1">
      <protection locked="0"/>
    </xf>
    <xf numFmtId="0" fontId="17" fillId="0" borderId="0" xfId="1" applyFont="1" applyFill="1" applyAlignment="1" applyProtection="1">
      <protection locked="0"/>
    </xf>
    <xf numFmtId="0" fontId="16" fillId="8" borderId="1" xfId="1" applyFont="1" applyFill="1" applyBorder="1" applyAlignment="1" applyProtection="1">
      <alignment horizontal="center" vertical="center" wrapText="1"/>
      <protection locked="0"/>
    </xf>
    <xf numFmtId="0" fontId="16" fillId="8" borderId="3" xfId="1" applyFont="1" applyFill="1" applyBorder="1" applyAlignment="1" applyProtection="1">
      <alignment horizontal="center" vertical="center" wrapText="1"/>
      <protection locked="0"/>
    </xf>
    <xf numFmtId="0" fontId="14" fillId="6" borderId="31" xfId="1" applyFont="1" applyFill="1" applyBorder="1" applyAlignment="1" applyProtection="1">
      <alignment horizontal="center" vertical="center"/>
      <protection locked="0"/>
    </xf>
    <xf numFmtId="0" fontId="14" fillId="6" borderId="53" xfId="1" applyFont="1" applyFill="1" applyBorder="1" applyAlignment="1" applyProtection="1">
      <alignment horizontal="center" vertical="center"/>
      <protection locked="0"/>
    </xf>
    <xf numFmtId="4" fontId="14" fillId="3" borderId="38" xfId="1" applyNumberFormat="1" applyFont="1" applyFill="1" applyBorder="1" applyAlignment="1" applyProtection="1">
      <alignment horizontal="right" vertical="center" wrapText="1"/>
    </xf>
    <xf numFmtId="4" fontId="14" fillId="3" borderId="25" xfId="1" applyNumberFormat="1" applyFont="1" applyFill="1" applyBorder="1" applyAlignment="1" applyProtection="1">
      <alignment horizontal="right" vertical="center" wrapText="1"/>
    </xf>
    <xf numFmtId="3" fontId="14" fillId="3" borderId="33" xfId="1" applyNumberFormat="1" applyFont="1" applyFill="1" applyBorder="1" applyAlignment="1" applyProtection="1">
      <alignment horizontal="right" vertical="center" wrapText="1"/>
      <protection locked="0"/>
    </xf>
    <xf numFmtId="3" fontId="14" fillId="3" borderId="28" xfId="1" applyNumberFormat="1" applyFont="1" applyFill="1" applyBorder="1" applyAlignment="1" applyProtection="1">
      <alignment horizontal="right" vertical="center" wrapText="1"/>
      <protection locked="0"/>
    </xf>
    <xf numFmtId="10" fontId="14" fillId="3" borderId="36" xfId="1" applyNumberFormat="1" applyFont="1" applyFill="1" applyBorder="1" applyAlignment="1" applyProtection="1">
      <alignment horizontal="right" vertical="center" wrapText="1"/>
      <protection locked="0"/>
    </xf>
    <xf numFmtId="10" fontId="14" fillId="3" borderId="55" xfId="1" applyNumberFormat="1" applyFont="1" applyFill="1" applyBorder="1" applyAlignment="1" applyProtection="1">
      <alignment horizontal="right" vertical="center" wrapText="1"/>
      <protection locked="0"/>
    </xf>
    <xf numFmtId="10" fontId="14" fillId="3" borderId="36" xfId="1" applyNumberFormat="1" applyFont="1" applyFill="1" applyBorder="1" applyAlignment="1" applyProtection="1">
      <alignment horizontal="right" vertical="center" wrapText="1"/>
    </xf>
    <xf numFmtId="10" fontId="14" fillId="3" borderId="55" xfId="1" applyNumberFormat="1" applyFont="1" applyFill="1" applyBorder="1" applyAlignment="1" applyProtection="1">
      <alignment horizontal="right" vertical="center" wrapText="1"/>
    </xf>
    <xf numFmtId="4" fontId="14" fillId="3" borderId="32" xfId="1" applyNumberFormat="1" applyFont="1" applyFill="1" applyBorder="1" applyAlignment="1" applyProtection="1">
      <alignment horizontal="right" vertical="center" wrapText="1"/>
    </xf>
    <xf numFmtId="4" fontId="14" fillId="3" borderId="30" xfId="1" applyNumberFormat="1" applyFont="1" applyFill="1" applyBorder="1" applyAlignment="1" applyProtection="1">
      <alignment horizontal="right" vertical="center" wrapText="1"/>
    </xf>
    <xf numFmtId="4" fontId="14" fillId="3" borderId="0" xfId="1" applyNumberFormat="1" applyFont="1" applyFill="1" applyBorder="1" applyAlignment="1" applyProtection="1">
      <alignment horizontal="right" vertical="center" wrapText="1"/>
    </xf>
    <xf numFmtId="10" fontId="14" fillId="3" borderId="35" xfId="1" applyNumberFormat="1" applyFont="1" applyFill="1" applyBorder="1" applyAlignment="1" applyProtection="1">
      <alignment horizontal="right" vertical="center" wrapText="1"/>
      <protection locked="0"/>
    </xf>
    <xf numFmtId="10" fontId="14" fillId="3" borderId="38" xfId="1" applyNumberFormat="1" applyFont="1" applyFill="1" applyBorder="1" applyAlignment="1" applyProtection="1">
      <alignment horizontal="right" vertical="center" wrapText="1"/>
      <protection locked="0"/>
    </xf>
    <xf numFmtId="0" fontId="14" fillId="0" borderId="41" xfId="1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4" fillId="6" borderId="41" xfId="1" applyFont="1" applyFill="1" applyBorder="1" applyAlignment="1" applyProtection="1">
      <alignment horizontal="center" vertical="center"/>
      <protection locked="0"/>
    </xf>
    <xf numFmtId="0" fontId="12" fillId="0" borderId="41" xfId="1" applyFont="1" applyBorder="1" applyAlignment="1" applyProtection="1">
      <alignment horizontal="left" vertical="center" wrapText="1"/>
      <protection locked="0"/>
    </xf>
    <xf numFmtId="0" fontId="15" fillId="0" borderId="31" xfId="0" applyFont="1" applyBorder="1" applyAlignment="1">
      <alignment horizontal="left" vertical="center" wrapText="1"/>
    </xf>
    <xf numFmtId="0" fontId="15" fillId="0" borderId="37" xfId="0" applyFont="1" applyBorder="1" applyAlignment="1">
      <alignment horizontal="left" vertical="center" wrapText="1"/>
    </xf>
    <xf numFmtId="4" fontId="14" fillId="3" borderId="35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31" xfId="1" applyFont="1" applyBorder="1" applyAlignment="1" applyProtection="1">
      <alignment horizontal="center" vertical="center"/>
      <protection locked="0"/>
    </xf>
    <xf numFmtId="0" fontId="14" fillId="6" borderId="37" xfId="1" applyFont="1" applyFill="1" applyBorder="1" applyAlignment="1" applyProtection="1">
      <alignment horizontal="center" vertical="center"/>
      <protection locked="0"/>
    </xf>
    <xf numFmtId="164" fontId="14" fillId="3" borderId="35" xfId="1" applyNumberFormat="1" applyFont="1" applyFill="1" applyBorder="1" applyAlignment="1" applyProtection="1">
      <alignment horizontal="center" vertical="center" wrapText="1"/>
      <protection locked="0"/>
    </xf>
    <xf numFmtId="10" fontId="14" fillId="3" borderId="32" xfId="1" applyNumberFormat="1" applyFont="1" applyFill="1" applyBorder="1" applyAlignment="1" applyProtection="1">
      <alignment horizontal="right" vertical="center" wrapText="1"/>
      <protection locked="0"/>
    </xf>
    <xf numFmtId="10" fontId="14" fillId="3" borderId="32" xfId="1" applyNumberFormat="1" applyFont="1" applyFill="1" applyBorder="1" applyAlignment="1" applyProtection="1">
      <alignment horizontal="right" vertical="center" wrapText="1"/>
    </xf>
    <xf numFmtId="4" fontId="14" fillId="3" borderId="35" xfId="1" applyNumberFormat="1" applyFont="1" applyFill="1" applyBorder="1" applyAlignment="1" applyProtection="1">
      <alignment horizontal="right" vertical="center" wrapText="1"/>
      <protection locked="0"/>
    </xf>
    <xf numFmtId="0" fontId="14" fillId="0" borderId="37" xfId="1" applyFont="1" applyBorder="1" applyAlignment="1" applyProtection="1">
      <alignment horizontal="center" vertical="center"/>
      <protection locked="0"/>
    </xf>
    <xf numFmtId="4" fontId="14" fillId="0" borderId="35" xfId="1" applyNumberFormat="1" applyFont="1" applyBorder="1" applyAlignment="1" applyProtection="1">
      <alignment horizontal="right" vertical="center" wrapText="1"/>
    </xf>
    <xf numFmtId="4" fontId="14" fillId="4" borderId="35" xfId="1" applyNumberFormat="1" applyFont="1" applyFill="1" applyBorder="1" applyAlignment="1">
      <alignment horizontal="right" vertical="center" wrapText="1"/>
    </xf>
    <xf numFmtId="4" fontId="14" fillId="4" borderId="40" xfId="1" applyNumberFormat="1" applyFont="1" applyFill="1" applyBorder="1" applyAlignment="1">
      <alignment horizontal="right" vertical="center" wrapText="1"/>
    </xf>
    <xf numFmtId="10" fontId="14" fillId="4" borderId="44" xfId="1" applyNumberFormat="1" applyFont="1" applyFill="1" applyBorder="1" applyAlignment="1">
      <alignment horizontal="right" vertical="center" wrapText="1"/>
    </xf>
    <xf numFmtId="4" fontId="14" fillId="0" borderId="45" xfId="1" applyNumberFormat="1" applyFont="1" applyBorder="1" applyAlignment="1">
      <alignment horizontal="right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46" xfId="0" applyFont="1" applyBorder="1" applyAlignment="1">
      <alignment horizontal="right" vertical="center" wrapText="1"/>
    </xf>
    <xf numFmtId="10" fontId="14" fillId="4" borderId="32" xfId="1" applyNumberFormat="1" applyFont="1" applyFill="1" applyBorder="1" applyAlignment="1">
      <alignment horizontal="right" vertical="center" wrapText="1"/>
    </xf>
    <xf numFmtId="3" fontId="14" fillId="0" borderId="33" xfId="1" applyNumberFormat="1" applyFont="1" applyBorder="1" applyAlignment="1" applyProtection="1">
      <alignment horizontal="right" vertical="center" wrapText="1"/>
      <protection locked="0"/>
    </xf>
    <xf numFmtId="3" fontId="14" fillId="0" borderId="39" xfId="1" applyNumberFormat="1" applyFont="1" applyBorder="1" applyAlignment="1" applyProtection="1">
      <alignment horizontal="right" vertical="center" wrapText="1"/>
      <protection locked="0"/>
    </xf>
    <xf numFmtId="4" fontId="14" fillId="0" borderId="35" xfId="1" applyNumberFormat="1" applyFont="1" applyBorder="1" applyAlignment="1" applyProtection="1">
      <alignment horizontal="right" vertical="center" wrapText="1"/>
      <protection locked="0"/>
    </xf>
    <xf numFmtId="4" fontId="14" fillId="0" borderId="40" xfId="1" applyNumberFormat="1" applyFont="1" applyBorder="1" applyAlignment="1" applyProtection="1">
      <alignment horizontal="right" vertical="center" wrapText="1"/>
      <protection locked="0"/>
    </xf>
    <xf numFmtId="3" fontId="14" fillId="0" borderId="33" xfId="1" applyNumberFormat="1" applyFont="1" applyBorder="1" applyAlignment="1" applyProtection="1">
      <alignment horizontal="right" vertical="center" wrapText="1"/>
    </xf>
    <xf numFmtId="4" fontId="14" fillId="0" borderId="42" xfId="1" applyNumberFormat="1" applyFont="1" applyBorder="1" applyAlignment="1" applyProtection="1">
      <alignment horizontal="right" vertical="center" wrapText="1"/>
    </xf>
    <xf numFmtId="0" fontId="1" fillId="0" borderId="40" xfId="0" applyFont="1" applyBorder="1" applyAlignment="1">
      <alignment horizontal="right" vertical="center" wrapText="1"/>
    </xf>
    <xf numFmtId="0" fontId="11" fillId="0" borderId="15" xfId="1" applyFont="1" applyFill="1" applyBorder="1" applyAlignment="1" applyProtection="1">
      <alignment horizontal="center" vertical="center" wrapText="1"/>
      <protection locked="0"/>
    </xf>
    <xf numFmtId="0" fontId="11" fillId="0" borderId="25" xfId="1" applyFont="1" applyFill="1" applyBorder="1" applyAlignment="1" applyProtection="1">
      <alignment horizontal="center" vertical="center" wrapText="1"/>
      <protection locked="0"/>
    </xf>
    <xf numFmtId="0" fontId="11" fillId="0" borderId="16" xfId="1" applyFont="1" applyFill="1" applyBorder="1" applyAlignment="1" applyProtection="1">
      <alignment horizontal="center" vertical="center" wrapText="1"/>
      <protection locked="0"/>
    </xf>
    <xf numFmtId="0" fontId="11" fillId="0" borderId="26" xfId="1" applyFont="1" applyFill="1" applyBorder="1" applyAlignment="1" applyProtection="1">
      <alignment horizontal="center" vertical="center" wrapText="1"/>
      <protection locked="0"/>
    </xf>
    <xf numFmtId="0" fontId="11" fillId="0" borderId="18" xfId="1" applyFont="1" applyFill="1" applyBorder="1" applyAlignment="1" applyProtection="1">
      <alignment horizontal="center" vertical="center" wrapText="1"/>
      <protection locked="0"/>
    </xf>
    <xf numFmtId="0" fontId="11" fillId="0" borderId="28" xfId="1" applyFont="1" applyFill="1" applyBorder="1" applyAlignment="1" applyProtection="1">
      <alignment horizontal="center" vertical="center" wrapText="1"/>
      <protection locked="0"/>
    </xf>
    <xf numFmtId="0" fontId="11" fillId="0" borderId="20" xfId="1" applyFont="1" applyFill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>
      <alignment horizontal="center" vertical="center" wrapText="1"/>
    </xf>
    <xf numFmtId="0" fontId="11" fillId="0" borderId="22" xfId="1" applyFont="1" applyFill="1" applyBorder="1" applyAlignment="1" applyProtection="1">
      <alignment horizontal="center" vertical="center" wrapText="1"/>
      <protection locked="0"/>
    </xf>
    <xf numFmtId="0" fontId="11" fillId="0" borderId="30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Fill="1" applyAlignment="1" applyProtection="1">
      <alignment horizontal="center" wrapText="1"/>
      <protection locked="0"/>
    </xf>
    <xf numFmtId="0" fontId="5" fillId="0" borderId="0" xfId="1" applyFont="1" applyFill="1" applyBorder="1" applyAlignment="1" applyProtection="1">
      <alignment horizontal="center" vertical="center"/>
      <protection locked="0"/>
    </xf>
    <xf numFmtId="0" fontId="9" fillId="0" borderId="1" xfId="1" applyFont="1" applyFill="1" applyBorder="1" applyAlignment="1" applyProtection="1">
      <alignment horizontal="center" vertical="center" wrapText="1"/>
      <protection locked="0"/>
    </xf>
    <xf numFmtId="0" fontId="9" fillId="0" borderId="2" xfId="1" applyFont="1" applyFill="1" applyBorder="1" applyAlignment="1" applyProtection="1">
      <alignment horizontal="center" vertical="center" wrapText="1"/>
      <protection locked="0"/>
    </xf>
    <xf numFmtId="0" fontId="10" fillId="0" borderId="1" xfId="1" applyFont="1" applyFill="1" applyBorder="1" applyAlignment="1" applyProtection="1">
      <alignment horizontal="center" vertical="center" wrapText="1"/>
      <protection locked="0"/>
    </xf>
    <xf numFmtId="0" fontId="10" fillId="0" borderId="2" xfId="1" applyFont="1" applyFill="1" applyBorder="1" applyAlignment="1" applyProtection="1">
      <alignment horizontal="center" vertical="center" wrapText="1"/>
      <protection locked="0"/>
    </xf>
    <xf numFmtId="0" fontId="10" fillId="0" borderId="3" xfId="1" applyFont="1" applyFill="1" applyBorder="1" applyAlignment="1" applyProtection="1">
      <alignment horizontal="center" vertical="center" wrapText="1"/>
      <protection locked="0"/>
    </xf>
    <xf numFmtId="0" fontId="11" fillId="0" borderId="5" xfId="1" applyFont="1" applyFill="1" applyBorder="1" applyAlignment="1" applyProtection="1">
      <alignment horizontal="center" vertical="center" wrapText="1"/>
      <protection locked="0"/>
    </xf>
    <xf numFmtId="0" fontId="11" fillId="0" borderId="13" xfId="1" applyFont="1" applyFill="1" applyBorder="1" applyAlignment="1" applyProtection="1">
      <alignment horizontal="center" vertical="center" wrapText="1"/>
      <protection locked="0"/>
    </xf>
    <xf numFmtId="0" fontId="11" fillId="0" borderId="23" xfId="1" applyFont="1" applyFill="1" applyBorder="1" applyAlignment="1" applyProtection="1">
      <alignment horizontal="center" vertical="center" wrapText="1"/>
      <protection locked="0"/>
    </xf>
    <xf numFmtId="0" fontId="11" fillId="0" borderId="6" xfId="1" applyFont="1" applyFill="1" applyBorder="1" applyAlignment="1" applyProtection="1">
      <alignment horizontal="center" vertical="center" wrapText="1"/>
      <protection locked="0"/>
    </xf>
    <xf numFmtId="0" fontId="11" fillId="0" borderId="14" xfId="1" applyFont="1" applyFill="1" applyBorder="1" applyAlignment="1" applyProtection="1">
      <alignment horizontal="center" vertical="center" wrapText="1"/>
      <protection locked="0"/>
    </xf>
    <xf numFmtId="0" fontId="11" fillId="0" borderId="24" xfId="1" applyFont="1" applyFill="1" applyBorder="1" applyAlignment="1" applyProtection="1">
      <alignment horizontal="center" vertical="center" wrapText="1"/>
      <protection locked="0"/>
    </xf>
    <xf numFmtId="0" fontId="11" fillId="0" borderId="8" xfId="1" applyFont="1" applyFill="1" applyBorder="1" applyAlignment="1" applyProtection="1">
      <alignment horizontal="center" vertical="center" wrapText="1"/>
      <protection locked="0"/>
    </xf>
    <xf numFmtId="0" fontId="11" fillId="0" borderId="9" xfId="1" applyFont="1" applyFill="1" applyBorder="1" applyAlignment="1" applyProtection="1">
      <alignment horizontal="center" vertical="center" wrapText="1"/>
      <protection locked="0"/>
    </xf>
    <xf numFmtId="0" fontId="11" fillId="0" borderId="10" xfId="1" applyFont="1" applyFill="1" applyBorder="1" applyAlignment="1" applyProtection="1">
      <alignment horizontal="center" vertical="center" wrapText="1"/>
      <protection locked="0"/>
    </xf>
    <xf numFmtId="0" fontId="11" fillId="0" borderId="11" xfId="1" applyFont="1" applyFill="1" applyBorder="1" applyAlignment="1" applyProtection="1">
      <alignment horizontal="center" vertical="center" wrapText="1"/>
      <protection locked="0"/>
    </xf>
    <xf numFmtId="0" fontId="11" fillId="0" borderId="12" xfId="1" applyFont="1" applyFill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10 1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mateusiak/Desktop/Monitoringowe%2014-20/Miesi&#281;czne/2019/lipiec%202019/ARiMR%20(M_2019-07)%20-%20sprawozdanie%20miesi&#281;czne%20PROW%202014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mit_zbiorczy"/>
      <sheetName val="limity_ogółem"/>
      <sheetName val="limit_EFFROW"/>
      <sheetName val="limit_maz_zbiorczy"/>
      <sheetName val="limit_maz_ogolem"/>
      <sheetName val="limit_maz_EFFROW"/>
      <sheetName val="cele_limit_kraj_zbiorczy"/>
      <sheetName val="cele_limit_maz_zbiorczy "/>
      <sheetName val="cele_szczeg_ogolem"/>
      <sheetName val="cele_szczeg_EFFROW"/>
      <sheetName val="cele_maz_ogolem"/>
      <sheetName val="cele_maz_effrow"/>
      <sheetName val="woj_agregat"/>
      <sheetName val="arkusz główny"/>
      <sheetName val="arkusz główny_maz."/>
      <sheetName val="tabela A "/>
      <sheetName val="wersja uproszczona"/>
      <sheetName val="zobowiązania wieloletnie"/>
      <sheetName val="zobowiązania wieloletnie_maz."/>
      <sheetName val="cele szczegółowe"/>
      <sheetName val="cele szczegółowe_maz."/>
      <sheetName val="ramy wykonania - operacje rozp."/>
      <sheetName val="ramy wykonania - operacje zak."/>
      <sheetName val="sprawozdanie miesięczne (2)_maz"/>
      <sheetName val="ben_woj"/>
      <sheetName val="wybrane_dział."/>
      <sheetName val="wybrane_dział._OR01"/>
      <sheetName val="wybrane_dział._OR02"/>
      <sheetName val="wybrane_dział._OR03"/>
      <sheetName val="wybrane_dział._OR04"/>
      <sheetName val="wybrane_dział._OR05"/>
      <sheetName val="wybrane_dział._OR06"/>
      <sheetName val="wybrane_dział._OR07"/>
      <sheetName val="wybrane_dział._OR08"/>
      <sheetName val="wybrane_dział._OR09"/>
      <sheetName val="wybrane_dział._OR10"/>
      <sheetName val="wybrane_dział._OR11"/>
      <sheetName val="wybrane_dział._OR12"/>
      <sheetName val="wybrane_dział._OR13"/>
      <sheetName val="wybrane_dział._OR14"/>
      <sheetName val="wybrane_dział._OR15"/>
      <sheetName val="wybrane_dział._OR16"/>
      <sheetName val="1.1"/>
      <sheetName val="2.1_kampanie"/>
      <sheetName val="2.3_kampanie"/>
      <sheetName val="1.2"/>
      <sheetName val="2.1"/>
      <sheetName val="2.3"/>
      <sheetName val="3.1_PROW 14-20 Nabór I"/>
      <sheetName val="3.1_PROW 14-20 Nabór II"/>
      <sheetName val="3.1_PROW 14-20 Nabór III"/>
      <sheetName val="3.1_PROW 14-20 Nabór IV"/>
      <sheetName val="3.1_PROW 14-20"/>
      <sheetName val="3.1_PROW 7-13"/>
      <sheetName val="3.2"/>
      <sheetName val="4.1_modernizacja_2015"/>
      <sheetName val="4.1_modernizacja_2016"/>
      <sheetName val="4.1_modernizacja_2017"/>
      <sheetName val="4.1_modernizacja_2018_1"/>
      <sheetName val="4.1_modernizacja_2018_2"/>
      <sheetName val="4.1_modernizacja_2019"/>
      <sheetName val="4.1_modernizacja"/>
      <sheetName val="4.1_natura 2000_nabór_2017"/>
      <sheetName val="4.1_natura 2000"/>
      <sheetName val="4.1_OSN_2016"/>
      <sheetName val="4.1_OSN_rrrr"/>
      <sheetName val="4.1_ochrona_wód_2018"/>
      <sheetName val="4.1_ochrona_wód_OSN"/>
      <sheetName val="4.2_przetworstwo_2015"/>
      <sheetName val="4.2_przetworstwo_2016"/>
      <sheetName val="4.2_przetworstwo_2017_1"/>
      <sheetName val="4.2_przetworstwo_2017_2"/>
      <sheetName val="4.2_przetworstwo_2018"/>
      <sheetName val="4.2_przetworstwo_2019"/>
      <sheetName val="4.2_przetworstwo"/>
      <sheetName val="4.3"/>
      <sheetName val="5.1_nabór 2017"/>
      <sheetName val="5.1_nabór 2018_1"/>
      <sheetName val="5.1_nabór 2018_2"/>
      <sheetName val="5.1"/>
      <sheetName val="5.2_nabór_2016"/>
      <sheetName val="5.2_nabór_2017"/>
      <sheetName val="5.2_nabór_2017_2"/>
      <sheetName val="5.2_nabór_2017_3"/>
      <sheetName val="5.2_nabór_2017_4"/>
      <sheetName val="5.2_nabór_2019"/>
      <sheetName val="5.2"/>
      <sheetName val="6.1_nabór_2015"/>
      <sheetName val="6.1_nabór_2016"/>
      <sheetName val="6.1_nabór_2017"/>
      <sheetName val="6.1_nabór_2018"/>
      <sheetName val="6.1_nabór_2019"/>
      <sheetName val="6.1"/>
      <sheetName val="6.2_2017_1"/>
      <sheetName val="6.2_2017_2"/>
      <sheetName val="6.2_2018"/>
      <sheetName val="6.2_nabory"/>
      <sheetName val="6.3_nabór_2017"/>
      <sheetName val="6.3_nabór_2017_A S F"/>
      <sheetName val="6.3_nabór_2018"/>
      <sheetName val="6.3_nabór_2019"/>
      <sheetName val="6.3_nabór_2019_2"/>
      <sheetName val="6.3_nabór_2019_3_A S F"/>
      <sheetName val="6.3"/>
      <sheetName val="6.4_nabor 2016"/>
      <sheetName val="6.4"/>
      <sheetName val="6.5_nabór_2016"/>
      <sheetName val="6.5_nabór_2017"/>
      <sheetName val="6.5_nabór_2018"/>
      <sheetName val="6.5"/>
      <sheetName val="7.2_drogi"/>
      <sheetName val="7.2_gospod.wodno-ściek."/>
      <sheetName val="7.4_targowiska"/>
      <sheetName val="7.4_obiekty; przestrzeń publ."/>
      <sheetName val="7.6"/>
      <sheetName val="8"/>
      <sheetName val="8.1"/>
      <sheetName val="8.1_nowe"/>
      <sheetName val="8.1_kont."/>
      <sheetName val="8.1_zob.07-13"/>
      <sheetName val="8.1_zob.04-06"/>
      <sheetName val="8.5"/>
      <sheetName val="9_PROW 14-20_2016"/>
      <sheetName val="9_PROW 14-20_2017"/>
      <sheetName val="9_PROW 14-20_2018_I"/>
      <sheetName val="9_PROW 14-20_2018_II"/>
      <sheetName val="9_PROW 14-20_2019"/>
      <sheetName val="9_PROW 14-20"/>
      <sheetName val="9_PROW 7-13"/>
      <sheetName val="10"/>
      <sheetName val="10_nowe+kont."/>
      <sheetName val="10_zob.07-13"/>
      <sheetName val="10.1"/>
      <sheetName val="10.1_nowe+kont."/>
      <sheetName val="10.1_zob.07-13"/>
      <sheetName val="10.2"/>
      <sheetName val="10.2_nowe+kont."/>
      <sheetName val="10.2_zob.07-13"/>
      <sheetName val="11.1_kampanie (nowe i kontyn.)"/>
      <sheetName val="11.1_PROW 7-13_kampanie"/>
      <sheetName val="11.1"/>
      <sheetName val="11.2_kampanie (nowe i kontyn.)"/>
      <sheetName val="11.2_PROW 7-13_kampanie"/>
      <sheetName val="11.2"/>
      <sheetName val="11 nowe i kontyn. 14-20"/>
      <sheetName val="11 kontynuacyjne 7-13"/>
      <sheetName val="11"/>
      <sheetName val="13.1_kampanie"/>
      <sheetName val="13.2_kampanie"/>
      <sheetName val="13.3_kampanie"/>
      <sheetName val="13_PROW 7-13_kampania 2014"/>
      <sheetName val="13.1"/>
      <sheetName val="13.2"/>
      <sheetName val="13.3"/>
      <sheetName val="13"/>
      <sheetName val="16_Nabór_I"/>
      <sheetName val="16_Nabór_II"/>
      <sheetName val="16"/>
      <sheetName val="19.1"/>
      <sheetName val="19.2_inne niż LGD"/>
      <sheetName val="19.2_granty"/>
      <sheetName val="19.2_LGD"/>
      <sheetName val="19.2 PROW 14-20"/>
      <sheetName val="19.2 PROW 7-13"/>
      <sheetName val="19.3_przyg."/>
      <sheetName val="19.3_realiz."/>
      <sheetName val="19.3_przyg.+realiz."/>
      <sheetName val="19.3 liczba LGD"/>
      <sheetName val="19.3 PROW 14-20"/>
      <sheetName val="19.3 PROW 7-13"/>
      <sheetName val="19.4"/>
      <sheetName val="20.1"/>
      <sheetName val="20.2"/>
      <sheetName val="Renty_PROW 7-13"/>
      <sheetName val="Renty_PROW 4-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od uruchomienia Programu na dzień 31.07.2019 r.</v>
          </cell>
        </row>
        <row r="8">
          <cell r="F8">
            <v>246586846.970725</v>
          </cell>
          <cell r="AK8">
            <v>1</v>
          </cell>
          <cell r="AR8">
            <v>57999757</v>
          </cell>
        </row>
        <row r="9">
          <cell r="H9">
            <v>96</v>
          </cell>
          <cell r="I9">
            <v>26319011</v>
          </cell>
          <cell r="U9">
            <v>25</v>
          </cell>
          <cell r="V9">
            <v>9116319</v>
          </cell>
          <cell r="AK9">
            <v>1</v>
          </cell>
          <cell r="AL9">
            <v>88098.97</v>
          </cell>
          <cell r="AM9">
            <v>56057.37</v>
          </cell>
          <cell r="AN9">
            <v>20514.849999999999</v>
          </cell>
        </row>
        <row r="11">
          <cell r="F11">
            <v>318867626.17206001</v>
          </cell>
          <cell r="AR11">
            <v>75000519</v>
          </cell>
        </row>
        <row r="12">
          <cell r="H12">
            <v>63</v>
          </cell>
          <cell r="I12">
            <v>180077143.61999997</v>
          </cell>
          <cell r="U12">
            <v>57</v>
          </cell>
          <cell r="V12">
            <v>163764433.61999997</v>
          </cell>
          <cell r="AN12">
            <v>243208.29</v>
          </cell>
        </row>
        <row r="15">
          <cell r="H15">
            <v>3</v>
          </cell>
          <cell r="I15">
            <v>417694.89</v>
          </cell>
          <cell r="U15">
            <v>3</v>
          </cell>
          <cell r="V15">
            <v>417694.89</v>
          </cell>
          <cell r="AK15">
            <v>2</v>
          </cell>
          <cell r="AL15">
            <v>366179.19999999995</v>
          </cell>
          <cell r="AM15">
            <v>232999.81</v>
          </cell>
          <cell r="AN15">
            <v>85442.67</v>
          </cell>
        </row>
        <row r="17">
          <cell r="F17">
            <v>140633122.62198499</v>
          </cell>
          <cell r="AK17">
            <v>10068</v>
          </cell>
          <cell r="AR17">
            <v>33003300</v>
          </cell>
        </row>
        <row r="18">
          <cell r="AK18">
            <v>10048</v>
          </cell>
        </row>
        <row r="19">
          <cell r="H19">
            <v>3558</v>
          </cell>
          <cell r="U19">
            <v>2703</v>
          </cell>
          <cell r="AK19">
            <v>1826</v>
          </cell>
          <cell r="AL19">
            <v>3528641.12</v>
          </cell>
          <cell r="AM19">
            <v>2245260.6599999997</v>
          </cell>
          <cell r="AN19">
            <v>821718.28</v>
          </cell>
        </row>
        <row r="24">
          <cell r="AK24">
            <v>8303</v>
          </cell>
          <cell r="AL24">
            <v>20806545.48</v>
          </cell>
          <cell r="AM24">
            <v>13239132.35</v>
          </cell>
          <cell r="AN24">
            <v>4829149.8499999996</v>
          </cell>
        </row>
        <row r="25">
          <cell r="H25">
            <v>84</v>
          </cell>
          <cell r="I25">
            <v>109043782.05</v>
          </cell>
          <cell r="U25">
            <v>24</v>
          </cell>
          <cell r="V25">
            <v>31913306.030000001</v>
          </cell>
          <cell r="AK25">
            <v>20</v>
          </cell>
          <cell r="AL25">
            <v>20170658.009999998</v>
          </cell>
          <cell r="AM25">
            <v>12834589.420000002</v>
          </cell>
          <cell r="AN25">
            <v>4742926.9399999995</v>
          </cell>
        </row>
        <row r="26">
          <cell r="F26">
            <v>15991411721.274189</v>
          </cell>
          <cell r="AK26">
            <v>12980</v>
          </cell>
          <cell r="AR26">
            <v>3757025000</v>
          </cell>
        </row>
        <row r="27">
          <cell r="F27">
            <v>10633386173.164366</v>
          </cell>
          <cell r="H27">
            <v>58259</v>
          </cell>
          <cell r="I27">
            <v>12360923966.16</v>
          </cell>
          <cell r="U27">
            <v>20814</v>
          </cell>
          <cell r="V27">
            <v>4152386271.0999999</v>
          </cell>
          <cell r="AK27">
            <v>11706</v>
          </cell>
          <cell r="AL27">
            <v>1976668863.0200005</v>
          </cell>
          <cell r="AM27">
            <v>1257754359.2000003</v>
          </cell>
          <cell r="AN27">
            <v>463898326.40999979</v>
          </cell>
          <cell r="AR27">
            <v>2499997963</v>
          </cell>
        </row>
        <row r="34">
          <cell r="F34">
            <v>464273838.94201505</v>
          </cell>
          <cell r="H34">
            <v>2194</v>
          </cell>
          <cell r="I34">
            <v>360662755.25999999</v>
          </cell>
          <cell r="U34">
            <v>1473</v>
          </cell>
          <cell r="V34">
            <v>224614094.19999999</v>
          </cell>
          <cell r="AK34">
            <v>910</v>
          </cell>
          <cell r="AL34">
            <v>114124410.09999999</v>
          </cell>
          <cell r="AM34">
            <v>114124410.09999999</v>
          </cell>
          <cell r="AN34">
            <v>26578072.989999998</v>
          </cell>
          <cell r="AR34">
            <v>108937106</v>
          </cell>
        </row>
        <row r="36">
          <cell r="D36" t="str">
            <v>Inwestycje mające na celu ochronę wód przed zanieczyszczeniem azotanami pochodzącymi ze źródeł rolniczych 
(w tym "Inwestycje w gospodarstwach położonych na obszarach OSN")</v>
          </cell>
          <cell r="F36">
            <v>171502892.82348502</v>
          </cell>
          <cell r="H36">
            <v>3156</v>
          </cell>
          <cell r="I36">
            <v>228298510.41000003</v>
          </cell>
          <cell r="U36">
            <v>111</v>
          </cell>
          <cell r="V36">
            <v>5225403.0999999996</v>
          </cell>
          <cell r="AK36">
            <v>83</v>
          </cell>
          <cell r="AL36">
            <v>3176467.5</v>
          </cell>
          <cell r="AM36">
            <v>3176467.5</v>
          </cell>
          <cell r="AN36">
            <v>746650.01</v>
          </cell>
          <cell r="AR36">
            <v>40338894</v>
          </cell>
        </row>
        <row r="39">
          <cell r="F39">
            <v>3511423416.167295</v>
          </cell>
          <cell r="H39">
            <v>3864</v>
          </cell>
          <cell r="I39">
            <v>7404075656.2299995</v>
          </cell>
          <cell r="U39">
            <v>798</v>
          </cell>
          <cell r="V39">
            <v>1424613852.8599999</v>
          </cell>
          <cell r="AK39">
            <v>408</v>
          </cell>
          <cell r="AL39">
            <v>571568916.2900002</v>
          </cell>
          <cell r="AM39">
            <v>363689299.33999997</v>
          </cell>
          <cell r="AN39">
            <v>133835477.77000001</v>
          </cell>
          <cell r="AR39">
            <v>823052019</v>
          </cell>
        </row>
        <row r="46">
          <cell r="F46">
            <v>1210825400.1770298</v>
          </cell>
          <cell r="H46">
            <v>164</v>
          </cell>
          <cell r="I46">
            <v>1427136067.8200002</v>
          </cell>
          <cell r="U46">
            <v>120</v>
          </cell>
          <cell r="V46">
            <v>957809482.67358458</v>
          </cell>
          <cell r="AK46">
            <v>15</v>
          </cell>
          <cell r="AL46">
            <v>55417573.969999999</v>
          </cell>
          <cell r="AM46">
            <v>35262202.25</v>
          </cell>
          <cell r="AN46">
            <v>12934269.98</v>
          </cell>
          <cell r="AR46">
            <v>284699018</v>
          </cell>
        </row>
        <row r="47">
          <cell r="F47">
            <v>1339396738.24931</v>
          </cell>
          <cell r="AK47">
            <v>424</v>
          </cell>
          <cell r="AR47">
            <v>314970926</v>
          </cell>
        </row>
        <row r="48">
          <cell r="H48">
            <v>2860</v>
          </cell>
          <cell r="I48">
            <v>221827342.74000001</v>
          </cell>
          <cell r="U48">
            <v>874</v>
          </cell>
          <cell r="V48">
            <v>76779935.079999998</v>
          </cell>
          <cell r="AK48">
            <v>166</v>
          </cell>
          <cell r="AL48">
            <v>19764963.84</v>
          </cell>
          <cell r="AM48">
            <v>12576445.800000001</v>
          </cell>
          <cell r="AN48">
            <v>4599114.5</v>
          </cell>
        </row>
        <row r="52">
          <cell r="H52">
            <v>1146</v>
          </cell>
          <cell r="I52">
            <v>71135066.109999999</v>
          </cell>
          <cell r="U52">
            <v>387</v>
          </cell>
          <cell r="V52">
            <v>15724241.259999998</v>
          </cell>
          <cell r="AK52">
            <v>258</v>
          </cell>
          <cell r="AL52">
            <v>9473848.3299999982</v>
          </cell>
          <cell r="AM52">
            <v>6028208.75</v>
          </cell>
          <cell r="AN52">
            <v>2208124.5500000003</v>
          </cell>
        </row>
        <row r="59">
          <cell r="AK59">
            <v>26451</v>
          </cell>
        </row>
        <row r="60">
          <cell r="F60">
            <v>3062056811.94839</v>
          </cell>
          <cell r="H60">
            <v>24311</v>
          </cell>
          <cell r="I60">
            <v>2785750000</v>
          </cell>
          <cell r="U60">
            <v>13105</v>
          </cell>
          <cell r="V60">
            <v>1310500000</v>
          </cell>
          <cell r="AK60">
            <v>10506</v>
          </cell>
          <cell r="AL60">
            <v>864960000</v>
          </cell>
          <cell r="AM60">
            <v>550374048</v>
          </cell>
          <cell r="AN60">
            <v>201739262.30000001</v>
          </cell>
          <cell r="AR60">
            <v>717978630</v>
          </cell>
        </row>
        <row r="66">
          <cell r="F66">
            <v>1442507092.335865</v>
          </cell>
          <cell r="H66">
            <v>4300</v>
          </cell>
          <cell r="I66">
            <v>430050000</v>
          </cell>
          <cell r="U66">
            <v>2178</v>
          </cell>
          <cell r="V66">
            <v>217800000</v>
          </cell>
          <cell r="AK66">
            <v>1030</v>
          </cell>
          <cell r="AL66">
            <v>87180000</v>
          </cell>
          <cell r="AM66">
            <v>55472634</v>
          </cell>
          <cell r="AN66">
            <v>20589663.779999997</v>
          </cell>
          <cell r="AR66">
            <v>339359101</v>
          </cell>
        </row>
        <row r="70">
          <cell r="F70">
            <v>3422557220.2392349</v>
          </cell>
          <cell r="H70">
            <v>36888</v>
          </cell>
          <cell r="I70">
            <v>2213280000</v>
          </cell>
          <cell r="U70">
            <v>15127</v>
          </cell>
          <cell r="V70">
            <v>907620000</v>
          </cell>
          <cell r="AK70">
            <v>13567</v>
          </cell>
          <cell r="AL70">
            <v>654048000</v>
          </cell>
          <cell r="AM70">
            <v>416170742.39999998</v>
          </cell>
          <cell r="AN70">
            <v>154600339.84</v>
          </cell>
          <cell r="AR70">
            <v>805527034</v>
          </cell>
        </row>
        <row r="77">
          <cell r="F77">
            <v>989428744.11291981</v>
          </cell>
          <cell r="H77">
            <v>1896</v>
          </cell>
          <cell r="I77">
            <v>789556042.56000006</v>
          </cell>
          <cell r="U77">
            <v>1298</v>
          </cell>
          <cell r="V77">
            <v>548707409.55999994</v>
          </cell>
          <cell r="AK77">
            <v>832</v>
          </cell>
          <cell r="AL77">
            <v>315323423.58999997</v>
          </cell>
          <cell r="AM77">
            <v>200640292.85999998</v>
          </cell>
          <cell r="AN77">
            <v>73450068.229999989</v>
          </cell>
          <cell r="AR77">
            <v>231997643</v>
          </cell>
        </row>
        <row r="79">
          <cell r="F79">
            <v>25554796.020489998</v>
          </cell>
          <cell r="H79">
            <v>789</v>
          </cell>
          <cell r="U79">
            <v>539</v>
          </cell>
          <cell r="V79">
            <v>9944453.0999999996</v>
          </cell>
          <cell r="AK79">
            <v>537</v>
          </cell>
          <cell r="AL79">
            <v>9781885.5199999996</v>
          </cell>
          <cell r="AM79">
            <v>6224211.0099999998</v>
          </cell>
          <cell r="AN79">
            <v>2287039.19</v>
          </cell>
          <cell r="AR79">
            <v>5996857</v>
          </cell>
        </row>
        <row r="83">
          <cell r="F83">
            <v>5215051267.0315552</v>
          </cell>
          <cell r="AK83">
            <v>1390</v>
          </cell>
          <cell r="AR83">
            <v>1224938080</v>
          </cell>
        </row>
        <row r="84">
          <cell r="H84">
            <v>5378</v>
          </cell>
          <cell r="I84">
            <v>6605455744.5668983</v>
          </cell>
          <cell r="U84">
            <v>2105</v>
          </cell>
          <cell r="V84">
            <v>2056934161.2075753</v>
          </cell>
          <cell r="AK84">
            <v>1087</v>
          </cell>
          <cell r="AL84">
            <v>1605436170.1500003</v>
          </cell>
          <cell r="AM84">
            <v>1021539027.5400001</v>
          </cell>
          <cell r="AN84">
            <v>377734943.87</v>
          </cell>
        </row>
        <row r="85">
          <cell r="H85">
            <v>1698</v>
          </cell>
          <cell r="I85">
            <v>3404811270.1150093</v>
          </cell>
          <cell r="U85">
            <v>759</v>
          </cell>
          <cell r="V85">
            <v>1502128227.7511659</v>
          </cell>
          <cell r="AK85">
            <v>549</v>
          </cell>
          <cell r="AL85">
            <v>706862463.58000004</v>
          </cell>
          <cell r="AM85">
            <v>449776583.37</v>
          </cell>
          <cell r="AN85">
            <v>164630462.49000001</v>
          </cell>
        </row>
        <row r="86">
          <cell r="H86">
            <v>1123</v>
          </cell>
          <cell r="I86">
            <v>705641886.81060028</v>
          </cell>
          <cell r="U86">
            <v>562</v>
          </cell>
          <cell r="V86">
            <v>373533948.43325937</v>
          </cell>
          <cell r="AK86">
            <v>8</v>
          </cell>
          <cell r="AL86">
            <v>1333448.1000000001</v>
          </cell>
          <cell r="AM86">
            <v>848473</v>
          </cell>
          <cell r="AN86">
            <v>313641.78999999998</v>
          </cell>
        </row>
        <row r="87">
          <cell r="H87">
            <v>258</v>
          </cell>
          <cell r="I87">
            <v>327681849.02092874</v>
          </cell>
          <cell r="U87">
            <v>180</v>
          </cell>
          <cell r="V87">
            <v>224709062.8881833</v>
          </cell>
          <cell r="AK87">
            <v>54</v>
          </cell>
          <cell r="AL87">
            <v>60074011.060000002</v>
          </cell>
          <cell r="AM87">
            <v>38225093.079999998</v>
          </cell>
          <cell r="AN87">
            <v>13970347.080000002</v>
          </cell>
        </row>
        <row r="88">
          <cell r="H88">
            <v>103</v>
          </cell>
          <cell r="I88">
            <v>59076577.747455597</v>
          </cell>
          <cell r="U88">
            <v>80</v>
          </cell>
          <cell r="V88">
            <v>48408100.560875371</v>
          </cell>
          <cell r="AK88">
            <v>1</v>
          </cell>
          <cell r="AL88">
            <v>325792.87</v>
          </cell>
          <cell r="AM88">
            <v>207302</v>
          </cell>
          <cell r="AN88">
            <v>76630.100000000006</v>
          </cell>
        </row>
        <row r="89">
          <cell r="F89">
            <v>1282914400.2416751</v>
          </cell>
          <cell r="H89">
            <v>13312</v>
          </cell>
          <cell r="I89">
            <v>81764552.569999993</v>
          </cell>
          <cell r="U89">
            <v>7539</v>
          </cell>
          <cell r="AK89">
            <v>17267</v>
          </cell>
          <cell r="AL89">
            <v>412135182.17000008</v>
          </cell>
          <cell r="AM89">
            <v>262241175.79000002</v>
          </cell>
          <cell r="AN89">
            <v>96243296.629999995</v>
          </cell>
          <cell r="AR89">
            <v>300989060</v>
          </cell>
        </row>
        <row r="91">
          <cell r="H91">
            <v>12376</v>
          </cell>
          <cell r="I91">
            <v>75317312.599999994</v>
          </cell>
          <cell r="U91">
            <v>7486</v>
          </cell>
          <cell r="AK91">
            <v>1865</v>
          </cell>
          <cell r="AL91">
            <v>42288705.54999999</v>
          </cell>
          <cell r="AM91">
            <v>26908265.460000001</v>
          </cell>
          <cell r="AN91">
            <v>9875356.7999999989</v>
          </cell>
        </row>
        <row r="105">
          <cell r="H105">
            <v>115</v>
          </cell>
          <cell r="I105">
            <v>1815072.1</v>
          </cell>
          <cell r="U105">
            <v>53</v>
          </cell>
          <cell r="AK105">
            <v>9301</v>
          </cell>
          <cell r="AL105">
            <v>199700814.56</v>
          </cell>
          <cell r="AM105">
            <v>127069357.09</v>
          </cell>
          <cell r="AN105">
            <v>46821490.350000001</v>
          </cell>
        </row>
        <row r="112">
          <cell r="AK112">
            <v>7554</v>
          </cell>
          <cell r="AL112">
            <v>170145662.06</v>
          </cell>
          <cell r="AM112">
            <v>108263553.23999999</v>
          </cell>
          <cell r="AN112">
            <v>39546449.479999989</v>
          </cell>
        </row>
        <row r="120">
          <cell r="F120">
            <v>1131826943.5917251</v>
          </cell>
          <cell r="AR120">
            <v>265268848</v>
          </cell>
        </row>
        <row r="121">
          <cell r="H121">
            <v>331</v>
          </cell>
          <cell r="U121">
            <v>281</v>
          </cell>
          <cell r="AK121">
            <v>225</v>
          </cell>
          <cell r="AL121">
            <v>78887010.590000004</v>
          </cell>
          <cell r="AM121">
            <v>47587378.859999999</v>
          </cell>
          <cell r="AN121">
            <v>18432700.940000001</v>
          </cell>
        </row>
        <row r="127">
          <cell r="AK127">
            <v>755</v>
          </cell>
          <cell r="AL127">
            <v>265467596.00999999</v>
          </cell>
          <cell r="AM127">
            <v>168917022.37</v>
          </cell>
          <cell r="AN127">
            <v>61652180.890000001</v>
          </cell>
        </row>
        <row r="128">
          <cell r="F128">
            <v>5857277199.2300758</v>
          </cell>
          <cell r="H128">
            <v>356471</v>
          </cell>
          <cell r="U128">
            <v>275342</v>
          </cell>
          <cell r="AK128">
            <v>93999</v>
          </cell>
          <cell r="AL128">
            <v>3175116281.7299995</v>
          </cell>
          <cell r="AM128">
            <v>2020308255.04</v>
          </cell>
          <cell r="AN128">
            <v>740115606.81000018</v>
          </cell>
          <cell r="AR128">
            <v>1366679125</v>
          </cell>
        </row>
        <row r="129">
          <cell r="H129">
            <v>333854</v>
          </cell>
          <cell r="U129">
            <v>259293</v>
          </cell>
          <cell r="V129">
            <v>2901069298.9900002</v>
          </cell>
          <cell r="AK129">
            <v>88690</v>
          </cell>
          <cell r="AL129">
            <v>2928116622.9200001</v>
          </cell>
          <cell r="AM129">
            <v>1863142447.1500001</v>
          </cell>
          <cell r="AN129">
            <v>682515048.67999983</v>
          </cell>
        </row>
        <row r="130">
          <cell r="H130">
            <v>31888</v>
          </cell>
          <cell r="U130">
            <v>23996</v>
          </cell>
          <cell r="V130">
            <v>245466411.43999997</v>
          </cell>
          <cell r="AK130">
            <v>9241</v>
          </cell>
          <cell r="AL130">
            <v>246999658.80999997</v>
          </cell>
          <cell r="AM130">
            <v>157165807.88999999</v>
          </cell>
          <cell r="AN130">
            <v>57600558.130000003</v>
          </cell>
        </row>
        <row r="131">
          <cell r="H131">
            <v>206764</v>
          </cell>
          <cell r="U131">
            <v>131703</v>
          </cell>
          <cell r="AK131">
            <v>57792</v>
          </cell>
          <cell r="AL131">
            <v>1635780273.3499999</v>
          </cell>
          <cell r="AM131">
            <v>1040846652.2</v>
          </cell>
          <cell r="AN131">
            <v>383506568.21000004</v>
          </cell>
        </row>
        <row r="141">
          <cell r="H141">
            <v>149707</v>
          </cell>
          <cell r="U141">
            <v>143639</v>
          </cell>
          <cell r="AK141">
            <v>57595</v>
          </cell>
          <cell r="AL141">
            <v>1539291891.5799999</v>
          </cell>
          <cell r="AM141">
            <v>979433531.33000004</v>
          </cell>
          <cell r="AN141">
            <v>356598474.24000007</v>
          </cell>
        </row>
        <row r="147">
          <cell r="F147">
            <v>2994121355.9106903</v>
          </cell>
          <cell r="H147">
            <v>95002</v>
          </cell>
          <cell r="U147">
            <v>75051</v>
          </cell>
          <cell r="AK147">
            <v>26677</v>
          </cell>
          <cell r="AL147">
            <v>1240464462.0999999</v>
          </cell>
          <cell r="AM147">
            <v>789306826.72000003</v>
          </cell>
          <cell r="AN147">
            <v>289270389.64999998</v>
          </cell>
          <cell r="AR147">
            <v>699942890</v>
          </cell>
        </row>
        <row r="148">
          <cell r="H148">
            <v>21117</v>
          </cell>
          <cell r="U148">
            <v>14010</v>
          </cell>
          <cell r="V148">
            <v>240113639.19999993</v>
          </cell>
          <cell r="AK148">
            <v>8683</v>
          </cell>
          <cell r="AL148">
            <v>241468994.45999998</v>
          </cell>
          <cell r="AM148">
            <v>153646613.06999999</v>
          </cell>
          <cell r="AN148">
            <v>56635607.75</v>
          </cell>
        </row>
        <row r="149">
          <cell r="H149">
            <v>80792</v>
          </cell>
          <cell r="U149">
            <v>65024</v>
          </cell>
          <cell r="V149">
            <v>991243110.83000004</v>
          </cell>
          <cell r="AK149">
            <v>23910</v>
          </cell>
          <cell r="AL149">
            <v>998995467.6400001</v>
          </cell>
          <cell r="AM149">
            <v>635660213.6500001</v>
          </cell>
          <cell r="AN149">
            <v>232634781.90000004</v>
          </cell>
        </row>
        <row r="150">
          <cell r="H150">
            <v>54215</v>
          </cell>
          <cell r="U150">
            <v>35197</v>
          </cell>
          <cell r="AK150">
            <v>14589</v>
          </cell>
          <cell r="AL150">
            <v>681039614.08999991</v>
          </cell>
          <cell r="AM150">
            <v>433345145.77000004</v>
          </cell>
          <cell r="AN150">
            <v>159776361.39000002</v>
          </cell>
        </row>
        <row r="160">
          <cell r="H160">
            <v>40787</v>
          </cell>
          <cell r="U160">
            <v>39854</v>
          </cell>
          <cell r="AK160">
            <v>17886</v>
          </cell>
          <cell r="AL160">
            <v>559424848.00999999</v>
          </cell>
          <cell r="AM160">
            <v>355961680.94999999</v>
          </cell>
          <cell r="AN160">
            <v>129494028.26000001</v>
          </cell>
        </row>
        <row r="165">
          <cell r="F165">
            <v>8481129037.1801548</v>
          </cell>
          <cell r="H165">
            <v>3883004</v>
          </cell>
          <cell r="U165">
            <v>2964107</v>
          </cell>
          <cell r="V165">
            <v>5249319135.3100004</v>
          </cell>
          <cell r="AK165">
            <v>835876</v>
          </cell>
          <cell r="AL165">
            <v>5273071486.0299997</v>
          </cell>
          <cell r="AM165">
            <v>3355240036.6799994</v>
          </cell>
          <cell r="AN165">
            <v>1229541697</v>
          </cell>
          <cell r="AR165">
            <v>1983293170</v>
          </cell>
        </row>
        <row r="166">
          <cell r="H166">
            <v>154524</v>
          </cell>
          <cell r="U166">
            <v>121091</v>
          </cell>
          <cell r="V166">
            <v>241079363.18999997</v>
          </cell>
          <cell r="AK166">
            <v>34296</v>
          </cell>
          <cell r="AL166">
            <v>242682473.94000003</v>
          </cell>
          <cell r="AM166">
            <v>154418246.38000003</v>
          </cell>
          <cell r="AN166">
            <v>56577536.07</v>
          </cell>
        </row>
        <row r="167">
          <cell r="H167">
            <v>3332118</v>
          </cell>
          <cell r="U167">
            <v>2593078</v>
          </cell>
          <cell r="V167">
            <v>4713907935.8800001</v>
          </cell>
          <cell r="AK167">
            <v>731325</v>
          </cell>
          <cell r="AL167">
            <v>4734704163.21</v>
          </cell>
          <cell r="AM167">
            <v>3012678830.2599998</v>
          </cell>
          <cell r="AN167">
            <v>1104016087.4499998</v>
          </cell>
        </row>
        <row r="168">
          <cell r="H168">
            <v>446850</v>
          </cell>
          <cell r="U168">
            <v>265625</v>
          </cell>
          <cell r="V168">
            <v>294331836.24000001</v>
          </cell>
          <cell r="AK168">
            <v>75151</v>
          </cell>
          <cell r="AL168">
            <v>295684848.88</v>
          </cell>
          <cell r="AM168">
            <v>188142960.04000002</v>
          </cell>
          <cell r="AN168">
            <v>68948073.479999989</v>
          </cell>
        </row>
        <row r="169">
          <cell r="H169">
            <v>3882192</v>
          </cell>
          <cell r="U169">
            <v>2963304</v>
          </cell>
          <cell r="V169">
            <v>5245402836.5900002</v>
          </cell>
          <cell r="AK169">
            <v>835787</v>
          </cell>
          <cell r="AL169">
            <v>5270648870.7299995</v>
          </cell>
          <cell r="AM169">
            <v>3353698529.3099995</v>
          </cell>
          <cell r="AN169">
            <v>1228976102.3099999</v>
          </cell>
        </row>
        <row r="175">
          <cell r="H175">
            <v>812</v>
          </cell>
          <cell r="U175">
            <v>803</v>
          </cell>
          <cell r="V175">
            <v>3916298.72</v>
          </cell>
          <cell r="AK175">
            <v>811</v>
          </cell>
          <cell r="AL175">
            <v>2422615.2999999998</v>
          </cell>
          <cell r="AM175">
            <v>1541507.3699999999</v>
          </cell>
          <cell r="AN175">
            <v>565594.68999999994</v>
          </cell>
        </row>
        <row r="176">
          <cell r="F176">
            <v>374125639.12542999</v>
          </cell>
          <cell r="H176">
            <v>180</v>
          </cell>
          <cell r="I176">
            <v>617980351.50999999</v>
          </cell>
          <cell r="U176">
            <v>11</v>
          </cell>
          <cell r="V176">
            <v>35383781</v>
          </cell>
          <cell r="AK176">
            <v>1</v>
          </cell>
          <cell r="AL176">
            <v>149781.33000000002</v>
          </cell>
          <cell r="AM176">
            <v>95305.849999999991</v>
          </cell>
          <cell r="AN176">
            <v>34912.380000000005</v>
          </cell>
          <cell r="AR176">
            <v>87998186</v>
          </cell>
        </row>
        <row r="177">
          <cell r="F177">
            <v>3237981494.8086052</v>
          </cell>
          <cell r="AK177">
            <v>8660</v>
          </cell>
          <cell r="AR177">
            <v>756980355</v>
          </cell>
        </row>
        <row r="178">
          <cell r="H178">
            <v>301</v>
          </cell>
          <cell r="I178">
            <v>37422000</v>
          </cell>
          <cell r="U178">
            <v>299</v>
          </cell>
          <cell r="V178">
            <v>37180000</v>
          </cell>
          <cell r="AK178">
            <v>299</v>
          </cell>
          <cell r="AL178">
            <v>37156680</v>
          </cell>
          <cell r="AM178">
            <v>23642795.48</v>
          </cell>
          <cell r="AN178">
            <v>8641728.5499999989</v>
          </cell>
        </row>
        <row r="179">
          <cell r="H179">
            <v>24244</v>
          </cell>
          <cell r="I179">
            <v>3040680683.8441215</v>
          </cell>
          <cell r="AK179">
            <v>8535</v>
          </cell>
          <cell r="AL179">
            <v>926839874.27999997</v>
          </cell>
          <cell r="AM179">
            <v>534304267.01999986</v>
          </cell>
          <cell r="AN179">
            <v>216945291.46999997</v>
          </cell>
        </row>
        <row r="180">
          <cell r="H180">
            <v>24244</v>
          </cell>
          <cell r="I180">
            <v>3040680683.8441215</v>
          </cell>
          <cell r="U180">
            <v>12179</v>
          </cell>
          <cell r="V180">
            <v>1530072331.5175581</v>
          </cell>
          <cell r="AK180">
            <v>8477</v>
          </cell>
          <cell r="AL180">
            <v>921793193.74000001</v>
          </cell>
          <cell r="AM180">
            <v>531093064.39999986</v>
          </cell>
          <cell r="AN180">
            <v>215810579.79999998</v>
          </cell>
        </row>
        <row r="181">
          <cell r="U181">
            <v>63</v>
          </cell>
          <cell r="V181">
            <v>5046680.5399999991</v>
          </cell>
          <cell r="AK181">
            <v>62</v>
          </cell>
          <cell r="AL181">
            <v>5046680.5399999991</v>
          </cell>
          <cell r="AM181">
            <v>3211202.62</v>
          </cell>
          <cell r="AN181">
            <v>1134711.67</v>
          </cell>
        </row>
        <row r="182">
          <cell r="H182">
            <v>143</v>
          </cell>
          <cell r="I182">
            <v>48361598.184871912</v>
          </cell>
          <cell r="AK182">
            <v>194</v>
          </cell>
          <cell r="AL182">
            <v>14530338.24</v>
          </cell>
          <cell r="AM182">
            <v>3829911.7499999995</v>
          </cell>
          <cell r="AN182">
            <v>3383523.33</v>
          </cell>
        </row>
        <row r="183">
          <cell r="H183">
            <v>143</v>
          </cell>
          <cell r="I183">
            <v>48361598.184871912</v>
          </cell>
          <cell r="U183">
            <v>101</v>
          </cell>
          <cell r="V183">
            <v>30101543.649999995</v>
          </cell>
          <cell r="AK183">
            <v>192</v>
          </cell>
          <cell r="AL183">
            <v>13560179.960000001</v>
          </cell>
          <cell r="AM183">
            <v>3212600.0699999994</v>
          </cell>
          <cell r="AN183">
            <v>3165676.69</v>
          </cell>
        </row>
        <row r="184">
          <cell r="U184">
            <v>4</v>
          </cell>
          <cell r="V184">
            <v>970158.28</v>
          </cell>
          <cell r="AK184">
            <v>7</v>
          </cell>
          <cell r="AL184">
            <v>970158.28</v>
          </cell>
          <cell r="AM184">
            <v>617311.68000000005</v>
          </cell>
          <cell r="AN184">
            <v>217846.64</v>
          </cell>
        </row>
        <row r="185">
          <cell r="H185">
            <v>274</v>
          </cell>
          <cell r="I185">
            <v>539830639.63277507</v>
          </cell>
          <cell r="U185">
            <v>274</v>
          </cell>
          <cell r="V185">
            <v>539782810.25777507</v>
          </cell>
          <cell r="AK185">
            <v>274</v>
          </cell>
          <cell r="AL185">
            <v>325730172.30999994</v>
          </cell>
          <cell r="AM185">
            <v>145125216.03</v>
          </cell>
          <cell r="AN185">
            <v>74976404.629999995</v>
          </cell>
        </row>
        <row r="186">
          <cell r="F186">
            <v>1375407585.2464249</v>
          </cell>
          <cell r="H186">
            <v>679</v>
          </cell>
          <cell r="I186">
            <v>558417208.71000004</v>
          </cell>
          <cell r="U186">
            <v>536</v>
          </cell>
          <cell r="V186">
            <v>451225722.25</v>
          </cell>
          <cell r="AK186">
            <v>40</v>
          </cell>
          <cell r="AL186">
            <v>270649928.06000006</v>
          </cell>
          <cell r="AM186">
            <v>172214547.37999994</v>
          </cell>
          <cell r="AN186">
            <v>63426582.049999997</v>
          </cell>
          <cell r="AR186">
            <v>323277848</v>
          </cell>
        </row>
        <row r="189">
          <cell r="F189">
            <v>1183067156.50542</v>
          </cell>
          <cell r="AK189">
            <v>53464</v>
          </cell>
          <cell r="AR189">
            <v>263985099</v>
          </cell>
        </row>
        <row r="190">
          <cell r="AK190">
            <v>17661</v>
          </cell>
          <cell r="AL190">
            <v>571904014.70000005</v>
          </cell>
          <cell r="AM190">
            <v>363900161.54000002</v>
          </cell>
          <cell r="AN190">
            <v>134284091.83000001</v>
          </cell>
        </row>
        <row r="191">
          <cell r="AK191">
            <v>35803</v>
          </cell>
          <cell r="AL191">
            <v>673093083.02999997</v>
          </cell>
          <cell r="AM191">
            <v>428287174.22000003</v>
          </cell>
          <cell r="AN191">
            <v>160332333.58000001</v>
          </cell>
        </row>
        <row r="192">
          <cell r="H192">
            <v>4526132</v>
          </cell>
          <cell r="I192">
            <v>44635677401.56266</v>
          </cell>
          <cell r="U192">
            <v>3399109</v>
          </cell>
          <cell r="V192">
            <v>31991936963.125477</v>
          </cell>
          <cell r="AK192">
            <v>954742</v>
          </cell>
          <cell r="AL192">
            <v>20366710251.280003</v>
          </cell>
          <cell r="AM192">
            <v>12876355848.74</v>
          </cell>
          <cell r="AN192">
            <v>4762216135.500001</v>
          </cell>
        </row>
        <row r="195">
          <cell r="B195" t="str">
            <v xml:space="preserve">*** W ramach poddziałania 19.2 dane zawarte w sekcjach "złożone wnioski" oraz "wnioski odrzucone / wycofane" nie zawierają wniosków niewybranych przez LGD. </v>
          </cell>
        </row>
        <row r="197">
          <cell r="B197" t="str">
            <v>***** W przypadku działania 13, w wyniku przeksięgowań płatności część kwot z decyzji została zrealizowana w ramach budżetu PROW 2007-2013 (dot. wiersza zobowiązania z PROW 2007-2013 (część kampanii 2014)).</v>
          </cell>
        </row>
        <row r="200">
          <cell r="B200" t="str">
            <v>******** W ramach obsługi działania 11, w kolumnie „Zrealizowane płatności” uwzględniono kwoty wypłacone w ramach obsługi kampanii 2010 do 2014 - łącznie na kwotę ogółem 4 018 143,13 zł.</v>
          </cell>
        </row>
        <row r="201">
          <cell r="B201" t="str">
            <v>********* Kwota złożonych wniosków o przyznanie pomocy oraz podpisanych umów czynnych w poddziałaniu 19.4 ma charakter orientacyjny. Wnioskowana przez LGD kwota pomocy w euro została przeliczona na pln zgodnie ze instrukcją opracowaną przez MRiRW.</v>
          </cell>
        </row>
      </sheetData>
      <sheetData sheetId="14"/>
      <sheetData sheetId="15"/>
      <sheetData sheetId="16"/>
      <sheetData sheetId="17">
        <row r="7">
          <cell r="F7">
            <v>18304084.329999998</v>
          </cell>
        </row>
        <row r="8">
          <cell r="F8">
            <v>23119638.52</v>
          </cell>
        </row>
        <row r="9">
          <cell r="F9">
            <v>876881640</v>
          </cell>
        </row>
        <row r="10">
          <cell r="F10">
            <v>66545440</v>
          </cell>
        </row>
        <row r="11">
          <cell r="F11">
            <v>406266000</v>
          </cell>
        </row>
        <row r="13">
          <cell r="F13">
            <v>703126163.53550005</v>
          </cell>
        </row>
        <row r="14">
          <cell r="F14">
            <v>408069687.94550002</v>
          </cell>
        </row>
        <row r="15">
          <cell r="F15">
            <v>295056475.58999997</v>
          </cell>
        </row>
        <row r="16">
          <cell r="F16">
            <v>5058175298.7299995</v>
          </cell>
        </row>
        <row r="17">
          <cell r="F17">
            <v>3517072298.73</v>
          </cell>
        </row>
        <row r="18">
          <cell r="F18">
            <v>1541103000</v>
          </cell>
        </row>
        <row r="19">
          <cell r="F19">
            <v>1910514777.8900001</v>
          </cell>
        </row>
        <row r="20">
          <cell r="F20">
            <v>1351024877.8900001</v>
          </cell>
        </row>
        <row r="21">
          <cell r="F21">
            <v>559489900</v>
          </cell>
        </row>
        <row r="22">
          <cell r="F22">
            <v>1260082800</v>
          </cell>
        </row>
        <row r="23">
          <cell r="F23">
            <v>586989700</v>
          </cell>
        </row>
        <row r="24">
          <cell r="F24">
            <v>673093100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97"/>
  <sheetViews>
    <sheetView tabSelected="1" zoomScale="70" zoomScaleNormal="70" zoomScaleSheetLayoutView="80" workbookViewId="0">
      <pane xSplit="1" topLeftCell="B1" activePane="topRight" state="frozen"/>
      <selection pane="topRight" activeCell="G11" sqref="G11"/>
    </sheetView>
  </sheetViews>
  <sheetFormatPr defaultColWidth="9.140625" defaultRowHeight="12.75" x14ac:dyDescent="0.2"/>
  <cols>
    <col min="1" max="1" width="2.140625" style="3" customWidth="1"/>
    <col min="2" max="2" width="14.28515625" style="3" customWidth="1"/>
    <col min="3" max="3" width="88.42578125" style="3" customWidth="1"/>
    <col min="4" max="4" width="23.140625" style="3" bestFit="1" customWidth="1"/>
    <col min="5" max="5" width="14.5703125" style="3" customWidth="1"/>
    <col min="6" max="6" width="22.42578125" style="3" bestFit="1" customWidth="1"/>
    <col min="7" max="7" width="14.5703125" style="3" customWidth="1"/>
    <col min="8" max="8" width="13.7109375" style="3" customWidth="1"/>
    <col min="9" max="9" width="24.28515625" style="3" customWidth="1"/>
    <col min="10" max="10" width="14.42578125" style="3" customWidth="1"/>
    <col min="11" max="11" width="14.85546875" style="3" customWidth="1"/>
    <col min="12" max="12" width="23.7109375" style="3" bestFit="1" customWidth="1"/>
    <col min="13" max="13" width="23.5703125" style="3" customWidth="1"/>
    <col min="14" max="14" width="20.85546875" style="3" bestFit="1" customWidth="1"/>
    <col min="15" max="15" width="14.7109375" style="3" customWidth="1"/>
    <col min="16" max="16" width="23.140625" style="3" bestFit="1" customWidth="1"/>
    <col min="17" max="16384" width="9.140625" style="3"/>
  </cols>
  <sheetData>
    <row r="1" spans="2:16" ht="53.25" customHeight="1" x14ac:dyDescent="0.45">
      <c r="B1" s="250" t="s">
        <v>0</v>
      </c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1"/>
      <c r="P1" s="2"/>
    </row>
    <row r="2" spans="2:16" s="6" customFormat="1" ht="29.25" customHeight="1" thickBot="1" x14ac:dyDescent="0.25">
      <c r="B2" s="251" t="str">
        <f>'[1]arkusz główny'!B2</f>
        <v>od uruchomienia Programu na dzień 31.07.2019 r.</v>
      </c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4"/>
      <c r="P2" s="5"/>
    </row>
    <row r="3" spans="2:16" s="6" customFormat="1" ht="29.25" hidden="1" customHeight="1" thickBot="1" x14ac:dyDescent="0.25">
      <c r="B3" s="7"/>
      <c r="C3" s="7"/>
      <c r="D3" s="8" t="s">
        <v>1</v>
      </c>
      <c r="E3" s="252" t="s">
        <v>2</v>
      </c>
      <c r="F3" s="253"/>
      <c r="G3" s="253"/>
      <c r="H3" s="254" t="s">
        <v>3</v>
      </c>
      <c r="I3" s="255"/>
      <c r="J3" s="256"/>
      <c r="K3" s="255" t="s">
        <v>4</v>
      </c>
      <c r="L3" s="255"/>
      <c r="M3" s="255"/>
      <c r="N3" s="255"/>
      <c r="O3" s="255"/>
      <c r="P3" s="9" t="s">
        <v>5</v>
      </c>
    </row>
    <row r="4" spans="2:16" s="6" customFormat="1" ht="76.5" customHeight="1" x14ac:dyDescent="0.2">
      <c r="B4" s="257" t="s">
        <v>6</v>
      </c>
      <c r="C4" s="260" t="s">
        <v>7</v>
      </c>
      <c r="D4" s="10" t="s">
        <v>8</v>
      </c>
      <c r="E4" s="263" t="s">
        <v>9</v>
      </c>
      <c r="F4" s="264"/>
      <c r="G4" s="264"/>
      <c r="H4" s="263" t="s">
        <v>10</v>
      </c>
      <c r="I4" s="264"/>
      <c r="J4" s="260"/>
      <c r="K4" s="265" t="s">
        <v>11</v>
      </c>
      <c r="L4" s="266"/>
      <c r="M4" s="266"/>
      <c r="N4" s="266"/>
      <c r="O4" s="267"/>
      <c r="P4" s="11" t="s">
        <v>12</v>
      </c>
    </row>
    <row r="5" spans="2:16" s="6" customFormat="1" ht="40.5" customHeight="1" x14ac:dyDescent="0.2">
      <c r="B5" s="258"/>
      <c r="C5" s="261"/>
      <c r="D5" s="240" t="s">
        <v>13</v>
      </c>
      <c r="E5" s="242" t="s">
        <v>14</v>
      </c>
      <c r="F5" s="12" t="s">
        <v>15</v>
      </c>
      <c r="G5" s="12" t="s">
        <v>16</v>
      </c>
      <c r="H5" s="244" t="s">
        <v>17</v>
      </c>
      <c r="I5" s="13" t="s">
        <v>15</v>
      </c>
      <c r="J5" s="14" t="s">
        <v>16</v>
      </c>
      <c r="K5" s="244" t="s">
        <v>18</v>
      </c>
      <c r="L5" s="246" t="s">
        <v>15</v>
      </c>
      <c r="M5" s="247"/>
      <c r="N5" s="12" t="s">
        <v>19</v>
      </c>
      <c r="O5" s="14" t="s">
        <v>16</v>
      </c>
      <c r="P5" s="248" t="s">
        <v>13</v>
      </c>
    </row>
    <row r="6" spans="2:16" s="6" customFormat="1" ht="22.5" customHeight="1" thickBot="1" x14ac:dyDescent="0.25">
      <c r="B6" s="259"/>
      <c r="C6" s="262"/>
      <c r="D6" s="241"/>
      <c r="E6" s="243"/>
      <c r="F6" s="15" t="s">
        <v>13</v>
      </c>
      <c r="G6" s="15" t="s">
        <v>20</v>
      </c>
      <c r="H6" s="245"/>
      <c r="I6" s="15" t="s">
        <v>13</v>
      </c>
      <c r="J6" s="15" t="s">
        <v>20</v>
      </c>
      <c r="K6" s="245"/>
      <c r="L6" s="15" t="s">
        <v>13</v>
      </c>
      <c r="M6" s="15" t="s">
        <v>21</v>
      </c>
      <c r="N6" s="15" t="s">
        <v>13</v>
      </c>
      <c r="O6" s="16" t="s">
        <v>20</v>
      </c>
      <c r="P6" s="249"/>
    </row>
    <row r="7" spans="2:16" s="6" customFormat="1" ht="15.75" thickBot="1" x14ac:dyDescent="0.25">
      <c r="B7" s="17"/>
      <c r="C7" s="18">
        <v>2</v>
      </c>
      <c r="D7" s="19">
        <v>3</v>
      </c>
      <c r="E7" s="20">
        <v>4</v>
      </c>
      <c r="F7" s="19">
        <v>5</v>
      </c>
      <c r="G7" s="21" t="s">
        <v>22</v>
      </c>
      <c r="H7" s="20">
        <v>7</v>
      </c>
      <c r="I7" s="22">
        <v>8</v>
      </c>
      <c r="J7" s="23" t="s">
        <v>23</v>
      </c>
      <c r="K7" s="20">
        <v>10</v>
      </c>
      <c r="L7" s="22">
        <v>11</v>
      </c>
      <c r="M7" s="22">
        <v>12</v>
      </c>
      <c r="N7" s="22">
        <v>13</v>
      </c>
      <c r="O7" s="23" t="s">
        <v>24</v>
      </c>
      <c r="P7" s="18">
        <v>15</v>
      </c>
    </row>
    <row r="8" spans="2:16" s="35" customFormat="1" ht="14.25" x14ac:dyDescent="0.2">
      <c r="B8" s="24">
        <v>1</v>
      </c>
      <c r="C8" s="25" t="s">
        <v>25</v>
      </c>
      <c r="D8" s="26">
        <f>'[1]arkusz główny'!F8</f>
        <v>246586846.970725</v>
      </c>
      <c r="E8" s="27">
        <f>SUM(E9:E10)</f>
        <v>96</v>
      </c>
      <c r="F8" s="28">
        <f>SUM(F9:F10)</f>
        <v>26319011</v>
      </c>
      <c r="G8" s="29">
        <f>IFERROR(F8/D8,".")</f>
        <v>0.10673323140842389</v>
      </c>
      <c r="H8" s="27">
        <f>SUM(H9:H10)</f>
        <v>25</v>
      </c>
      <c r="I8" s="28">
        <f>SUM(I9:I10)</f>
        <v>9116319</v>
      </c>
      <c r="J8" s="30">
        <f>IFERROR(I8/D8,".")</f>
        <v>3.6970013250878286E-2</v>
      </c>
      <c r="K8" s="31">
        <f>'[1]arkusz główny'!AK8</f>
        <v>1</v>
      </c>
      <c r="L8" s="32">
        <f>SUM(L9:L10)</f>
        <v>88098.97</v>
      </c>
      <c r="M8" s="32">
        <f>SUM(M9:M10)</f>
        <v>56057.37</v>
      </c>
      <c r="N8" s="32">
        <f>SUM(N9:N10)</f>
        <v>20514.849999999999</v>
      </c>
      <c r="O8" s="33">
        <f>IFERROR(N8/P8,".")</f>
        <v>3.537057922501296E-4</v>
      </c>
      <c r="P8" s="34">
        <f>'[1]arkusz główny'!AR8</f>
        <v>57999757</v>
      </c>
    </row>
    <row r="9" spans="2:16" s="35" customFormat="1" ht="14.25" x14ac:dyDescent="0.2">
      <c r="B9" s="36" t="s">
        <v>26</v>
      </c>
      <c r="C9" s="37" t="s">
        <v>27</v>
      </c>
      <c r="D9" s="197"/>
      <c r="E9" s="38">
        <f>'[1]arkusz główny'!H9</f>
        <v>96</v>
      </c>
      <c r="F9" s="39">
        <f>'[1]arkusz główny'!I9</f>
        <v>26319011</v>
      </c>
      <c r="G9" s="208"/>
      <c r="H9" s="38">
        <f>'[1]arkusz główny'!U9</f>
        <v>25</v>
      </c>
      <c r="I9" s="39">
        <f>'[1]arkusz główny'!V9</f>
        <v>9116319</v>
      </c>
      <c r="J9" s="201"/>
      <c r="K9" s="40">
        <f>'[1]arkusz główny'!AK9</f>
        <v>1</v>
      </c>
      <c r="L9" s="41">
        <f>'[1]arkusz główny'!AL9</f>
        <v>88098.97</v>
      </c>
      <c r="M9" s="41">
        <f>'[1]arkusz główny'!AM9</f>
        <v>56057.37</v>
      </c>
      <c r="N9" s="41">
        <f>'[1]arkusz główny'!AN9</f>
        <v>20514.849999999999</v>
      </c>
      <c r="O9" s="203"/>
      <c r="P9" s="205"/>
    </row>
    <row r="10" spans="2:16" x14ac:dyDescent="0.2">
      <c r="B10" s="42" t="s">
        <v>28</v>
      </c>
      <c r="C10" s="43" t="s">
        <v>29</v>
      </c>
      <c r="D10" s="197"/>
      <c r="E10" s="44"/>
      <c r="F10" s="45"/>
      <c r="G10" s="208"/>
      <c r="H10" s="44"/>
      <c r="I10" s="45"/>
      <c r="J10" s="201"/>
      <c r="K10" s="46"/>
      <c r="L10" s="47"/>
      <c r="M10" s="48"/>
      <c r="N10" s="41">
        <f>'[1]arkusz główny'!AN10</f>
        <v>0</v>
      </c>
      <c r="O10" s="203"/>
      <c r="P10" s="205"/>
    </row>
    <row r="11" spans="2:16" x14ac:dyDescent="0.2">
      <c r="B11" s="49">
        <v>2</v>
      </c>
      <c r="C11" s="50" t="s">
        <v>30</v>
      </c>
      <c r="D11" s="51">
        <f>'[1]arkusz główny'!F11</f>
        <v>318867626.17206001</v>
      </c>
      <c r="E11" s="52">
        <f>E12+E14</f>
        <v>66</v>
      </c>
      <c r="F11" s="53">
        <f>F12+F14</f>
        <v>180494838.50999996</v>
      </c>
      <c r="G11" s="54">
        <f>IFERROR(F11/D11,".")</f>
        <v>0.56604943147350273</v>
      </c>
      <c r="H11" s="52">
        <f>H12+H14</f>
        <v>60</v>
      </c>
      <c r="I11" s="53">
        <f>I12+I14</f>
        <v>164182128.50999996</v>
      </c>
      <c r="J11" s="55">
        <f>IFERROR(I11/D11,".")</f>
        <v>0.51489118064750727</v>
      </c>
      <c r="K11" s="56">
        <f>K14+K12</f>
        <v>2</v>
      </c>
      <c r="L11" s="57">
        <f>L12+L14</f>
        <v>366179.19999999995</v>
      </c>
      <c r="M11" s="57">
        <f>M12+M14</f>
        <v>232999.81</v>
      </c>
      <c r="N11" s="57">
        <f>N12+N14</f>
        <v>328650.96000000002</v>
      </c>
      <c r="O11" s="58">
        <f>IFERROR(N11/P11,".")</f>
        <v>4.3819824766812617E-3</v>
      </c>
      <c r="P11" s="59">
        <f>'[1]arkusz główny'!AR11</f>
        <v>75000519</v>
      </c>
    </row>
    <row r="12" spans="2:16" x14ac:dyDescent="0.2">
      <c r="B12" s="218" t="s">
        <v>31</v>
      </c>
      <c r="C12" s="37" t="s">
        <v>32</v>
      </c>
      <c r="D12" s="197"/>
      <c r="E12" s="233">
        <f>'[1]arkusz główny'!H12:H13</f>
        <v>63</v>
      </c>
      <c r="F12" s="235">
        <f>'[1]arkusz główny'!I12:I13</f>
        <v>180077143.61999997</v>
      </c>
      <c r="G12" s="208"/>
      <c r="H12" s="233">
        <f>'[1]arkusz główny'!U12</f>
        <v>57</v>
      </c>
      <c r="I12" s="235">
        <f>'[1]arkusz główny'!V12</f>
        <v>163764433.61999997</v>
      </c>
      <c r="J12" s="201"/>
      <c r="K12" s="237"/>
      <c r="L12" s="225"/>
      <c r="M12" s="238"/>
      <c r="N12" s="225">
        <f>'[1]arkusz główny'!AN12:AN14</f>
        <v>243208.29</v>
      </c>
      <c r="O12" s="203"/>
      <c r="P12" s="205"/>
    </row>
    <row r="13" spans="2:16" ht="21.75" customHeight="1" x14ac:dyDescent="0.2">
      <c r="B13" s="218"/>
      <c r="C13" s="60" t="s">
        <v>33</v>
      </c>
      <c r="D13" s="197"/>
      <c r="E13" s="234"/>
      <c r="F13" s="236"/>
      <c r="G13" s="208"/>
      <c r="H13" s="234"/>
      <c r="I13" s="236"/>
      <c r="J13" s="201"/>
      <c r="K13" s="237"/>
      <c r="L13" s="225"/>
      <c r="M13" s="239"/>
      <c r="N13" s="225"/>
      <c r="O13" s="203"/>
      <c r="P13" s="205"/>
    </row>
    <row r="14" spans="2:16" x14ac:dyDescent="0.2">
      <c r="B14" s="42" t="s">
        <v>34</v>
      </c>
      <c r="C14" s="43" t="s">
        <v>35</v>
      </c>
      <c r="D14" s="197"/>
      <c r="E14" s="44">
        <f>'[1]arkusz główny'!H15</f>
        <v>3</v>
      </c>
      <c r="F14" s="45">
        <f>'[1]arkusz główny'!I15</f>
        <v>417694.89</v>
      </c>
      <c r="G14" s="208"/>
      <c r="H14" s="44">
        <f>'[1]arkusz główny'!U15</f>
        <v>3</v>
      </c>
      <c r="I14" s="45">
        <f>'[1]arkusz główny'!V15</f>
        <v>417694.89</v>
      </c>
      <c r="J14" s="201"/>
      <c r="K14" s="46">
        <f>'[1]arkusz główny'!AK15</f>
        <v>2</v>
      </c>
      <c r="L14" s="47">
        <f>'[1]arkusz główny'!AL15</f>
        <v>366179.19999999995</v>
      </c>
      <c r="M14" s="47">
        <f>'[1]arkusz główny'!AM15</f>
        <v>232999.81</v>
      </c>
      <c r="N14" s="47">
        <f>'[1]arkusz główny'!AN15</f>
        <v>85442.67</v>
      </c>
      <c r="O14" s="203"/>
      <c r="P14" s="205"/>
    </row>
    <row r="15" spans="2:16" x14ac:dyDescent="0.2">
      <c r="B15" s="49">
        <v>3</v>
      </c>
      <c r="C15" s="50" t="s">
        <v>36</v>
      </c>
      <c r="D15" s="51">
        <f>'[1]arkusz główny'!F17</f>
        <v>140633122.62198499</v>
      </c>
      <c r="E15" s="52">
        <f>E16+E19</f>
        <v>3642</v>
      </c>
      <c r="F15" s="53">
        <f>F16+F19</f>
        <v>109043782.05</v>
      </c>
      <c r="G15" s="54"/>
      <c r="H15" s="52">
        <f>H16+H19</f>
        <v>2727</v>
      </c>
      <c r="I15" s="53">
        <f>I16+I19</f>
        <v>73337028.879999995</v>
      </c>
      <c r="J15" s="55">
        <f>IFERROR(I15/D15,".")</f>
        <v>0.52147763992360729</v>
      </c>
      <c r="K15" s="56">
        <f>'[1]arkusz główny'!AK17</f>
        <v>10068</v>
      </c>
      <c r="L15" s="57">
        <f>L16+L19</f>
        <v>44505844.609999999</v>
      </c>
      <c r="M15" s="57">
        <f>M16+M19</f>
        <v>28318982.43</v>
      </c>
      <c r="N15" s="57">
        <f>N16+N19</f>
        <v>10393795.07</v>
      </c>
      <c r="O15" s="58">
        <f>IFERROR(N15/P15,".")</f>
        <v>0.31493199377031994</v>
      </c>
      <c r="P15" s="59">
        <f>'[1]arkusz główny'!AR17</f>
        <v>33003300</v>
      </c>
    </row>
    <row r="16" spans="2:16" x14ac:dyDescent="0.2">
      <c r="B16" s="210" t="s">
        <v>37</v>
      </c>
      <c r="C16" s="61" t="s">
        <v>38</v>
      </c>
      <c r="D16" s="197"/>
      <c r="E16" s="62">
        <f>E17+E18</f>
        <v>3558</v>
      </c>
      <c r="F16" s="226"/>
      <c r="G16" s="228"/>
      <c r="H16" s="62">
        <f>H17+H18</f>
        <v>2703</v>
      </c>
      <c r="I16" s="63">
        <f>I17+I18</f>
        <v>41423722.849999994</v>
      </c>
      <c r="J16" s="228"/>
      <c r="K16" s="62">
        <f>'[1]arkusz główny'!AK18</f>
        <v>10048</v>
      </c>
      <c r="L16" s="64">
        <f>L17+L18</f>
        <v>24335186.600000001</v>
      </c>
      <c r="M16" s="64">
        <f>M17+M18</f>
        <v>15484393.01</v>
      </c>
      <c r="N16" s="64">
        <f>N17+N18</f>
        <v>5650868.1299999999</v>
      </c>
      <c r="O16" s="229"/>
      <c r="P16" s="232"/>
    </row>
    <row r="17" spans="2:16" ht="24" x14ac:dyDescent="0.2">
      <c r="B17" s="211"/>
      <c r="C17" s="65" t="s">
        <v>39</v>
      </c>
      <c r="D17" s="197"/>
      <c r="E17" s="62">
        <f>'[1]arkusz główny'!H19</f>
        <v>3558</v>
      </c>
      <c r="F17" s="226"/>
      <c r="G17" s="228"/>
      <c r="H17" s="62">
        <f>'[1]arkusz główny'!U19</f>
        <v>2703</v>
      </c>
      <c r="I17" s="63">
        <f>'[1]zobowiązania wieloletnie'!F7</f>
        <v>18304084.329999998</v>
      </c>
      <c r="J17" s="228"/>
      <c r="K17" s="62">
        <f>'[1]arkusz główny'!AK19</f>
        <v>1826</v>
      </c>
      <c r="L17" s="64">
        <f>'[1]arkusz główny'!AL19</f>
        <v>3528641.12</v>
      </c>
      <c r="M17" s="64">
        <f>'[1]arkusz główny'!AM19</f>
        <v>2245260.6599999997</v>
      </c>
      <c r="N17" s="64">
        <f>'[1]arkusz główny'!AN19</f>
        <v>821718.28</v>
      </c>
      <c r="O17" s="230"/>
      <c r="P17" s="232"/>
    </row>
    <row r="18" spans="2:16" x14ac:dyDescent="0.2">
      <c r="B18" s="212"/>
      <c r="C18" s="66" t="s">
        <v>40</v>
      </c>
      <c r="D18" s="197"/>
      <c r="E18" s="67"/>
      <c r="F18" s="227"/>
      <c r="G18" s="228"/>
      <c r="H18" s="67"/>
      <c r="I18" s="68">
        <f>'[1]zobowiązania wieloletnie'!F8</f>
        <v>23119638.52</v>
      </c>
      <c r="J18" s="228"/>
      <c r="K18" s="69">
        <f>'[1]arkusz główny'!AK24</f>
        <v>8303</v>
      </c>
      <c r="L18" s="70">
        <f>'[1]arkusz główny'!AL24</f>
        <v>20806545.48</v>
      </c>
      <c r="M18" s="70">
        <f>'[1]arkusz główny'!AM24</f>
        <v>13239132.35</v>
      </c>
      <c r="N18" s="70">
        <f>'[1]arkusz główny'!AN24</f>
        <v>4829149.8499999996</v>
      </c>
      <c r="O18" s="230"/>
      <c r="P18" s="232"/>
    </row>
    <row r="19" spans="2:16" x14ac:dyDescent="0.2">
      <c r="B19" s="42" t="s">
        <v>41</v>
      </c>
      <c r="C19" s="71" t="s">
        <v>42</v>
      </c>
      <c r="D19" s="72"/>
      <c r="E19" s="73">
        <f>'[1]arkusz główny'!H25</f>
        <v>84</v>
      </c>
      <c r="F19" s="74">
        <f>'[1]arkusz główny'!I25</f>
        <v>109043782.05</v>
      </c>
      <c r="G19" s="228"/>
      <c r="H19" s="73">
        <f>'[1]arkusz główny'!U25</f>
        <v>24</v>
      </c>
      <c r="I19" s="75">
        <f>'[1]arkusz główny'!V25</f>
        <v>31913306.030000001</v>
      </c>
      <c r="J19" s="228"/>
      <c r="K19" s="73">
        <f>'[1]arkusz główny'!AK25</f>
        <v>20</v>
      </c>
      <c r="L19" s="74">
        <f>'[1]arkusz główny'!AL25</f>
        <v>20170658.009999998</v>
      </c>
      <c r="M19" s="74">
        <f>'[1]arkusz główny'!AM25</f>
        <v>12834589.420000002</v>
      </c>
      <c r="N19" s="74">
        <f>'[1]arkusz główny'!AN25</f>
        <v>4742926.9399999995</v>
      </c>
      <c r="O19" s="231"/>
      <c r="P19" s="232"/>
    </row>
    <row r="20" spans="2:16" x14ac:dyDescent="0.2">
      <c r="B20" s="49">
        <v>4</v>
      </c>
      <c r="C20" s="50" t="s">
        <v>43</v>
      </c>
      <c r="D20" s="51">
        <f>'[1]arkusz główny'!F26</f>
        <v>15991411721.274189</v>
      </c>
      <c r="E20" s="52">
        <f>E21+E22+E23+E24+E25</f>
        <v>67637</v>
      </c>
      <c r="F20" s="53">
        <f>F21+F22+F23+F24+F25</f>
        <v>21781096955.879997</v>
      </c>
      <c r="G20" s="54">
        <f t="shared" ref="G20:G26" si="0">IFERROR(F20/D20,".")</f>
        <v>1.3620496636268513</v>
      </c>
      <c r="H20" s="52">
        <f>H21+H22+H23+H24+H25</f>
        <v>23316</v>
      </c>
      <c r="I20" s="53">
        <f>I21+I22+I23+I24+I25</f>
        <v>6764649103.9335852</v>
      </c>
      <c r="J20" s="55">
        <f t="shared" ref="J20:J26" si="1">IFERROR(I20/D20,".")</f>
        <v>0.4230176310784512</v>
      </c>
      <c r="K20" s="56">
        <f>'[1]arkusz główny'!AK26</f>
        <v>12980</v>
      </c>
      <c r="L20" s="57">
        <f>L21+L22+L23+L24+L25</f>
        <v>2720956230.8800006</v>
      </c>
      <c r="M20" s="57">
        <f>M21+M22+M23+M24+M25</f>
        <v>1774006738.3900001</v>
      </c>
      <c r="N20" s="57">
        <f>N21+N22+N23+N24+N25</f>
        <v>637992797.15999985</v>
      </c>
      <c r="O20" s="58">
        <f t="shared" ref="O20:O26" si="2">IFERROR(N20/P20,".")</f>
        <v>0.16981329566878045</v>
      </c>
      <c r="P20" s="59">
        <f>'[1]arkusz główny'!AR26</f>
        <v>3757025000</v>
      </c>
    </row>
    <row r="21" spans="2:16" x14ac:dyDescent="0.2">
      <c r="B21" s="210" t="s">
        <v>44</v>
      </c>
      <c r="C21" s="76" t="s">
        <v>45</v>
      </c>
      <c r="D21" s="77">
        <f>'[1]arkusz główny'!F27</f>
        <v>10633386173.164366</v>
      </c>
      <c r="E21" s="38">
        <f>'[1]arkusz główny'!H27</f>
        <v>58259</v>
      </c>
      <c r="F21" s="39">
        <f>'[1]arkusz główny'!I27</f>
        <v>12360923966.16</v>
      </c>
      <c r="G21" s="78">
        <f t="shared" si="0"/>
        <v>1.1624635619230539</v>
      </c>
      <c r="H21" s="38">
        <f>'[1]arkusz główny'!U27</f>
        <v>20814</v>
      </c>
      <c r="I21" s="39">
        <f>'[1]arkusz główny'!V27</f>
        <v>4152386271.0999999</v>
      </c>
      <c r="J21" s="79">
        <f t="shared" si="1"/>
        <v>0.39050460535134507</v>
      </c>
      <c r="K21" s="80">
        <f>'[1]arkusz główny'!AK27</f>
        <v>11706</v>
      </c>
      <c r="L21" s="48">
        <f>'[1]arkusz główny'!AL27</f>
        <v>1976668863.0200005</v>
      </c>
      <c r="M21" s="48">
        <f>'[1]arkusz główny'!AM27</f>
        <v>1257754359.2000003</v>
      </c>
      <c r="N21" s="48">
        <f>'[1]arkusz główny'!AN27</f>
        <v>463898326.40999979</v>
      </c>
      <c r="O21" s="81">
        <f t="shared" si="2"/>
        <v>0.18555948175786566</v>
      </c>
      <c r="P21" s="82">
        <f>'[1]arkusz główny'!AR27</f>
        <v>2499997963</v>
      </c>
    </row>
    <row r="22" spans="2:16" x14ac:dyDescent="0.2">
      <c r="B22" s="218"/>
      <c r="C22" s="76" t="s">
        <v>46</v>
      </c>
      <c r="D22" s="83">
        <f>'[1]arkusz główny'!F34</f>
        <v>464273838.94201505</v>
      </c>
      <c r="E22" s="84">
        <f>'[1]arkusz główny'!H34</f>
        <v>2194</v>
      </c>
      <c r="F22" s="85">
        <f>'[1]arkusz główny'!I34</f>
        <v>360662755.25999999</v>
      </c>
      <c r="G22" s="86">
        <f t="shared" si="0"/>
        <v>0.77683195779860548</v>
      </c>
      <c r="H22" s="84">
        <f>'[1]arkusz główny'!U34</f>
        <v>1473</v>
      </c>
      <c r="I22" s="85">
        <f>'[1]arkusz główny'!V34</f>
        <v>224614094.19999999</v>
      </c>
      <c r="J22" s="87">
        <f t="shared" si="1"/>
        <v>0.48379657727829223</v>
      </c>
      <c r="K22" s="88">
        <f>'[1]arkusz główny'!AK34</f>
        <v>910</v>
      </c>
      <c r="L22" s="89">
        <f>'[1]arkusz główny'!AL34</f>
        <v>114124410.09999999</v>
      </c>
      <c r="M22" s="89">
        <f>'[1]arkusz główny'!AM34</f>
        <v>114124410.09999999</v>
      </c>
      <c r="N22" s="89">
        <f>'[1]arkusz główny'!AN34</f>
        <v>26578072.989999998</v>
      </c>
      <c r="O22" s="90">
        <f t="shared" si="2"/>
        <v>0.2439763085867179</v>
      </c>
      <c r="P22" s="91">
        <f>'[1]arkusz główny'!AR34</f>
        <v>108937106</v>
      </c>
    </row>
    <row r="23" spans="2:16" ht="33.75" customHeight="1" x14ac:dyDescent="0.2">
      <c r="B23" s="218"/>
      <c r="C23" s="76" t="str">
        <f>'[1]arkusz główny'!D36</f>
        <v>Inwestycje mające na celu ochronę wód przed zanieczyszczeniem azotanami pochodzącymi ze źródeł rolniczych 
(w tym "Inwestycje w gospodarstwach położonych na obszarach OSN")</v>
      </c>
      <c r="D23" s="83">
        <f>'[1]arkusz główny'!F36</f>
        <v>171502892.82348502</v>
      </c>
      <c r="E23" s="84">
        <f>'[1]arkusz główny'!H36</f>
        <v>3156</v>
      </c>
      <c r="F23" s="85">
        <f>'[1]arkusz główny'!I36</f>
        <v>228298510.41000003</v>
      </c>
      <c r="G23" s="86">
        <f t="shared" si="0"/>
        <v>1.3311641958422851</v>
      </c>
      <c r="H23" s="84">
        <f>'[1]arkusz główny'!U36</f>
        <v>111</v>
      </c>
      <c r="I23" s="85">
        <f>'[1]arkusz główny'!V36</f>
        <v>5225403.0999999996</v>
      </c>
      <c r="J23" s="87">
        <f t="shared" si="1"/>
        <v>3.0468308807934292E-2</v>
      </c>
      <c r="K23" s="88">
        <f>'[1]arkusz główny'!AK36</f>
        <v>83</v>
      </c>
      <c r="L23" s="89">
        <f>'[1]arkusz główny'!AL36</f>
        <v>3176467.5</v>
      </c>
      <c r="M23" s="89">
        <f>'[1]arkusz główny'!AM36</f>
        <v>3176467.5</v>
      </c>
      <c r="N23" s="89">
        <f>'[1]arkusz główny'!AN36</f>
        <v>746650.01</v>
      </c>
      <c r="O23" s="90">
        <f t="shared" si="2"/>
        <v>1.8509431864939082E-2</v>
      </c>
      <c r="P23" s="91">
        <f>'[1]arkusz główny'!AR36</f>
        <v>40338894</v>
      </c>
    </row>
    <row r="24" spans="2:16" x14ac:dyDescent="0.2">
      <c r="B24" s="42" t="s">
        <v>47</v>
      </c>
      <c r="C24" s="76" t="s">
        <v>48</v>
      </c>
      <c r="D24" s="92">
        <f>'[1]arkusz główny'!F39</f>
        <v>3511423416.167295</v>
      </c>
      <c r="E24" s="93">
        <f>'[1]arkusz główny'!H39</f>
        <v>3864</v>
      </c>
      <c r="F24" s="94">
        <f>'[1]arkusz główny'!I39</f>
        <v>7404075656.2299995</v>
      </c>
      <c r="G24" s="95">
        <f t="shared" si="0"/>
        <v>2.1085681727074426</v>
      </c>
      <c r="H24" s="93">
        <f>'[1]arkusz główny'!U39</f>
        <v>798</v>
      </c>
      <c r="I24" s="94">
        <f>'[1]arkusz główny'!V39</f>
        <v>1424613852.8599999</v>
      </c>
      <c r="J24" s="96">
        <f t="shared" si="1"/>
        <v>0.4057083649612841</v>
      </c>
      <c r="K24" s="46">
        <f>'[1]arkusz główny'!AK39</f>
        <v>408</v>
      </c>
      <c r="L24" s="47">
        <f>'[1]arkusz główny'!AL39</f>
        <v>571568916.2900002</v>
      </c>
      <c r="M24" s="47">
        <f>'[1]arkusz główny'!AM39</f>
        <v>363689299.33999997</v>
      </c>
      <c r="N24" s="47">
        <f>'[1]arkusz główny'!AN39</f>
        <v>133835477.77000001</v>
      </c>
      <c r="O24" s="97">
        <f t="shared" si="2"/>
        <v>0.16260877159697484</v>
      </c>
      <c r="P24" s="98">
        <f>'[1]arkusz główny'!AR39</f>
        <v>823052019</v>
      </c>
    </row>
    <row r="25" spans="2:16" x14ac:dyDescent="0.2">
      <c r="B25" s="99" t="s">
        <v>49</v>
      </c>
      <c r="C25" s="71" t="s">
        <v>50</v>
      </c>
      <c r="D25" s="92">
        <f>'[1]arkusz główny'!F46</f>
        <v>1210825400.1770298</v>
      </c>
      <c r="E25" s="93">
        <f>'[1]arkusz główny'!H46</f>
        <v>164</v>
      </c>
      <c r="F25" s="94">
        <f>'[1]arkusz główny'!I46</f>
        <v>1427136067.8200002</v>
      </c>
      <c r="G25" s="95">
        <f t="shared" si="0"/>
        <v>1.1786472827637613</v>
      </c>
      <c r="H25" s="44">
        <f>'[1]arkusz główny'!U46</f>
        <v>120</v>
      </c>
      <c r="I25" s="94">
        <f>'[1]arkusz główny'!V46</f>
        <v>957809482.67358458</v>
      </c>
      <c r="J25" s="96">
        <f t="shared" si="1"/>
        <v>0.79103847882076739</v>
      </c>
      <c r="K25" s="100">
        <f>'[1]arkusz główny'!AK46</f>
        <v>15</v>
      </c>
      <c r="L25" s="101">
        <f>'[1]arkusz główny'!AL46</f>
        <v>55417573.969999999</v>
      </c>
      <c r="M25" s="102">
        <f>'[1]arkusz główny'!AM46</f>
        <v>35262202.25</v>
      </c>
      <c r="N25" s="47">
        <f>'[1]arkusz główny'!AN46</f>
        <v>12934269.98</v>
      </c>
      <c r="O25" s="97">
        <f t="shared" si="2"/>
        <v>4.5431382485485075E-2</v>
      </c>
      <c r="P25" s="98">
        <f>'[1]arkusz główny'!AR46</f>
        <v>284699018</v>
      </c>
    </row>
    <row r="26" spans="2:16" ht="24" x14ac:dyDescent="0.2">
      <c r="B26" s="49">
        <v>5</v>
      </c>
      <c r="C26" s="50" t="s">
        <v>51</v>
      </c>
      <c r="D26" s="51">
        <f>'[1]arkusz główny'!F47</f>
        <v>1339396738.24931</v>
      </c>
      <c r="E26" s="52">
        <f>E27+E28</f>
        <v>4006</v>
      </c>
      <c r="F26" s="53">
        <f>F27+F28</f>
        <v>292962408.85000002</v>
      </c>
      <c r="G26" s="54">
        <f t="shared" si="0"/>
        <v>0.21872713325621759</v>
      </c>
      <c r="H26" s="52">
        <f>H27+H28</f>
        <v>1261</v>
      </c>
      <c r="I26" s="53">
        <f>I27+I28</f>
        <v>92504176.340000004</v>
      </c>
      <c r="J26" s="55">
        <f t="shared" si="1"/>
        <v>6.9064059735511801E-2</v>
      </c>
      <c r="K26" s="56">
        <f>'[1]arkusz główny'!AK47</f>
        <v>424</v>
      </c>
      <c r="L26" s="57">
        <f>L27+L28</f>
        <v>29238812.169999998</v>
      </c>
      <c r="M26" s="57">
        <f>M27+M28</f>
        <v>18604654.550000001</v>
      </c>
      <c r="N26" s="57">
        <f>N27+N28</f>
        <v>6807239.0500000007</v>
      </c>
      <c r="O26" s="58">
        <f t="shared" si="2"/>
        <v>2.1612277477318656E-2</v>
      </c>
      <c r="P26" s="59">
        <f>'[1]arkusz główny'!AR47</f>
        <v>314970926</v>
      </c>
    </row>
    <row r="27" spans="2:16" x14ac:dyDescent="0.2">
      <c r="B27" s="103" t="s">
        <v>52</v>
      </c>
      <c r="C27" s="104" t="s">
        <v>53</v>
      </c>
      <c r="D27" s="197"/>
      <c r="E27" s="38">
        <f>'[1]arkusz główny'!H48</f>
        <v>2860</v>
      </c>
      <c r="F27" s="39">
        <f>'[1]arkusz główny'!I48</f>
        <v>221827342.74000001</v>
      </c>
      <c r="G27" s="208"/>
      <c r="H27" s="38">
        <f>'[1]arkusz główny'!U48</f>
        <v>874</v>
      </c>
      <c r="I27" s="39">
        <f>'[1]arkusz główny'!V48</f>
        <v>76779935.079999998</v>
      </c>
      <c r="J27" s="201"/>
      <c r="K27" s="80">
        <f>'[1]arkusz główny'!AK48</f>
        <v>166</v>
      </c>
      <c r="L27" s="48">
        <f>'[1]arkusz główny'!AL48</f>
        <v>19764963.84</v>
      </c>
      <c r="M27" s="48">
        <f>'[1]arkusz główny'!AM48</f>
        <v>12576445.800000001</v>
      </c>
      <c r="N27" s="48">
        <f>'[1]arkusz główny'!AN48</f>
        <v>4599114.5</v>
      </c>
      <c r="O27" s="203"/>
      <c r="P27" s="205"/>
    </row>
    <row r="28" spans="2:16" x14ac:dyDescent="0.2">
      <c r="B28" s="42" t="s">
        <v>54</v>
      </c>
      <c r="C28" s="43" t="s">
        <v>55</v>
      </c>
      <c r="D28" s="197"/>
      <c r="E28" s="44">
        <f>'[1]arkusz główny'!H52</f>
        <v>1146</v>
      </c>
      <c r="F28" s="45">
        <f>'[1]arkusz główny'!I52</f>
        <v>71135066.109999999</v>
      </c>
      <c r="G28" s="208"/>
      <c r="H28" s="44">
        <f>'[1]arkusz główny'!U52</f>
        <v>387</v>
      </c>
      <c r="I28" s="45">
        <f>'[1]arkusz główny'!V52</f>
        <v>15724241.259999998</v>
      </c>
      <c r="J28" s="201"/>
      <c r="K28" s="46">
        <f>'[1]arkusz główny'!AK52</f>
        <v>258</v>
      </c>
      <c r="L28" s="47">
        <f>'[1]arkusz główny'!AL52</f>
        <v>9473848.3299999982</v>
      </c>
      <c r="M28" s="47">
        <f>'[1]arkusz główny'!AM52</f>
        <v>6028208.75</v>
      </c>
      <c r="N28" s="47">
        <f>'[1]arkusz główny'!AN52</f>
        <v>2208124.5500000003</v>
      </c>
      <c r="O28" s="203"/>
      <c r="P28" s="205"/>
    </row>
    <row r="29" spans="2:16" x14ac:dyDescent="0.2">
      <c r="B29" s="49">
        <v>6</v>
      </c>
      <c r="C29" s="50" t="s">
        <v>56</v>
      </c>
      <c r="D29" s="51">
        <f>SUM(D30:D34)</f>
        <v>8942104664.6569004</v>
      </c>
      <c r="E29" s="52">
        <f>E30+E31+E32+E33+E34</f>
        <v>68184</v>
      </c>
      <c r="F29" s="53">
        <f>F30+F31+F32+F33+F34</f>
        <v>6218636042.5600004</v>
      </c>
      <c r="G29" s="54">
        <f t="shared" ref="G29:G35" si="3">IFERROR(F29/D29,".")</f>
        <v>0.69543315312990728</v>
      </c>
      <c r="H29" s="52">
        <f>H30+H31+H32+H33+H34</f>
        <v>32247</v>
      </c>
      <c r="I29" s="53">
        <f>I30+I31+I32+I33+I34</f>
        <v>2994571862.6599998</v>
      </c>
      <c r="J29" s="55">
        <f t="shared" ref="J29:J35" si="4">IFERROR(I29/D29,".")</f>
        <v>0.33488445673151807</v>
      </c>
      <c r="K29" s="56">
        <f>'[1]arkusz główny'!AK59</f>
        <v>26451</v>
      </c>
      <c r="L29" s="57">
        <f>L30+L31+L32+L33+L34</f>
        <v>1931293309.1099999</v>
      </c>
      <c r="M29" s="57">
        <f>M30+M31+M32+M33+M34</f>
        <v>1228881928.27</v>
      </c>
      <c r="N29" s="57">
        <f>N30+N31+N32+N33+N34</f>
        <v>452666373.33999997</v>
      </c>
      <c r="O29" s="58">
        <f t="shared" ref="O29:O35" si="5">IFERROR(N29/P29,".")</f>
        <v>0.21546725231973118</v>
      </c>
      <c r="P29" s="59">
        <f>SUM(P30:P34)</f>
        <v>2100859265</v>
      </c>
    </row>
    <row r="30" spans="2:16" x14ac:dyDescent="0.2">
      <c r="B30" s="103" t="s">
        <v>57</v>
      </c>
      <c r="C30" s="104" t="s">
        <v>58</v>
      </c>
      <c r="D30" s="77">
        <f>'[1]arkusz główny'!F60</f>
        <v>3062056811.94839</v>
      </c>
      <c r="E30" s="38">
        <f>'[1]arkusz główny'!H60</f>
        <v>24311</v>
      </c>
      <c r="F30" s="39">
        <f>'[1]arkusz główny'!I60</f>
        <v>2785750000</v>
      </c>
      <c r="G30" s="78">
        <f t="shared" si="3"/>
        <v>0.90976430911725126</v>
      </c>
      <c r="H30" s="38">
        <f>'[1]arkusz główny'!U60</f>
        <v>13105</v>
      </c>
      <c r="I30" s="39">
        <f>'[1]arkusz główny'!V60</f>
        <v>1310500000</v>
      </c>
      <c r="J30" s="79">
        <f t="shared" si="4"/>
        <v>0.4279803022877709</v>
      </c>
      <c r="K30" s="80">
        <f>'[1]arkusz główny'!AK60</f>
        <v>10506</v>
      </c>
      <c r="L30" s="48">
        <f>'[1]arkusz główny'!AL60</f>
        <v>864960000</v>
      </c>
      <c r="M30" s="48">
        <f>'[1]arkusz główny'!AM60</f>
        <v>550374048</v>
      </c>
      <c r="N30" s="48">
        <f>'[1]arkusz główny'!AN60</f>
        <v>201739262.30000001</v>
      </c>
      <c r="O30" s="81">
        <f t="shared" si="5"/>
        <v>0.28098226586493252</v>
      </c>
      <c r="P30" s="82">
        <f>'[1]arkusz główny'!AR60</f>
        <v>717978630</v>
      </c>
    </row>
    <row r="31" spans="2:16" x14ac:dyDescent="0.2">
      <c r="B31" s="42" t="s">
        <v>59</v>
      </c>
      <c r="C31" s="43" t="s">
        <v>60</v>
      </c>
      <c r="D31" s="92">
        <f>'[1]arkusz główny'!F66</f>
        <v>1442507092.335865</v>
      </c>
      <c r="E31" s="93">
        <f>'[1]arkusz główny'!H66</f>
        <v>4300</v>
      </c>
      <c r="F31" s="94">
        <f>'[1]arkusz główny'!I66</f>
        <v>430050000</v>
      </c>
      <c r="G31" s="95">
        <f t="shared" si="3"/>
        <v>0.29812678376756963</v>
      </c>
      <c r="H31" s="93">
        <f>'[1]arkusz główny'!U66</f>
        <v>2178</v>
      </c>
      <c r="I31" s="94">
        <f>'[1]arkusz główny'!V66</f>
        <v>217800000</v>
      </c>
      <c r="J31" s="96">
        <f t="shared" si="4"/>
        <v>0.15098712592623337</v>
      </c>
      <c r="K31" s="46">
        <f>'[1]arkusz główny'!AK66</f>
        <v>1030</v>
      </c>
      <c r="L31" s="47">
        <f>'[1]arkusz główny'!AL66</f>
        <v>87180000</v>
      </c>
      <c r="M31" s="47">
        <f>'[1]arkusz główny'!AM66</f>
        <v>55472634</v>
      </c>
      <c r="N31" s="47">
        <f>'[1]arkusz główny'!AN66</f>
        <v>20589663.779999997</v>
      </c>
      <c r="O31" s="97">
        <f t="shared" si="5"/>
        <v>6.0672201568567917E-2</v>
      </c>
      <c r="P31" s="98">
        <f>'[1]arkusz główny'!AR66</f>
        <v>339359101</v>
      </c>
    </row>
    <row r="32" spans="2:16" x14ac:dyDescent="0.2">
      <c r="B32" s="42" t="s">
        <v>61</v>
      </c>
      <c r="C32" s="43" t="s">
        <v>62</v>
      </c>
      <c r="D32" s="92">
        <f>'[1]arkusz główny'!F70</f>
        <v>3422557220.2392349</v>
      </c>
      <c r="E32" s="93">
        <f>'[1]arkusz główny'!H70</f>
        <v>36888</v>
      </c>
      <c r="F32" s="94">
        <f>'[1]arkusz główny'!I70</f>
        <v>2213280000</v>
      </c>
      <c r="G32" s="95">
        <f t="shared" si="3"/>
        <v>0.64667436001122369</v>
      </c>
      <c r="H32" s="93">
        <f>'[1]arkusz główny'!U70</f>
        <v>15127</v>
      </c>
      <c r="I32" s="94">
        <f>'[1]arkusz główny'!V70</f>
        <v>907620000</v>
      </c>
      <c r="J32" s="96">
        <f t="shared" si="4"/>
        <v>0.26518767739887716</v>
      </c>
      <c r="K32" s="46">
        <f>'[1]arkusz główny'!AK70</f>
        <v>13567</v>
      </c>
      <c r="L32" s="47">
        <f>'[1]arkusz główny'!AL70</f>
        <v>654048000</v>
      </c>
      <c r="M32" s="47">
        <f>'[1]arkusz główny'!AM70</f>
        <v>416170742.39999998</v>
      </c>
      <c r="N32" s="47">
        <f>'[1]arkusz główny'!AN70</f>
        <v>154600339.84</v>
      </c>
      <c r="O32" s="97">
        <f t="shared" si="5"/>
        <v>0.19192445854027043</v>
      </c>
      <c r="P32" s="98">
        <f>'[1]arkusz główny'!AR70</f>
        <v>805527034</v>
      </c>
    </row>
    <row r="33" spans="2:16" x14ac:dyDescent="0.2">
      <c r="B33" s="42" t="s">
        <v>63</v>
      </c>
      <c r="C33" s="43" t="s">
        <v>64</v>
      </c>
      <c r="D33" s="92">
        <f>'[1]arkusz główny'!F77</f>
        <v>989428744.11291981</v>
      </c>
      <c r="E33" s="93">
        <f>'[1]arkusz główny'!H77</f>
        <v>1896</v>
      </c>
      <c r="F33" s="94">
        <f>'[1]arkusz główny'!I77</f>
        <v>789556042.56000006</v>
      </c>
      <c r="G33" s="95">
        <f t="shared" si="3"/>
        <v>0.79799181826669363</v>
      </c>
      <c r="H33" s="93">
        <f>'[1]arkusz główny'!U77</f>
        <v>1298</v>
      </c>
      <c r="I33" s="94">
        <f>'[1]arkusz główny'!V77</f>
        <v>548707409.55999994</v>
      </c>
      <c r="J33" s="96">
        <f t="shared" si="4"/>
        <v>0.55456990998573419</v>
      </c>
      <c r="K33" s="46">
        <f>'[1]arkusz główny'!AK77</f>
        <v>832</v>
      </c>
      <c r="L33" s="47">
        <f>'[1]arkusz główny'!AL77</f>
        <v>315323423.58999997</v>
      </c>
      <c r="M33" s="47">
        <f>'[1]arkusz główny'!AM77</f>
        <v>200640292.85999998</v>
      </c>
      <c r="N33" s="47">
        <f>'[1]arkusz główny'!AN77</f>
        <v>73450068.229999989</v>
      </c>
      <c r="O33" s="97">
        <f t="shared" si="5"/>
        <v>0.31659833815639232</v>
      </c>
      <c r="P33" s="98">
        <f>'[1]arkusz główny'!AR77</f>
        <v>231997643</v>
      </c>
    </row>
    <row r="34" spans="2:16" x14ac:dyDescent="0.2">
      <c r="B34" s="42" t="s">
        <v>65</v>
      </c>
      <c r="C34" s="43" t="s">
        <v>66</v>
      </c>
      <c r="D34" s="92">
        <f>'[1]arkusz główny'!F79</f>
        <v>25554796.020489998</v>
      </c>
      <c r="E34" s="44">
        <f>'[1]arkusz główny'!H79</f>
        <v>789</v>
      </c>
      <c r="F34" s="105"/>
      <c r="G34" s="106"/>
      <c r="H34" s="44">
        <f>'[1]arkusz główny'!U79</f>
        <v>539</v>
      </c>
      <c r="I34" s="45">
        <f>'[1]arkusz główny'!V79</f>
        <v>9944453.0999999996</v>
      </c>
      <c r="J34" s="96">
        <f t="shared" si="4"/>
        <v>0.38914233915334223</v>
      </c>
      <c r="K34" s="46">
        <f>'[1]arkusz główny'!AK79</f>
        <v>537</v>
      </c>
      <c r="L34" s="47">
        <f>'[1]arkusz główny'!AL79</f>
        <v>9781885.5199999996</v>
      </c>
      <c r="M34" s="47">
        <f>'[1]arkusz główny'!AM79</f>
        <v>6224211.0099999998</v>
      </c>
      <c r="N34" s="47">
        <f>'[1]arkusz główny'!AN79</f>
        <v>2287039.19</v>
      </c>
      <c r="O34" s="97">
        <f t="shared" si="5"/>
        <v>0.38137297420965682</v>
      </c>
      <c r="P34" s="98">
        <f>'[1]arkusz główny'!AR79</f>
        <v>5996857</v>
      </c>
    </row>
    <row r="35" spans="2:16" x14ac:dyDescent="0.2">
      <c r="B35" s="49">
        <v>7</v>
      </c>
      <c r="C35" s="50" t="s">
        <v>67</v>
      </c>
      <c r="D35" s="51">
        <f>'[1]arkusz główny'!F83</f>
        <v>5215051267.0315552</v>
      </c>
      <c r="E35" s="52">
        <f>SUM(E36:E40)</f>
        <v>8560</v>
      </c>
      <c r="F35" s="53">
        <f>SUM(F36:F40)</f>
        <v>11102667328.260893</v>
      </c>
      <c r="G35" s="54">
        <f t="shared" si="3"/>
        <v>2.1289660944369988</v>
      </c>
      <c r="H35" s="52">
        <f>SUM(H36:H40)</f>
        <v>3686</v>
      </c>
      <c r="I35" s="53">
        <f>SUM(I36:I40)</f>
        <v>4205713500.8410592</v>
      </c>
      <c r="J35" s="55">
        <f t="shared" si="4"/>
        <v>0.80645678929921272</v>
      </c>
      <c r="K35" s="56">
        <f>'[1]arkusz główny'!AK83</f>
        <v>1390</v>
      </c>
      <c r="L35" s="57">
        <f>SUM(L36:L40)</f>
        <v>2374031885.7600002</v>
      </c>
      <c r="M35" s="57">
        <f>SUM(M36:M40)</f>
        <v>1510596478.99</v>
      </c>
      <c r="N35" s="57">
        <f>SUM(N36:N40)</f>
        <v>556726025.33000004</v>
      </c>
      <c r="O35" s="58">
        <f t="shared" si="5"/>
        <v>0.45449319799903687</v>
      </c>
      <c r="P35" s="59">
        <f>'[1]arkusz główny'!AR83</f>
        <v>1224938080</v>
      </c>
    </row>
    <row r="36" spans="2:16" x14ac:dyDescent="0.2">
      <c r="B36" s="210" t="s">
        <v>68</v>
      </c>
      <c r="C36" s="76" t="s">
        <v>69</v>
      </c>
      <c r="D36" s="197"/>
      <c r="E36" s="38">
        <f>'[1]arkusz główny'!H84</f>
        <v>5378</v>
      </c>
      <c r="F36" s="39">
        <f>'[1]arkusz główny'!I84</f>
        <v>6605455744.5668983</v>
      </c>
      <c r="G36" s="208"/>
      <c r="H36" s="38">
        <f>'[1]arkusz główny'!U84</f>
        <v>2105</v>
      </c>
      <c r="I36" s="39">
        <f>'[1]arkusz główny'!V84</f>
        <v>2056934161.2075753</v>
      </c>
      <c r="J36" s="201"/>
      <c r="K36" s="40">
        <f>'[1]arkusz główny'!AK84</f>
        <v>1087</v>
      </c>
      <c r="L36" s="41">
        <f>'[1]arkusz główny'!AL84</f>
        <v>1605436170.1500003</v>
      </c>
      <c r="M36" s="41">
        <f>'[1]arkusz główny'!AM84</f>
        <v>1021539027.5400001</v>
      </c>
      <c r="N36" s="41">
        <f>'[1]arkusz główny'!AN84</f>
        <v>377734943.87</v>
      </c>
      <c r="O36" s="203"/>
      <c r="P36" s="205"/>
    </row>
    <row r="37" spans="2:16" ht="24" customHeight="1" x14ac:dyDescent="0.2">
      <c r="B37" s="224"/>
      <c r="C37" s="76" t="s">
        <v>70</v>
      </c>
      <c r="D37" s="197"/>
      <c r="E37" s="93">
        <f>'[1]arkusz główny'!H85</f>
        <v>1698</v>
      </c>
      <c r="F37" s="94">
        <f>'[1]arkusz główny'!I85</f>
        <v>3404811270.1150093</v>
      </c>
      <c r="G37" s="208"/>
      <c r="H37" s="93">
        <f>'[1]arkusz główny'!U85</f>
        <v>759</v>
      </c>
      <c r="I37" s="94">
        <f>'[1]arkusz główny'!V85</f>
        <v>1502128227.7511659</v>
      </c>
      <c r="J37" s="201"/>
      <c r="K37" s="107">
        <f>'[1]arkusz główny'!AK85</f>
        <v>549</v>
      </c>
      <c r="L37" s="108">
        <f>'[1]arkusz główny'!AL85</f>
        <v>706862463.58000004</v>
      </c>
      <c r="M37" s="108">
        <f>'[1]arkusz główny'!AM85</f>
        <v>449776583.37</v>
      </c>
      <c r="N37" s="108">
        <f>'[1]arkusz główny'!AN85</f>
        <v>164630462.49000001</v>
      </c>
      <c r="O37" s="203"/>
      <c r="P37" s="205"/>
    </row>
    <row r="38" spans="2:16" x14ac:dyDescent="0.2">
      <c r="B38" s="210" t="s">
        <v>71</v>
      </c>
      <c r="C38" s="71" t="s">
        <v>72</v>
      </c>
      <c r="D38" s="197"/>
      <c r="E38" s="93">
        <f>'[1]arkusz główny'!H86</f>
        <v>1123</v>
      </c>
      <c r="F38" s="94">
        <f>'[1]arkusz główny'!I86</f>
        <v>705641886.81060028</v>
      </c>
      <c r="G38" s="208"/>
      <c r="H38" s="93">
        <f>'[1]arkusz główny'!U86</f>
        <v>562</v>
      </c>
      <c r="I38" s="94">
        <f>'[1]arkusz główny'!V86</f>
        <v>373533948.43325937</v>
      </c>
      <c r="J38" s="201"/>
      <c r="K38" s="107">
        <f>'[1]arkusz główny'!AK86</f>
        <v>8</v>
      </c>
      <c r="L38" s="108">
        <f>'[1]arkusz główny'!AL86</f>
        <v>1333448.1000000001</v>
      </c>
      <c r="M38" s="108">
        <f>'[1]arkusz główny'!AM86</f>
        <v>848473</v>
      </c>
      <c r="N38" s="108">
        <f>'[1]arkusz główny'!AN86</f>
        <v>313641.78999999998</v>
      </c>
      <c r="O38" s="203"/>
      <c r="P38" s="205"/>
    </row>
    <row r="39" spans="2:16" x14ac:dyDescent="0.2">
      <c r="B39" s="224"/>
      <c r="C39" s="60" t="s">
        <v>73</v>
      </c>
      <c r="D39" s="197"/>
      <c r="E39" s="93">
        <f>'[1]arkusz główny'!H87</f>
        <v>258</v>
      </c>
      <c r="F39" s="94">
        <f>'[1]arkusz główny'!I87</f>
        <v>327681849.02092874</v>
      </c>
      <c r="G39" s="208"/>
      <c r="H39" s="93">
        <f>'[1]arkusz główny'!U87</f>
        <v>180</v>
      </c>
      <c r="I39" s="94">
        <f>'[1]arkusz główny'!V87</f>
        <v>224709062.8881833</v>
      </c>
      <c r="J39" s="201"/>
      <c r="K39" s="107">
        <f>'[1]arkusz główny'!AK87</f>
        <v>54</v>
      </c>
      <c r="L39" s="108">
        <f>'[1]arkusz główny'!AL87</f>
        <v>60074011.060000002</v>
      </c>
      <c r="M39" s="108">
        <f>'[1]arkusz główny'!AM87</f>
        <v>38225093.079999998</v>
      </c>
      <c r="N39" s="108">
        <f>'[1]arkusz główny'!AN87</f>
        <v>13970347.080000002</v>
      </c>
      <c r="O39" s="203"/>
      <c r="P39" s="205"/>
    </row>
    <row r="40" spans="2:16" x14ac:dyDescent="0.2">
      <c r="B40" s="99" t="s">
        <v>74</v>
      </c>
      <c r="C40" s="71" t="s">
        <v>75</v>
      </c>
      <c r="D40" s="197"/>
      <c r="E40" s="44">
        <f>'[1]arkusz główny'!H88</f>
        <v>103</v>
      </c>
      <c r="F40" s="45">
        <f>'[1]arkusz główny'!I88</f>
        <v>59076577.747455597</v>
      </c>
      <c r="G40" s="208"/>
      <c r="H40" s="44">
        <f>'[1]arkusz główny'!U88</f>
        <v>80</v>
      </c>
      <c r="I40" s="45">
        <f>'[1]arkusz główny'!V88</f>
        <v>48408100.560875371</v>
      </c>
      <c r="J40" s="201"/>
      <c r="K40" s="46">
        <f>'[1]arkusz główny'!AK88</f>
        <v>1</v>
      </c>
      <c r="L40" s="47">
        <f>'[1]arkusz główny'!AL88</f>
        <v>325792.87</v>
      </c>
      <c r="M40" s="47">
        <f>'[1]arkusz główny'!AM88</f>
        <v>207302</v>
      </c>
      <c r="N40" s="47">
        <f>'[1]arkusz główny'!AN88</f>
        <v>76630.100000000006</v>
      </c>
      <c r="O40" s="203"/>
      <c r="P40" s="205"/>
    </row>
    <row r="41" spans="2:16" x14ac:dyDescent="0.2">
      <c r="B41" s="49">
        <v>8</v>
      </c>
      <c r="C41" s="50" t="s">
        <v>76</v>
      </c>
      <c r="D41" s="51">
        <f>'[1]arkusz główny'!F89</f>
        <v>1282914400.2416751</v>
      </c>
      <c r="E41" s="52">
        <f>'[1]arkusz główny'!H89</f>
        <v>13312</v>
      </c>
      <c r="F41" s="53">
        <f>'[1]arkusz główny'!I89</f>
        <v>81764552.569999993</v>
      </c>
      <c r="G41" s="54">
        <f>IFERROR(F41/D41,".")</f>
        <v>6.3733443598884859E-2</v>
      </c>
      <c r="H41" s="52">
        <f>'[1]arkusz główny'!U89</f>
        <v>7539</v>
      </c>
      <c r="I41" s="53">
        <f>'[1]zobowiązania wieloletnie'!F9</f>
        <v>876881640</v>
      </c>
      <c r="J41" s="55">
        <f>IFERROR(I41/D41,".")</f>
        <v>0.68350751993649239</v>
      </c>
      <c r="K41" s="56">
        <f>'[1]arkusz główny'!AK89</f>
        <v>17267</v>
      </c>
      <c r="L41" s="57">
        <f>'[1]arkusz główny'!AL89</f>
        <v>412135182.17000008</v>
      </c>
      <c r="M41" s="57">
        <f>'[1]arkusz główny'!AM89</f>
        <v>262241175.79000002</v>
      </c>
      <c r="N41" s="57">
        <f>'[1]arkusz główny'!AN89</f>
        <v>96243296.629999995</v>
      </c>
      <c r="O41" s="58">
        <f>IFERROR(N41/P41,".")</f>
        <v>0.31975679325354878</v>
      </c>
      <c r="P41" s="59">
        <f>'[1]arkusz główny'!AR89</f>
        <v>300989060</v>
      </c>
    </row>
    <row r="42" spans="2:16" x14ac:dyDescent="0.2">
      <c r="B42" s="210" t="s">
        <v>77</v>
      </c>
      <c r="C42" s="109" t="s">
        <v>78</v>
      </c>
      <c r="D42" s="197"/>
      <c r="E42" s="110">
        <f>'[1]arkusz główny'!H91</f>
        <v>12376</v>
      </c>
      <c r="F42" s="111">
        <f>'[1]arkusz główny'!I91</f>
        <v>75317312.599999994</v>
      </c>
      <c r="G42" s="208"/>
      <c r="H42" s="110">
        <f>'[1]arkusz główny'!U91</f>
        <v>7486</v>
      </c>
      <c r="I42" s="112">
        <f>'[1]zobowiązania wieloletnie'!F10</f>
        <v>66545440</v>
      </c>
      <c r="J42" s="201"/>
      <c r="K42" s="113">
        <f>'[1]arkusz główny'!AK91</f>
        <v>1865</v>
      </c>
      <c r="L42" s="114">
        <f>'[1]arkusz główny'!AL91</f>
        <v>42288705.54999999</v>
      </c>
      <c r="M42" s="114">
        <f>'[1]arkusz główny'!AM91</f>
        <v>26908265.460000001</v>
      </c>
      <c r="N42" s="114">
        <f>'[1]arkusz główny'!AN91</f>
        <v>9875356.7999999989</v>
      </c>
      <c r="O42" s="203"/>
      <c r="P42" s="205"/>
    </row>
    <row r="43" spans="2:16" x14ac:dyDescent="0.2">
      <c r="B43" s="218"/>
      <c r="C43" s="115" t="s">
        <v>79</v>
      </c>
      <c r="D43" s="197"/>
      <c r="E43" s="110">
        <f>'[1]arkusz główny'!H105</f>
        <v>115</v>
      </c>
      <c r="F43" s="111">
        <f>'[1]arkusz główny'!I105</f>
        <v>1815072.1</v>
      </c>
      <c r="G43" s="208"/>
      <c r="H43" s="116">
        <f>'[1]arkusz główny'!U105</f>
        <v>53</v>
      </c>
      <c r="I43" s="117">
        <f>'[1]zobowiązania wieloletnie'!F11</f>
        <v>406266000</v>
      </c>
      <c r="J43" s="201"/>
      <c r="K43" s="113">
        <f>'[1]arkusz główny'!AK105</f>
        <v>9301</v>
      </c>
      <c r="L43" s="114">
        <f>'[1]arkusz główny'!AL105</f>
        <v>199700814.56</v>
      </c>
      <c r="M43" s="114">
        <f>'[1]arkusz główny'!AM105</f>
        <v>127069357.09</v>
      </c>
      <c r="N43" s="114">
        <f>'[1]arkusz główny'!AN105</f>
        <v>46821490.350000001</v>
      </c>
      <c r="O43" s="203"/>
      <c r="P43" s="205"/>
    </row>
    <row r="44" spans="2:16" x14ac:dyDescent="0.2">
      <c r="B44" s="224"/>
      <c r="C44" s="115" t="s">
        <v>80</v>
      </c>
      <c r="D44" s="197"/>
      <c r="E44" s="118"/>
      <c r="F44" s="119"/>
      <c r="G44" s="208"/>
      <c r="H44" s="120"/>
      <c r="I44" s="121"/>
      <c r="J44" s="201"/>
      <c r="K44" s="113">
        <f>'[1]arkusz główny'!AK112</f>
        <v>7554</v>
      </c>
      <c r="L44" s="114">
        <f>'[1]arkusz główny'!AL112</f>
        <v>170145662.06</v>
      </c>
      <c r="M44" s="114">
        <f>'[1]arkusz główny'!AM112</f>
        <v>108263553.23999999</v>
      </c>
      <c r="N44" s="114">
        <f>'[1]arkusz główny'!AN112</f>
        <v>39546449.479999989</v>
      </c>
      <c r="O44" s="203"/>
      <c r="P44" s="205"/>
    </row>
    <row r="45" spans="2:16" x14ac:dyDescent="0.2">
      <c r="B45" s="49">
        <v>9</v>
      </c>
      <c r="C45" s="50" t="s">
        <v>81</v>
      </c>
      <c r="D45" s="51">
        <f>'[1]arkusz główny'!F120</f>
        <v>1131826943.5917251</v>
      </c>
      <c r="E45" s="52">
        <f>SUM(E46:E47)</f>
        <v>331</v>
      </c>
      <c r="F45" s="53"/>
      <c r="G45" s="54"/>
      <c r="H45" s="52">
        <f>SUM(H46)</f>
        <v>281</v>
      </c>
      <c r="I45" s="53">
        <f>'[1]zobowiązania wieloletnie'!F13</f>
        <v>703126163.53550005</v>
      </c>
      <c r="J45" s="55">
        <f>IFERROR(I45/D45,".")</f>
        <v>0.62123115862943545</v>
      </c>
      <c r="K45" s="56">
        <f>K46+K47</f>
        <v>980</v>
      </c>
      <c r="L45" s="57">
        <f>SUM(L46:L47)</f>
        <v>344354606.60000002</v>
      </c>
      <c r="M45" s="57">
        <f>SUM(M46:M47)</f>
        <v>216504401.23000002</v>
      </c>
      <c r="N45" s="57">
        <f>SUM(N46:N47)</f>
        <v>80084881.829999998</v>
      </c>
      <c r="O45" s="58">
        <f>IFERROR(N45/P45,".")</f>
        <v>0.30190081660097534</v>
      </c>
      <c r="P45" s="59">
        <f>'[1]arkusz główny'!AR120</f>
        <v>265268848</v>
      </c>
    </row>
    <row r="46" spans="2:16" x14ac:dyDescent="0.2">
      <c r="B46" s="218" t="s">
        <v>82</v>
      </c>
      <c r="C46" s="122" t="s">
        <v>83</v>
      </c>
      <c r="D46" s="197"/>
      <c r="E46" s="38">
        <f>'[1]arkusz główny'!H121</f>
        <v>331</v>
      </c>
      <c r="F46" s="223"/>
      <c r="G46" s="208"/>
      <c r="H46" s="38">
        <f>'[1]arkusz główny'!U121</f>
        <v>281</v>
      </c>
      <c r="I46" s="112">
        <f>'[1]zobowiązania wieloletnie'!F14</f>
        <v>408069687.94550002</v>
      </c>
      <c r="J46" s="201"/>
      <c r="K46" s="123">
        <f>'[1]arkusz główny'!AK121</f>
        <v>225</v>
      </c>
      <c r="L46" s="108">
        <f>'[1]arkusz główny'!AL121</f>
        <v>78887010.590000004</v>
      </c>
      <c r="M46" s="41">
        <f>'[1]arkusz główny'!AM121</f>
        <v>47587378.859999999</v>
      </c>
      <c r="N46" s="41">
        <f>'[1]arkusz główny'!AN121</f>
        <v>18432700.940000001</v>
      </c>
      <c r="O46" s="203"/>
      <c r="P46" s="205"/>
    </row>
    <row r="47" spans="2:16" x14ac:dyDescent="0.2">
      <c r="B47" s="218"/>
      <c r="C47" s="124" t="s">
        <v>40</v>
      </c>
      <c r="D47" s="197"/>
      <c r="E47" s="125"/>
      <c r="F47" s="223"/>
      <c r="G47" s="208"/>
      <c r="H47" s="125"/>
      <c r="I47" s="126">
        <f>'[1]zobowiązania wieloletnie'!F15</f>
        <v>295056475.58999997</v>
      </c>
      <c r="J47" s="201"/>
      <c r="K47" s="46">
        <f>'[1]arkusz główny'!AK127</f>
        <v>755</v>
      </c>
      <c r="L47" s="47">
        <f>'[1]arkusz główny'!AL127</f>
        <v>265467596.00999999</v>
      </c>
      <c r="M47" s="47">
        <f>'[1]arkusz główny'!AM127</f>
        <v>168917022.37</v>
      </c>
      <c r="N47" s="47">
        <f>'[1]arkusz główny'!AN127</f>
        <v>61652180.890000001</v>
      </c>
      <c r="O47" s="203"/>
      <c r="P47" s="205"/>
    </row>
    <row r="48" spans="2:16" x14ac:dyDescent="0.2">
      <c r="B48" s="49">
        <v>10</v>
      </c>
      <c r="C48" s="127" t="s">
        <v>84</v>
      </c>
      <c r="D48" s="128">
        <f>'[1]arkusz główny'!F128</f>
        <v>5857277199.2300758</v>
      </c>
      <c r="E48" s="52">
        <f>'[1]arkusz główny'!H128</f>
        <v>356471</v>
      </c>
      <c r="F48" s="53"/>
      <c r="G48" s="54"/>
      <c r="H48" s="52">
        <f>'[1]arkusz główny'!U128</f>
        <v>275342</v>
      </c>
      <c r="I48" s="53">
        <f>'[1]zobowiązania wieloletnie'!F16</f>
        <v>5058175298.7299995</v>
      </c>
      <c r="J48" s="55">
        <f>IFERROR(I48/D48,".")</f>
        <v>0.86357109740254123</v>
      </c>
      <c r="K48" s="56">
        <f>'[1]arkusz główny'!AK128</f>
        <v>93999</v>
      </c>
      <c r="L48" s="129">
        <f>'[1]arkusz główny'!AL128</f>
        <v>3175116281.7299995</v>
      </c>
      <c r="M48" s="129">
        <f>'[1]arkusz główny'!AM128</f>
        <v>2020308255.04</v>
      </c>
      <c r="N48" s="129">
        <f>'[1]arkusz główny'!AN128</f>
        <v>740115606.81000018</v>
      </c>
      <c r="O48" s="130">
        <f>IFERROR(N48/P48,".")</f>
        <v>0.54154306835556609</v>
      </c>
      <c r="P48" s="59">
        <f>'[1]arkusz główny'!AR128</f>
        <v>1366679125</v>
      </c>
    </row>
    <row r="49" spans="2:16" x14ac:dyDescent="0.2">
      <c r="B49" s="42" t="s">
        <v>85</v>
      </c>
      <c r="C49" s="109" t="s">
        <v>86</v>
      </c>
      <c r="D49" s="197"/>
      <c r="E49" s="131">
        <f>'[1]arkusz główny'!H129</f>
        <v>333854</v>
      </c>
      <c r="F49" s="217"/>
      <c r="G49" s="209"/>
      <c r="H49" s="131">
        <f>'[1]arkusz główny'!U129</f>
        <v>259293</v>
      </c>
      <c r="I49" s="132">
        <f>'[1]arkusz główny'!V129</f>
        <v>2901069298.9900002</v>
      </c>
      <c r="J49" s="221"/>
      <c r="K49" s="133">
        <f>'[1]arkusz główny'!AK129</f>
        <v>88690</v>
      </c>
      <c r="L49" s="134">
        <f>'[1]arkusz główny'!AL129</f>
        <v>2928116622.9200001</v>
      </c>
      <c r="M49" s="134">
        <f>'[1]arkusz główny'!AM129</f>
        <v>1863142447.1500001</v>
      </c>
      <c r="N49" s="134">
        <f>'[1]arkusz główny'!AN129</f>
        <v>682515048.67999983</v>
      </c>
      <c r="O49" s="222"/>
      <c r="P49" s="205"/>
    </row>
    <row r="50" spans="2:16" x14ac:dyDescent="0.2">
      <c r="B50" s="99" t="s">
        <v>87</v>
      </c>
      <c r="C50" s="109" t="s">
        <v>86</v>
      </c>
      <c r="D50" s="197"/>
      <c r="E50" s="84">
        <f>'[1]arkusz główny'!H130</f>
        <v>31888</v>
      </c>
      <c r="F50" s="217"/>
      <c r="G50" s="209"/>
      <c r="H50" s="84">
        <f>'[1]arkusz główny'!U130</f>
        <v>23996</v>
      </c>
      <c r="I50" s="85">
        <f>'[1]arkusz główny'!V130</f>
        <v>245466411.43999997</v>
      </c>
      <c r="J50" s="221"/>
      <c r="K50" s="133">
        <f>'[1]arkusz główny'!AK130</f>
        <v>9241</v>
      </c>
      <c r="L50" s="134">
        <f>'[1]arkusz główny'!AL130</f>
        <v>246999658.80999997</v>
      </c>
      <c r="M50" s="134">
        <f>'[1]arkusz główny'!AM130</f>
        <v>157165807.88999999</v>
      </c>
      <c r="N50" s="134">
        <f>'[1]arkusz główny'!AN130</f>
        <v>57600558.130000003</v>
      </c>
      <c r="O50" s="222"/>
      <c r="P50" s="205"/>
    </row>
    <row r="51" spans="2:16" x14ac:dyDescent="0.2">
      <c r="B51" s="213" t="s">
        <v>88</v>
      </c>
      <c r="C51" s="109" t="s">
        <v>78</v>
      </c>
      <c r="D51" s="197"/>
      <c r="E51" s="135">
        <f>'[1]arkusz główny'!H131</f>
        <v>206764</v>
      </c>
      <c r="F51" s="217"/>
      <c r="G51" s="209"/>
      <c r="H51" s="135">
        <f>'[1]arkusz główny'!U131</f>
        <v>131703</v>
      </c>
      <c r="I51" s="136">
        <f>'[1]zobowiązania wieloletnie'!F17</f>
        <v>3517072298.73</v>
      </c>
      <c r="J51" s="221"/>
      <c r="K51" s="133">
        <f>'[1]arkusz główny'!AK131</f>
        <v>57792</v>
      </c>
      <c r="L51" s="134">
        <f>'[1]arkusz główny'!AL131</f>
        <v>1635780273.3499999</v>
      </c>
      <c r="M51" s="134">
        <f>'[1]arkusz główny'!AM131</f>
        <v>1040846652.2</v>
      </c>
      <c r="N51" s="134">
        <f>'[1]arkusz główny'!AN131</f>
        <v>383506568.21000004</v>
      </c>
      <c r="O51" s="222"/>
      <c r="P51" s="205"/>
    </row>
    <row r="52" spans="2:16" x14ac:dyDescent="0.2">
      <c r="B52" s="219"/>
      <c r="C52" s="137" t="s">
        <v>79</v>
      </c>
      <c r="D52" s="197"/>
      <c r="E52" s="131">
        <f>'[1]arkusz główny'!H141</f>
        <v>149707</v>
      </c>
      <c r="F52" s="217"/>
      <c r="G52" s="209"/>
      <c r="H52" s="131">
        <f>'[1]arkusz główny'!U141</f>
        <v>143639</v>
      </c>
      <c r="I52" s="126">
        <f>'[1]zobowiązania wieloletnie'!F18</f>
        <v>1541103000</v>
      </c>
      <c r="J52" s="221"/>
      <c r="K52" s="133">
        <f>'[1]arkusz główny'!AK141</f>
        <v>57595</v>
      </c>
      <c r="L52" s="89">
        <f>'[1]arkusz główny'!AL141</f>
        <v>1539291891.5799999</v>
      </c>
      <c r="M52" s="89">
        <f>'[1]arkusz główny'!AM141</f>
        <v>979433531.33000004</v>
      </c>
      <c r="N52" s="89">
        <f>'[1]arkusz główny'!AN141</f>
        <v>356598474.24000007</v>
      </c>
      <c r="O52" s="222"/>
      <c r="P52" s="205"/>
    </row>
    <row r="53" spans="2:16" x14ac:dyDescent="0.2">
      <c r="B53" s="49">
        <v>11</v>
      </c>
      <c r="C53" s="50" t="s">
        <v>89</v>
      </c>
      <c r="D53" s="128">
        <f>'[1]arkusz główny'!F147</f>
        <v>2994121355.9106903</v>
      </c>
      <c r="E53" s="52">
        <f>'[1]arkusz główny'!H147</f>
        <v>95002</v>
      </c>
      <c r="F53" s="53"/>
      <c r="G53" s="54"/>
      <c r="H53" s="52">
        <f>'[1]arkusz główny'!U147</f>
        <v>75051</v>
      </c>
      <c r="I53" s="53">
        <f>'[1]zobowiązania wieloletnie'!F19</f>
        <v>1910514777.8900001</v>
      </c>
      <c r="J53" s="55">
        <f>IFERROR(I53/D53,".")</f>
        <v>0.63808862460382776</v>
      </c>
      <c r="K53" s="56">
        <f>'[1]arkusz główny'!AK147</f>
        <v>26677</v>
      </c>
      <c r="L53" s="129">
        <f>'[1]arkusz główny'!AL147</f>
        <v>1240464462.0999999</v>
      </c>
      <c r="M53" s="129">
        <f>'[1]arkusz główny'!AM147</f>
        <v>789306826.72000003</v>
      </c>
      <c r="N53" s="129">
        <f>'[1]arkusz główny'!AN147</f>
        <v>289270389.64999998</v>
      </c>
      <c r="O53" s="130">
        <f>IFERROR(N53/P53,".")</f>
        <v>0.41327713129566895</v>
      </c>
      <c r="P53" s="59">
        <f>'[1]arkusz główny'!AR147</f>
        <v>699942890</v>
      </c>
    </row>
    <row r="54" spans="2:16" x14ac:dyDescent="0.2">
      <c r="B54" s="103" t="s">
        <v>90</v>
      </c>
      <c r="C54" s="37" t="s">
        <v>91</v>
      </c>
      <c r="D54" s="197"/>
      <c r="E54" s="131">
        <f>'[1]arkusz główny'!H148</f>
        <v>21117</v>
      </c>
      <c r="F54" s="220"/>
      <c r="G54" s="209"/>
      <c r="H54" s="131">
        <f>'[1]arkusz główny'!U148</f>
        <v>14010</v>
      </c>
      <c r="I54" s="132">
        <f>'[1]arkusz główny'!V148</f>
        <v>240113639.19999993</v>
      </c>
      <c r="J54" s="221"/>
      <c r="K54" s="133">
        <f>'[1]arkusz główny'!AK148</f>
        <v>8683</v>
      </c>
      <c r="L54" s="134">
        <f>'[1]arkusz główny'!AL148</f>
        <v>241468994.45999998</v>
      </c>
      <c r="M54" s="134">
        <f>'[1]arkusz główny'!AM148</f>
        <v>153646613.06999999</v>
      </c>
      <c r="N54" s="134">
        <f>'[1]arkusz główny'!AN148</f>
        <v>56635607.75</v>
      </c>
      <c r="O54" s="222"/>
      <c r="P54" s="205"/>
    </row>
    <row r="55" spans="2:16" x14ac:dyDescent="0.2">
      <c r="B55" s="99" t="s">
        <v>92</v>
      </c>
      <c r="C55" s="60" t="s">
        <v>93</v>
      </c>
      <c r="D55" s="197"/>
      <c r="E55" s="84">
        <f>'[1]arkusz główny'!H149</f>
        <v>80792</v>
      </c>
      <c r="F55" s="220"/>
      <c r="G55" s="209"/>
      <c r="H55" s="84">
        <f>'[1]arkusz główny'!U149</f>
        <v>65024</v>
      </c>
      <c r="I55" s="85">
        <f>'[1]arkusz główny'!V149</f>
        <v>991243110.83000004</v>
      </c>
      <c r="J55" s="221"/>
      <c r="K55" s="133">
        <f>'[1]arkusz główny'!AK149</f>
        <v>23910</v>
      </c>
      <c r="L55" s="134">
        <f>'[1]arkusz główny'!AL149</f>
        <v>998995467.6400001</v>
      </c>
      <c r="M55" s="134">
        <f>'[1]arkusz główny'!AM149</f>
        <v>635660213.6500001</v>
      </c>
      <c r="N55" s="134">
        <f>'[1]arkusz główny'!AN149</f>
        <v>232634781.90000004</v>
      </c>
      <c r="O55" s="222"/>
      <c r="P55" s="205"/>
    </row>
    <row r="56" spans="2:16" x14ac:dyDescent="0.2">
      <c r="B56" s="213" t="s">
        <v>94</v>
      </c>
      <c r="C56" s="138" t="s">
        <v>83</v>
      </c>
      <c r="D56" s="197"/>
      <c r="E56" s="135">
        <f>'[1]arkusz główny'!H150</f>
        <v>54215</v>
      </c>
      <c r="F56" s="220"/>
      <c r="G56" s="209"/>
      <c r="H56" s="135">
        <f>'[1]arkusz główny'!U150</f>
        <v>35197</v>
      </c>
      <c r="I56" s="136">
        <f>'[1]zobowiązania wieloletnie'!F20</f>
        <v>1351024877.8900001</v>
      </c>
      <c r="J56" s="221"/>
      <c r="K56" s="88">
        <f>'[1]arkusz główny'!AK150</f>
        <v>14589</v>
      </c>
      <c r="L56" s="139">
        <f>'[1]arkusz główny'!AL150</f>
        <v>681039614.08999991</v>
      </c>
      <c r="M56" s="139">
        <f>'[1]arkusz główny'!AM150</f>
        <v>433345145.77000004</v>
      </c>
      <c r="N56" s="139">
        <f>'[1]arkusz główny'!AN150</f>
        <v>159776361.39000002</v>
      </c>
      <c r="O56" s="222"/>
      <c r="P56" s="205"/>
    </row>
    <row r="57" spans="2:16" x14ac:dyDescent="0.2">
      <c r="B57" s="195"/>
      <c r="C57" s="124" t="s">
        <v>40</v>
      </c>
      <c r="D57" s="197"/>
      <c r="E57" s="131">
        <f>'[1]arkusz główny'!H160</f>
        <v>40787</v>
      </c>
      <c r="F57" s="220"/>
      <c r="G57" s="209"/>
      <c r="H57" s="131">
        <f>'[1]arkusz główny'!U160</f>
        <v>39854</v>
      </c>
      <c r="I57" s="126">
        <f>'[1]zobowiązania wieloletnie'!F21</f>
        <v>559489900</v>
      </c>
      <c r="J57" s="221"/>
      <c r="K57" s="88">
        <f>'[1]arkusz główny'!AK160</f>
        <v>17886</v>
      </c>
      <c r="L57" s="89">
        <f>'[1]arkusz główny'!AL160</f>
        <v>559424848.00999999</v>
      </c>
      <c r="M57" s="89">
        <f>'[1]arkusz główny'!AM160</f>
        <v>355961680.94999999</v>
      </c>
      <c r="N57" s="89">
        <f>'[1]arkusz główny'!AN160</f>
        <v>129494028.26000001</v>
      </c>
      <c r="O57" s="222"/>
      <c r="P57" s="205"/>
    </row>
    <row r="58" spans="2:16" x14ac:dyDescent="0.2">
      <c r="B58" s="49">
        <v>13</v>
      </c>
      <c r="C58" s="50" t="s">
        <v>95</v>
      </c>
      <c r="D58" s="128">
        <f>'[1]arkusz główny'!F165</f>
        <v>8481129037.1801548</v>
      </c>
      <c r="E58" s="52">
        <f>'[1]arkusz główny'!H165</f>
        <v>3883004</v>
      </c>
      <c r="F58" s="53"/>
      <c r="G58" s="54"/>
      <c r="H58" s="52">
        <f>'[1]arkusz główny'!U165</f>
        <v>2964107</v>
      </c>
      <c r="I58" s="53">
        <f>'[1]arkusz główny'!V165</f>
        <v>5249319135.3100004</v>
      </c>
      <c r="J58" s="55">
        <f>IFERROR(I58/D58,".")</f>
        <v>0.61894107639415408</v>
      </c>
      <c r="K58" s="56">
        <f>'[1]arkusz główny'!AK165</f>
        <v>835876</v>
      </c>
      <c r="L58" s="57">
        <f>'[1]arkusz główny'!AL165</f>
        <v>5273071486.0299997</v>
      </c>
      <c r="M58" s="57">
        <f>'[1]arkusz główny'!AM165</f>
        <v>3355240036.6799994</v>
      </c>
      <c r="N58" s="57">
        <f>'[1]arkusz główny'!AN165</f>
        <v>1229541697</v>
      </c>
      <c r="O58" s="58">
        <f>IFERROR(N58/P58,".")</f>
        <v>0.61994954432278915</v>
      </c>
      <c r="P58" s="59">
        <f>'[1]arkusz główny'!AR165</f>
        <v>1983293170</v>
      </c>
    </row>
    <row r="59" spans="2:16" x14ac:dyDescent="0.2">
      <c r="B59" s="36" t="s">
        <v>96</v>
      </c>
      <c r="C59" s="214" t="s">
        <v>97</v>
      </c>
      <c r="D59" s="197"/>
      <c r="E59" s="140">
        <f>'[1]arkusz główny'!H166</f>
        <v>154524</v>
      </c>
      <c r="F59" s="217"/>
      <c r="G59" s="208"/>
      <c r="H59" s="140">
        <f>'[1]arkusz główny'!U166</f>
        <v>121091</v>
      </c>
      <c r="I59" s="141">
        <f>'[1]arkusz główny'!V166</f>
        <v>241079363.18999997</v>
      </c>
      <c r="J59" s="201"/>
      <c r="K59" s="142">
        <f>'[1]arkusz główny'!AK166</f>
        <v>34296</v>
      </c>
      <c r="L59" s="143">
        <f>'[1]arkusz główny'!AL166</f>
        <v>242682473.94000003</v>
      </c>
      <c r="M59" s="143">
        <f>'[1]arkusz główny'!AM166</f>
        <v>154418246.38000003</v>
      </c>
      <c r="N59" s="143">
        <f>'[1]arkusz główny'!AN166</f>
        <v>56577536.07</v>
      </c>
      <c r="O59" s="203"/>
      <c r="P59" s="205"/>
    </row>
    <row r="60" spans="2:16" x14ac:dyDescent="0.2">
      <c r="B60" s="99" t="s">
        <v>98</v>
      </c>
      <c r="C60" s="215"/>
      <c r="D60" s="197"/>
      <c r="E60" s="140">
        <f>'[1]arkusz główny'!H167</f>
        <v>3332118</v>
      </c>
      <c r="F60" s="217"/>
      <c r="G60" s="208"/>
      <c r="H60" s="140">
        <f>'[1]arkusz główny'!U167</f>
        <v>2593078</v>
      </c>
      <c r="I60" s="141">
        <f>'[1]arkusz główny'!V167</f>
        <v>4713907935.8800001</v>
      </c>
      <c r="J60" s="201"/>
      <c r="K60" s="144">
        <f>'[1]arkusz główny'!AK167</f>
        <v>731325</v>
      </c>
      <c r="L60" s="145">
        <f>'[1]arkusz główny'!AL167</f>
        <v>4734704163.21</v>
      </c>
      <c r="M60" s="145">
        <f>'[1]arkusz główny'!AM167</f>
        <v>3012678830.2599998</v>
      </c>
      <c r="N60" s="145">
        <f>'[1]arkusz główny'!AN167</f>
        <v>1104016087.4499998</v>
      </c>
      <c r="O60" s="203"/>
      <c r="P60" s="205"/>
    </row>
    <row r="61" spans="2:16" x14ac:dyDescent="0.2">
      <c r="B61" s="99" t="s">
        <v>99</v>
      </c>
      <c r="C61" s="216"/>
      <c r="D61" s="197"/>
      <c r="E61" s="140">
        <f>'[1]arkusz główny'!H168</f>
        <v>446850</v>
      </c>
      <c r="F61" s="217"/>
      <c r="G61" s="208"/>
      <c r="H61" s="140">
        <f>'[1]arkusz główny'!U168</f>
        <v>265625</v>
      </c>
      <c r="I61" s="141">
        <f>'[1]arkusz główny'!V168</f>
        <v>294331836.24000001</v>
      </c>
      <c r="J61" s="201"/>
      <c r="K61" s="144">
        <f>'[1]arkusz główny'!AK168</f>
        <v>75151</v>
      </c>
      <c r="L61" s="145">
        <f>'[1]arkusz główny'!AL168</f>
        <v>295684848.88</v>
      </c>
      <c r="M61" s="145">
        <f>'[1]arkusz główny'!AM168</f>
        <v>188142960.04000002</v>
      </c>
      <c r="N61" s="145">
        <f>'[1]arkusz główny'!AN168</f>
        <v>68948073.479999989</v>
      </c>
      <c r="O61" s="203"/>
      <c r="P61" s="205"/>
    </row>
    <row r="62" spans="2:16" x14ac:dyDescent="0.2">
      <c r="B62" s="210" t="s">
        <v>100</v>
      </c>
      <c r="C62" s="138" t="s">
        <v>83</v>
      </c>
      <c r="D62" s="197"/>
      <c r="E62" s="146">
        <f>'[1]arkusz główny'!H169</f>
        <v>3882192</v>
      </c>
      <c r="F62" s="217"/>
      <c r="G62" s="208"/>
      <c r="H62" s="146">
        <f>'[1]arkusz główny'!U169</f>
        <v>2963304</v>
      </c>
      <c r="I62" s="147">
        <f>'[1]arkusz główny'!V169</f>
        <v>5245402836.5900002</v>
      </c>
      <c r="J62" s="201"/>
      <c r="K62" s="88">
        <f>'[1]arkusz główny'!AK169</f>
        <v>835787</v>
      </c>
      <c r="L62" s="89">
        <f>'[1]arkusz główny'!AL169</f>
        <v>5270648870.7299995</v>
      </c>
      <c r="M62" s="89">
        <f>'[1]arkusz główny'!AM169</f>
        <v>3353698529.3099995</v>
      </c>
      <c r="N62" s="89">
        <f>'[1]arkusz główny'!AN169</f>
        <v>1228976102.3099999</v>
      </c>
      <c r="O62" s="203"/>
      <c r="P62" s="205"/>
    </row>
    <row r="63" spans="2:16" x14ac:dyDescent="0.2">
      <c r="B63" s="218"/>
      <c r="C63" s="124" t="s">
        <v>101</v>
      </c>
      <c r="D63" s="197"/>
      <c r="E63" s="148">
        <f>'[1]arkusz główny'!H175</f>
        <v>812</v>
      </c>
      <c r="F63" s="217"/>
      <c r="G63" s="208"/>
      <c r="H63" s="146">
        <f>'[1]arkusz główny'!U175</f>
        <v>803</v>
      </c>
      <c r="I63" s="147">
        <f>'[1]arkusz główny'!V175</f>
        <v>3916298.72</v>
      </c>
      <c r="J63" s="201"/>
      <c r="K63" s="88">
        <f>'[1]arkusz główny'!AK175</f>
        <v>811</v>
      </c>
      <c r="L63" s="89">
        <f>'[1]arkusz główny'!AL175</f>
        <v>2422615.2999999998</v>
      </c>
      <c r="M63" s="89">
        <f>'[1]arkusz główny'!AM175</f>
        <v>1541507.3699999999</v>
      </c>
      <c r="N63" s="89">
        <f>'[1]arkusz główny'!AN175</f>
        <v>565594.68999999994</v>
      </c>
      <c r="O63" s="203"/>
      <c r="P63" s="205"/>
    </row>
    <row r="64" spans="2:16" x14ac:dyDescent="0.2">
      <c r="B64" s="149">
        <v>16</v>
      </c>
      <c r="C64" s="127" t="s">
        <v>102</v>
      </c>
      <c r="D64" s="150">
        <f>'[1]arkusz główny'!F176</f>
        <v>374125639.12542999</v>
      </c>
      <c r="E64" s="151">
        <f>'[1]arkusz główny'!H176</f>
        <v>180</v>
      </c>
      <c r="F64" s="152">
        <f>'[1]arkusz główny'!I176</f>
        <v>617980351.50999999</v>
      </c>
      <c r="G64" s="153">
        <f>IFERROR(F64/D64,".")</f>
        <v>1.6517989864437355</v>
      </c>
      <c r="H64" s="151">
        <f>'[1]arkusz główny'!U176</f>
        <v>11</v>
      </c>
      <c r="I64" s="152">
        <f>'[1]arkusz główny'!V176</f>
        <v>35383781</v>
      </c>
      <c r="J64" s="154">
        <f>IFERROR(I64/D64,".")</f>
        <v>9.4577268435048836E-2</v>
      </c>
      <c r="K64" s="155">
        <f>'[1]arkusz główny'!AK176</f>
        <v>1</v>
      </c>
      <c r="L64" s="156">
        <f>'[1]arkusz główny'!AL176</f>
        <v>149781.33000000002</v>
      </c>
      <c r="M64" s="156">
        <f>'[1]arkusz główny'!AM176</f>
        <v>95305.849999999991</v>
      </c>
      <c r="N64" s="156">
        <f>'[1]arkusz główny'!AN176</f>
        <v>34912.380000000005</v>
      </c>
      <c r="O64" s="157">
        <f>IFERROR(N64/P64,".")</f>
        <v>3.9673976915842338E-4</v>
      </c>
      <c r="P64" s="158">
        <f>'[1]arkusz główny'!AR176</f>
        <v>87998186</v>
      </c>
    </row>
    <row r="65" spans="2:16" x14ac:dyDescent="0.2">
      <c r="B65" s="49">
        <v>19</v>
      </c>
      <c r="C65" s="50" t="s">
        <v>103</v>
      </c>
      <c r="D65" s="51">
        <f>'[1]arkusz główny'!F177</f>
        <v>3237981494.8086052</v>
      </c>
      <c r="E65" s="159">
        <f>E66+E67+E70+E73</f>
        <v>24962</v>
      </c>
      <c r="F65" s="53">
        <f>F66+F67+F70+F73</f>
        <v>3666294921.6617689</v>
      </c>
      <c r="G65" s="54">
        <f>IFERROR(F65/D65,".")</f>
        <v>1.1322779106489245</v>
      </c>
      <c r="H65" s="52">
        <f>H66+H67+H70+H73</f>
        <v>12920</v>
      </c>
      <c r="I65" s="53">
        <f>I66+I67+I70+I73</f>
        <v>2143153524.2453332</v>
      </c>
      <c r="J65" s="55">
        <f>IFERROR(I65/D65,".")</f>
        <v>0.66187948500675831</v>
      </c>
      <c r="K65" s="56">
        <f>'[1]arkusz główny'!AK177</f>
        <v>8660</v>
      </c>
      <c r="L65" s="57">
        <f>L66+L67+L70+L73</f>
        <v>1304257064.8299999</v>
      </c>
      <c r="M65" s="57">
        <f>M66+M67+M70+M73</f>
        <v>706902190.27999985</v>
      </c>
      <c r="N65" s="57">
        <f>N66+N67+N70+N73</f>
        <v>303946947.98000002</v>
      </c>
      <c r="O65" s="58">
        <f>IFERROR(N65/P65,".")</f>
        <v>0.40152554286564018</v>
      </c>
      <c r="P65" s="59">
        <f>'[1]arkusz główny'!AR177</f>
        <v>756980355</v>
      </c>
    </row>
    <row r="66" spans="2:16" x14ac:dyDescent="0.2">
      <c r="B66" s="36" t="s">
        <v>104</v>
      </c>
      <c r="C66" s="160" t="s">
        <v>105</v>
      </c>
      <c r="D66" s="197"/>
      <c r="E66" s="161">
        <f>'[1]arkusz główny'!H178</f>
        <v>301</v>
      </c>
      <c r="F66" s="39">
        <f>'[1]arkusz główny'!I178</f>
        <v>37422000</v>
      </c>
      <c r="G66" s="208"/>
      <c r="H66" s="161">
        <f>'[1]arkusz główny'!U178</f>
        <v>299</v>
      </c>
      <c r="I66" s="94">
        <f>'[1]arkusz główny'!V178</f>
        <v>37180000</v>
      </c>
      <c r="J66" s="201"/>
      <c r="K66" s="40">
        <f>'[1]arkusz główny'!AK178</f>
        <v>299</v>
      </c>
      <c r="L66" s="162">
        <f>'[1]arkusz główny'!AL178</f>
        <v>37156680</v>
      </c>
      <c r="M66" s="162">
        <f>'[1]arkusz główny'!AM178</f>
        <v>23642795.48</v>
      </c>
      <c r="N66" s="162">
        <f>'[1]arkusz główny'!AN178</f>
        <v>8641728.5499999989</v>
      </c>
      <c r="O66" s="203"/>
      <c r="P66" s="205"/>
    </row>
    <row r="67" spans="2:16" x14ac:dyDescent="0.2">
      <c r="B67" s="210" t="s">
        <v>106</v>
      </c>
      <c r="C67" s="76" t="s">
        <v>107</v>
      </c>
      <c r="D67" s="197"/>
      <c r="E67" s="93">
        <f>'[1]arkusz główny'!H179</f>
        <v>24244</v>
      </c>
      <c r="F67" s="94">
        <f>'[1]arkusz główny'!I179</f>
        <v>3040680683.8441215</v>
      </c>
      <c r="G67" s="208"/>
      <c r="H67" s="93">
        <f>SUM(H68:H69)</f>
        <v>12242</v>
      </c>
      <c r="I67" s="94">
        <f>SUM(I68:I69)</f>
        <v>1535119012.0575581</v>
      </c>
      <c r="J67" s="201"/>
      <c r="K67" s="107">
        <f>'[1]arkusz główny'!AK179</f>
        <v>8535</v>
      </c>
      <c r="L67" s="108">
        <f>'[1]arkusz główny'!AL179</f>
        <v>926839874.27999997</v>
      </c>
      <c r="M67" s="108">
        <f>'[1]arkusz główny'!AM179</f>
        <v>534304267.01999986</v>
      </c>
      <c r="N67" s="108">
        <f>'[1]arkusz główny'!AN179</f>
        <v>216945291.46999997</v>
      </c>
      <c r="O67" s="203"/>
      <c r="P67" s="205"/>
    </row>
    <row r="68" spans="2:16" x14ac:dyDescent="0.2">
      <c r="B68" s="211"/>
      <c r="C68" s="138" t="s">
        <v>108</v>
      </c>
      <c r="D68" s="197"/>
      <c r="E68" s="93">
        <f>'[1]arkusz główny'!H180</f>
        <v>24244</v>
      </c>
      <c r="F68" s="94">
        <f>'[1]arkusz główny'!I180</f>
        <v>3040680683.8441215</v>
      </c>
      <c r="G68" s="208"/>
      <c r="H68" s="93">
        <f>'[1]arkusz główny'!U180</f>
        <v>12179</v>
      </c>
      <c r="I68" s="94">
        <f>'[1]arkusz główny'!V180</f>
        <v>1530072331.5175581</v>
      </c>
      <c r="J68" s="201"/>
      <c r="K68" s="107">
        <f>'[1]arkusz główny'!AK180</f>
        <v>8477</v>
      </c>
      <c r="L68" s="108">
        <f>'[1]arkusz główny'!AL180</f>
        <v>921793193.74000001</v>
      </c>
      <c r="M68" s="108">
        <f>'[1]arkusz główny'!AM180</f>
        <v>531093064.39999986</v>
      </c>
      <c r="N68" s="108">
        <f>'[1]arkusz główny'!AN180</f>
        <v>215810579.79999998</v>
      </c>
      <c r="O68" s="203"/>
      <c r="P68" s="205"/>
    </row>
    <row r="69" spans="2:16" x14ac:dyDescent="0.2">
      <c r="B69" s="212"/>
      <c r="C69" s="124" t="s">
        <v>109</v>
      </c>
      <c r="D69" s="197"/>
      <c r="E69" s="163"/>
      <c r="F69" s="164"/>
      <c r="G69" s="208"/>
      <c r="H69" s="93">
        <f>'[1]arkusz główny'!U181</f>
        <v>63</v>
      </c>
      <c r="I69" s="94">
        <f>'[1]arkusz główny'!V181</f>
        <v>5046680.5399999991</v>
      </c>
      <c r="J69" s="201"/>
      <c r="K69" s="107">
        <f>'[1]arkusz główny'!AK181</f>
        <v>62</v>
      </c>
      <c r="L69" s="108">
        <f>'[1]arkusz główny'!AL181</f>
        <v>5046680.5399999991</v>
      </c>
      <c r="M69" s="108">
        <f>'[1]arkusz główny'!AM181</f>
        <v>3211202.62</v>
      </c>
      <c r="N69" s="108">
        <f>'[1]arkusz główny'!AN181</f>
        <v>1134711.67</v>
      </c>
      <c r="O69" s="203"/>
      <c r="P69" s="205"/>
    </row>
    <row r="70" spans="2:16" x14ac:dyDescent="0.2">
      <c r="B70" s="210" t="s">
        <v>110</v>
      </c>
      <c r="C70" s="76" t="s">
        <v>111</v>
      </c>
      <c r="D70" s="197"/>
      <c r="E70" s="93">
        <f>'[1]arkusz główny'!H182</f>
        <v>143</v>
      </c>
      <c r="F70" s="94">
        <f>'[1]arkusz główny'!I182</f>
        <v>48361598.184871912</v>
      </c>
      <c r="G70" s="208"/>
      <c r="H70" s="93">
        <f>SUM(H71:H72)</f>
        <v>105</v>
      </c>
      <c r="I70" s="94">
        <f>SUM(I71:I72)</f>
        <v>31071701.929999996</v>
      </c>
      <c r="J70" s="201"/>
      <c r="K70" s="107">
        <f>'[1]arkusz główny'!AK182</f>
        <v>194</v>
      </c>
      <c r="L70" s="108">
        <f>'[1]arkusz główny'!AL182</f>
        <v>14530338.24</v>
      </c>
      <c r="M70" s="108">
        <f>'[1]arkusz główny'!AM182</f>
        <v>3829911.7499999995</v>
      </c>
      <c r="N70" s="108">
        <f>'[1]arkusz główny'!AN182</f>
        <v>3383523.33</v>
      </c>
      <c r="O70" s="203"/>
      <c r="P70" s="205"/>
    </row>
    <row r="71" spans="2:16" x14ac:dyDescent="0.2">
      <c r="B71" s="211"/>
      <c r="C71" s="138" t="s">
        <v>108</v>
      </c>
      <c r="D71" s="197"/>
      <c r="E71" s="44">
        <f>'[1]arkusz główny'!H183</f>
        <v>143</v>
      </c>
      <c r="F71" s="45">
        <f>'[1]arkusz główny'!I183</f>
        <v>48361598.184871912</v>
      </c>
      <c r="G71" s="208"/>
      <c r="H71" s="44">
        <f>'[1]arkusz główny'!U183</f>
        <v>101</v>
      </c>
      <c r="I71" s="45">
        <f>'[1]arkusz główny'!V183</f>
        <v>30101543.649999995</v>
      </c>
      <c r="J71" s="201"/>
      <c r="K71" s="46">
        <f>'[1]arkusz główny'!AK183</f>
        <v>192</v>
      </c>
      <c r="L71" s="47">
        <f>'[1]arkusz główny'!AL183</f>
        <v>13560179.960000001</v>
      </c>
      <c r="M71" s="47">
        <f>'[1]arkusz główny'!AM183</f>
        <v>3212600.0699999994</v>
      </c>
      <c r="N71" s="47">
        <f>'[1]arkusz główny'!AN183</f>
        <v>3165676.69</v>
      </c>
      <c r="O71" s="203"/>
      <c r="P71" s="205"/>
    </row>
    <row r="72" spans="2:16" x14ac:dyDescent="0.2">
      <c r="B72" s="212"/>
      <c r="C72" s="124" t="s">
        <v>109</v>
      </c>
      <c r="D72" s="207"/>
      <c r="E72" s="163"/>
      <c r="F72" s="164"/>
      <c r="G72" s="209"/>
      <c r="H72" s="44">
        <f>'[1]arkusz główny'!U184</f>
        <v>4</v>
      </c>
      <c r="I72" s="45">
        <f>'[1]arkusz główny'!V184</f>
        <v>970158.28</v>
      </c>
      <c r="J72" s="201"/>
      <c r="K72" s="46">
        <f>'[1]arkusz główny'!AK184</f>
        <v>7</v>
      </c>
      <c r="L72" s="47">
        <f>'[1]arkusz główny'!AL184</f>
        <v>970158.28</v>
      </c>
      <c r="M72" s="47">
        <f>'[1]arkusz główny'!AM184</f>
        <v>617311.68000000005</v>
      </c>
      <c r="N72" s="47">
        <f>'[1]arkusz główny'!AN184</f>
        <v>217846.64</v>
      </c>
      <c r="O72" s="203"/>
      <c r="P72" s="205"/>
    </row>
    <row r="73" spans="2:16" x14ac:dyDescent="0.2">
      <c r="B73" s="42" t="s">
        <v>112</v>
      </c>
      <c r="C73" s="71" t="s">
        <v>113</v>
      </c>
      <c r="D73" s="197"/>
      <c r="E73" s="44">
        <f>'[1]arkusz główny'!H185</f>
        <v>274</v>
      </c>
      <c r="F73" s="45">
        <f>'[1]arkusz główny'!I185</f>
        <v>539830639.63277507</v>
      </c>
      <c r="G73" s="208"/>
      <c r="H73" s="44">
        <f>'[1]arkusz główny'!U185</f>
        <v>274</v>
      </c>
      <c r="I73" s="45">
        <f>'[1]arkusz główny'!V185</f>
        <v>539782810.25777507</v>
      </c>
      <c r="J73" s="201"/>
      <c r="K73" s="46">
        <f>'[1]arkusz główny'!AK185</f>
        <v>274</v>
      </c>
      <c r="L73" s="47">
        <f>'[1]arkusz główny'!AL185</f>
        <v>325730172.30999994</v>
      </c>
      <c r="M73" s="47">
        <f>'[1]arkusz główny'!AM185</f>
        <v>145125216.03</v>
      </c>
      <c r="N73" s="47">
        <f>'[1]arkusz główny'!AN185</f>
        <v>74976404.629999995</v>
      </c>
      <c r="O73" s="203"/>
      <c r="P73" s="205"/>
    </row>
    <row r="74" spans="2:16" x14ac:dyDescent="0.2">
      <c r="B74" s="49">
        <v>20</v>
      </c>
      <c r="C74" s="50" t="s">
        <v>114</v>
      </c>
      <c r="D74" s="128">
        <f>'[1]arkusz główny'!F186</f>
        <v>1375407585.2464249</v>
      </c>
      <c r="E74" s="52">
        <f>'[1]arkusz główny'!H186</f>
        <v>679</v>
      </c>
      <c r="F74" s="53">
        <f>'[1]arkusz główny'!I186</f>
        <v>558417208.71000004</v>
      </c>
      <c r="G74" s="54">
        <f>IFERROR(F74/D74,".")</f>
        <v>0.40600125715458463</v>
      </c>
      <c r="H74" s="52">
        <f>'[1]arkusz główny'!U186</f>
        <v>536</v>
      </c>
      <c r="I74" s="53">
        <f>'[1]arkusz główny'!V186</f>
        <v>451225722.25</v>
      </c>
      <c r="J74" s="55">
        <f>IFERROR(I74/D74,".")</f>
        <v>0.328066914193407</v>
      </c>
      <c r="K74" s="56">
        <f>'[1]arkusz główny'!AK186</f>
        <v>40</v>
      </c>
      <c r="L74" s="57">
        <f>'[1]arkusz główny'!AL186</f>
        <v>270649928.06000006</v>
      </c>
      <c r="M74" s="57">
        <f>'[1]arkusz główny'!AM186</f>
        <v>172214547.37999994</v>
      </c>
      <c r="N74" s="57">
        <f>'[1]arkusz główny'!AN186</f>
        <v>63426582.049999997</v>
      </c>
      <c r="O74" s="58">
        <f>IFERROR(N74/P74,".")</f>
        <v>0.19619835519939491</v>
      </c>
      <c r="P74" s="59">
        <f>'[1]arkusz główny'!AR186</f>
        <v>323277848</v>
      </c>
    </row>
    <row r="75" spans="2:16" x14ac:dyDescent="0.2">
      <c r="B75" s="49"/>
      <c r="C75" s="50" t="s">
        <v>115</v>
      </c>
      <c r="D75" s="128">
        <f>'[1]arkusz główny'!F189</f>
        <v>1183067156.50542</v>
      </c>
      <c r="E75" s="165"/>
      <c r="F75" s="166"/>
      <c r="G75" s="54"/>
      <c r="H75" s="167"/>
      <c r="I75" s="53">
        <f>'[1]zobowiązania wieloletnie'!F22</f>
        <v>1260082800</v>
      </c>
      <c r="J75" s="55">
        <f>IFERROR(I75/D75,".")</f>
        <v>1.0650982854786293</v>
      </c>
      <c r="K75" s="56">
        <f>'[1]arkusz główny'!AK189</f>
        <v>53464</v>
      </c>
      <c r="L75" s="57">
        <f>SUM(L76:L77)</f>
        <v>1244997097.73</v>
      </c>
      <c r="M75" s="57">
        <f>SUM(M76:M77)</f>
        <v>792187335.75999999</v>
      </c>
      <c r="N75" s="57">
        <f>SUM(N76:N77)</f>
        <v>294616425.41000003</v>
      </c>
      <c r="O75" s="58">
        <f>IFERROR(N75/P75,".")</f>
        <v>1.1160343008981732</v>
      </c>
      <c r="P75" s="59">
        <f>'[1]arkusz główny'!AR189</f>
        <v>263985099</v>
      </c>
    </row>
    <row r="76" spans="2:16" x14ac:dyDescent="0.2">
      <c r="B76" s="195" t="s">
        <v>82</v>
      </c>
      <c r="C76" s="168" t="s">
        <v>40</v>
      </c>
      <c r="D76" s="197"/>
      <c r="E76" s="199"/>
      <c r="F76" s="121"/>
      <c r="G76" s="169"/>
      <c r="H76" s="170"/>
      <c r="I76" s="112">
        <f>'[1]zobowiązania wieloletnie'!F23</f>
        <v>586989700</v>
      </c>
      <c r="J76" s="201"/>
      <c r="K76" s="171">
        <f>'[1]arkusz główny'!AK190</f>
        <v>17661</v>
      </c>
      <c r="L76" s="172">
        <f>'[1]arkusz główny'!AL190</f>
        <v>571904014.70000005</v>
      </c>
      <c r="M76" s="172">
        <f>'[1]arkusz główny'!AM190</f>
        <v>363900161.54000002</v>
      </c>
      <c r="N76" s="172">
        <f>'[1]arkusz główny'!AN190</f>
        <v>134284091.83000001</v>
      </c>
      <c r="O76" s="203"/>
      <c r="P76" s="205"/>
    </row>
    <row r="77" spans="2:16" ht="13.5" thickBot="1" x14ac:dyDescent="0.25">
      <c r="B77" s="196"/>
      <c r="C77" s="124" t="s">
        <v>116</v>
      </c>
      <c r="D77" s="198"/>
      <c r="E77" s="200"/>
      <c r="F77" s="173"/>
      <c r="G77" s="174"/>
      <c r="H77" s="175"/>
      <c r="I77" s="176">
        <f>'[1]zobowiązania wieloletnie'!F24</f>
        <v>673093100</v>
      </c>
      <c r="J77" s="202"/>
      <c r="K77" s="177">
        <f>'[1]arkusz główny'!AK191</f>
        <v>35803</v>
      </c>
      <c r="L77" s="178">
        <f>'[1]arkusz główny'!AL191</f>
        <v>673093083.02999997</v>
      </c>
      <c r="M77" s="178">
        <f>'[1]arkusz główny'!AM191</f>
        <v>428287174.22000003</v>
      </c>
      <c r="N77" s="178">
        <f>'[1]arkusz główny'!AN191</f>
        <v>160332333.58000001</v>
      </c>
      <c r="O77" s="204"/>
      <c r="P77" s="206"/>
    </row>
    <row r="78" spans="2:16" ht="31.5" customHeight="1" thickBot="1" x14ac:dyDescent="0.25">
      <c r="B78" s="193" t="s">
        <v>117</v>
      </c>
      <c r="C78" s="194"/>
      <c r="D78" s="179">
        <f>D75+D74+D65+D64+D58+D53+D48+D45+D41+D35+D29+D26+D20+D15+D11+D8</f>
        <v>58111902798.816925</v>
      </c>
      <c r="E78" s="180">
        <f>E75+E74+E65+E64+E58+E53+E48+E45+E41+E35+E29+E26+E20+E15+E11+E8</f>
        <v>4526132</v>
      </c>
      <c r="F78" s="181">
        <f>F75+F74+F65+F64+F58+F53+F48+F45+F41+F35+F29+F26+F20+F15+F11+F8</f>
        <v>44635677401.56266</v>
      </c>
      <c r="G78" s="182">
        <f>IFERROR(F78/D78,".")</f>
        <v>0.76809870700828919</v>
      </c>
      <c r="H78" s="180">
        <f>H75+H74+H65+H64+H58+H53+H48+H45+H41+H35+H29+H26+H20+H15+H11+H8</f>
        <v>3399109</v>
      </c>
      <c r="I78" s="181">
        <f>I75+I74+I65+I64+I58+I53+I48+I45+I41+I35+I29+I26+I20+I15+I11+I8</f>
        <v>31991936963.125477</v>
      </c>
      <c r="J78" s="183">
        <f>IFERROR(I78/D78,".")</f>
        <v>0.55052296383894672</v>
      </c>
      <c r="K78" s="184">
        <f>'[1]arkusz główny'!AK192</f>
        <v>954742</v>
      </c>
      <c r="L78" s="185">
        <f>L75+L74+L65+L64+L58+L53+L48+L45+L41+L35+L29+L26+L20+L15+L11+L8</f>
        <v>20365676251.280003</v>
      </c>
      <c r="M78" s="185">
        <f>M75+M74+M65+M64+M58+M53+M48+M45+M41+M35+M29+M26+M20+M15+M11+M8</f>
        <v>12875697914.539999</v>
      </c>
      <c r="N78" s="185">
        <f>N75+N74+N65+N64+N58+N53+N48+N45+N41+N35+N29+N26+N20+N15+N11+N8</f>
        <v>4762216135.500001</v>
      </c>
      <c r="O78" s="186">
        <f>IFERROR(N78/P78,".")</f>
        <v>0.34984882219095081</v>
      </c>
      <c r="P78" s="187">
        <f>P75+P74+P65+P64+P58+P53+P48+P45+P41+P35+P29+P26+P20+P15+P11+P8</f>
        <v>13612211428</v>
      </c>
    </row>
    <row r="79" spans="2:16" x14ac:dyDescent="0.2">
      <c r="B79" s="188" t="s">
        <v>118</v>
      </c>
      <c r="C79" s="189"/>
      <c r="D79" s="189"/>
      <c r="E79" s="189"/>
      <c r="F79" s="189"/>
      <c r="G79" s="189"/>
      <c r="H79" s="189"/>
      <c r="I79" s="189"/>
      <c r="J79" s="189"/>
      <c r="K79" s="189"/>
      <c r="L79" s="189"/>
      <c r="M79" s="189"/>
      <c r="N79" s="189"/>
      <c r="O79" s="189"/>
      <c r="P79" s="189"/>
    </row>
    <row r="80" spans="2:16" x14ac:dyDescent="0.2">
      <c r="B80" s="188" t="s">
        <v>119</v>
      </c>
      <c r="C80" s="189"/>
      <c r="D80" s="189"/>
      <c r="E80" s="189"/>
      <c r="F80" s="189"/>
      <c r="G80" s="189"/>
      <c r="H80" s="189"/>
      <c r="I80" s="189"/>
      <c r="J80" s="189"/>
      <c r="K80" s="189"/>
      <c r="L80" s="189"/>
      <c r="M80" s="189"/>
      <c r="N80" s="189"/>
      <c r="P80" s="189"/>
    </row>
    <row r="81" spans="2:16" hidden="1" x14ac:dyDescent="0.2">
      <c r="B81" s="188" t="str">
        <f>'[1]arkusz główny'!B195</f>
        <v xml:space="preserve">*** W ramach poddziałania 19.2 dane zawarte w sekcjach "złożone wnioski" oraz "wnioski odrzucone / wycofane" nie zawierają wniosków niewybranych przez LGD. </v>
      </c>
      <c r="K81" s="190"/>
      <c r="L81" s="190"/>
      <c r="M81" s="190"/>
      <c r="N81" s="190"/>
      <c r="O81" s="190"/>
    </row>
    <row r="82" spans="2:16" hidden="1" x14ac:dyDescent="0.2">
      <c r="B82" s="188" t="s">
        <v>120</v>
      </c>
    </row>
    <row r="83" spans="2:16" hidden="1" x14ac:dyDescent="0.2">
      <c r="B83" s="188" t="str">
        <f>'[1]arkusz główny'!B197</f>
        <v>***** W przypadku działania 13, w wyniku przeksięgowań płatności część kwot z decyzji została zrealizowana w ramach budżetu PROW 2007-2013 (dot. wiersza zobowiązania z PROW 2007-2013 (część kampanii 2014)).</v>
      </c>
      <c r="L83" s="191"/>
      <c r="M83" s="191"/>
      <c r="N83" s="191"/>
    </row>
    <row r="84" spans="2:16" hidden="1" x14ac:dyDescent="0.2">
      <c r="B84" s="188" t="str">
        <f>'[1]arkusz główny'!B200</f>
        <v>******** W ramach obsługi działania 11, w kolumnie „Zrealizowane płatności” uwzględniono kwoty wypłacone w ramach obsługi kampanii 2010 do 2014 - łącznie na kwotę ogółem 4 018 143,13 zł.</v>
      </c>
    </row>
    <row r="85" spans="2:16" hidden="1" x14ac:dyDescent="0.2">
      <c r="B85" s="188" t="str">
        <f>'[1]arkusz główny'!B201</f>
        <v>********* Kwota złożonych wniosków o przyznanie pomocy oraz podpisanych umów czynnych w poddziałaniu 19.4 ma charakter orientacyjny. Wnioskowana przez LGD kwota pomocy w euro została przeliczona na pln zgodnie ze instrukcją opracowaną przez MRiRW.</v>
      </c>
    </row>
    <row r="86" spans="2:16" x14ac:dyDescent="0.2">
      <c r="B86" s="188"/>
      <c r="C86" s="192"/>
      <c r="D86" s="192"/>
      <c r="E86" s="192"/>
      <c r="F86" s="192"/>
      <c r="G86" s="192"/>
      <c r="H86" s="192"/>
      <c r="I86" s="192"/>
      <c r="J86" s="192"/>
      <c r="K86" s="192"/>
      <c r="L86" s="192"/>
      <c r="M86" s="192"/>
      <c r="N86" s="192"/>
      <c r="O86" s="192"/>
      <c r="P86" s="192"/>
    </row>
    <row r="87" spans="2:16" x14ac:dyDescent="0.2">
      <c r="B87" s="188"/>
    </row>
    <row r="88" spans="2:16" x14ac:dyDescent="0.2">
      <c r="B88" s="188"/>
    </row>
    <row r="89" spans="2:16" x14ac:dyDescent="0.2">
      <c r="B89" s="188"/>
      <c r="H89" s="190"/>
      <c r="I89" s="190"/>
      <c r="J89" s="190"/>
    </row>
    <row r="90" spans="2:16" x14ac:dyDescent="0.2">
      <c r="D90" s="191"/>
      <c r="E90" s="190"/>
      <c r="F90" s="190"/>
      <c r="H90" s="190"/>
      <c r="I90" s="190"/>
      <c r="K90" s="190"/>
      <c r="L90" s="190"/>
    </row>
    <row r="96" spans="2:16" ht="15" customHeight="1" x14ac:dyDescent="0.2"/>
    <row r="97" spans="5:14" hidden="1" x14ac:dyDescent="0.2">
      <c r="E97" s="190">
        <f>E78-'[1]arkusz główny'!H192</f>
        <v>0</v>
      </c>
      <c r="F97" s="190">
        <f>F78-'[1]arkusz główny'!I192</f>
        <v>0</v>
      </c>
      <c r="H97" s="190">
        <f>H78-'[1]arkusz główny'!U192</f>
        <v>0</v>
      </c>
      <c r="I97" s="190">
        <f>I78-'[1]arkusz główny'!V192</f>
        <v>0</v>
      </c>
      <c r="K97" s="190">
        <f>K78-'[1]arkusz główny'!AK192</f>
        <v>0</v>
      </c>
      <c r="L97" s="190">
        <f>L78-'[1]arkusz główny'!AL192</f>
        <v>-1034000</v>
      </c>
      <c r="M97" s="190">
        <f>M78-'[1]arkusz główny'!AM192</f>
        <v>-657934.20000076294</v>
      </c>
      <c r="N97" s="190">
        <f>N78-'[1]arkusz główny'!AN192</f>
        <v>0</v>
      </c>
    </row>
  </sheetData>
  <mergeCells count="104">
    <mergeCell ref="D5:D6"/>
    <mergeCell ref="E5:E6"/>
    <mergeCell ref="H5:H6"/>
    <mergeCell ref="K5:K6"/>
    <mergeCell ref="L5:M5"/>
    <mergeCell ref="P5:P6"/>
    <mergeCell ref="B1:N1"/>
    <mergeCell ref="B2:N2"/>
    <mergeCell ref="E3:G3"/>
    <mergeCell ref="H3:J3"/>
    <mergeCell ref="K3:O3"/>
    <mergeCell ref="B4:B6"/>
    <mergeCell ref="C4:C6"/>
    <mergeCell ref="E4:G4"/>
    <mergeCell ref="H4:J4"/>
    <mergeCell ref="K4:O4"/>
    <mergeCell ref="D9:D10"/>
    <mergeCell ref="G9:G10"/>
    <mergeCell ref="J9:J10"/>
    <mergeCell ref="O9:O10"/>
    <mergeCell ref="P9:P10"/>
    <mergeCell ref="B12:B13"/>
    <mergeCell ref="D12:D14"/>
    <mergeCell ref="E12:E13"/>
    <mergeCell ref="F12:F13"/>
    <mergeCell ref="G12:G14"/>
    <mergeCell ref="B21:B23"/>
    <mergeCell ref="D27:D28"/>
    <mergeCell ref="G27:G28"/>
    <mergeCell ref="J27:J28"/>
    <mergeCell ref="O27:O28"/>
    <mergeCell ref="P27:P28"/>
    <mergeCell ref="N12:N13"/>
    <mergeCell ref="O12:O14"/>
    <mergeCell ref="P12:P14"/>
    <mergeCell ref="B16:B18"/>
    <mergeCell ref="D16:D18"/>
    <mergeCell ref="F16:F18"/>
    <mergeCell ref="G16:G19"/>
    <mergeCell ref="J16:J19"/>
    <mergeCell ref="O16:O19"/>
    <mergeCell ref="P16:P19"/>
    <mergeCell ref="H12:H13"/>
    <mergeCell ref="I12:I13"/>
    <mergeCell ref="J12:J14"/>
    <mergeCell ref="K12:K13"/>
    <mergeCell ref="L12:L13"/>
    <mergeCell ref="M12:M13"/>
    <mergeCell ref="B42:B44"/>
    <mergeCell ref="D42:D44"/>
    <mergeCell ref="G42:G44"/>
    <mergeCell ref="J42:J44"/>
    <mergeCell ref="O42:O44"/>
    <mergeCell ref="P42:P44"/>
    <mergeCell ref="B36:B37"/>
    <mergeCell ref="D36:D40"/>
    <mergeCell ref="G36:G40"/>
    <mergeCell ref="J36:J40"/>
    <mergeCell ref="O36:O40"/>
    <mergeCell ref="P36:P40"/>
    <mergeCell ref="B38:B39"/>
    <mergeCell ref="B51:B52"/>
    <mergeCell ref="D54:D57"/>
    <mergeCell ref="F54:F57"/>
    <mergeCell ref="G54:G57"/>
    <mergeCell ref="J54:J57"/>
    <mergeCell ref="O54:O57"/>
    <mergeCell ref="P46:P47"/>
    <mergeCell ref="D49:D52"/>
    <mergeCell ref="F49:F52"/>
    <mergeCell ref="G49:G52"/>
    <mergeCell ref="J49:J52"/>
    <mergeCell ref="O49:O52"/>
    <mergeCell ref="P49:P52"/>
    <mergeCell ref="B46:B47"/>
    <mergeCell ref="D46:D47"/>
    <mergeCell ref="F46:F47"/>
    <mergeCell ref="G46:G47"/>
    <mergeCell ref="J46:J47"/>
    <mergeCell ref="O46:O47"/>
    <mergeCell ref="P54:P57"/>
    <mergeCell ref="B56:B57"/>
    <mergeCell ref="C59:C61"/>
    <mergeCell ref="D59:D63"/>
    <mergeCell ref="F59:F63"/>
    <mergeCell ref="G59:G63"/>
    <mergeCell ref="J59:J63"/>
    <mergeCell ref="O59:O63"/>
    <mergeCell ref="P59:P63"/>
    <mergeCell ref="B62:B63"/>
    <mergeCell ref="B78:C78"/>
    <mergeCell ref="B76:B77"/>
    <mergeCell ref="D76:D77"/>
    <mergeCell ref="E76:E77"/>
    <mergeCell ref="J76:J77"/>
    <mergeCell ref="O76:O77"/>
    <mergeCell ref="P76:P77"/>
    <mergeCell ref="D66:D73"/>
    <mergeCell ref="G66:G73"/>
    <mergeCell ref="J66:J73"/>
    <mergeCell ref="O66:O73"/>
    <mergeCell ref="P66:P73"/>
    <mergeCell ref="B67:B69"/>
    <mergeCell ref="B70:B72"/>
  </mergeCells>
  <printOptions horizontalCentered="1" verticalCentered="1"/>
  <pageMargins left="0.31496062992125984" right="0" top="0" bottom="0" header="0.27559055118110237" footer="7.874015748031496E-2"/>
  <pageSetup paperSize="8" scale="57" orientation="landscape" r:id="rId1"/>
  <headerFooter alignWithMargins="0"/>
  <ignoredErrors>
    <ignoredError sqref="B2 E9:J10 E36:J77 E20:F35 H20:J35 E78:F78 H78:J78 E8:F8 H8:J8 E12:J19 E11:F11 H11:J11" unlockedFormula="1"/>
    <ignoredError sqref="G20:G35 G78 G8 G11" formula="1" unlockedFormula="1"/>
    <ignoredError sqref="O7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PROW 2014-2020 lipiec 2019</vt:lpstr>
      <vt:lpstr>'PROW 2014-2020 lipiec 2019'!Obszar_wydruku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Mielczarek Urszula</dc:creator>
  <cp:lastModifiedBy>Mucha Sławomir</cp:lastModifiedBy>
  <cp:lastPrinted>2019-08-16T05:45:26Z</cp:lastPrinted>
  <dcterms:created xsi:type="dcterms:W3CDTF">2019-08-16T05:42:57Z</dcterms:created>
  <dcterms:modified xsi:type="dcterms:W3CDTF">2019-08-21T09:54:55Z</dcterms:modified>
</cp:coreProperties>
</file>