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Krystyna\"/>
    </mc:Choice>
  </mc:AlternateContent>
  <bookViews>
    <workbookView xWindow="0" yWindow="0" windowWidth="23610" windowHeight="12540"/>
  </bookViews>
  <sheets>
    <sheet name="PROW 2014-2020 maj 2019" sheetId="1" r:id="rId1"/>
  </sheets>
  <externalReferences>
    <externalReference r:id="rId2"/>
  </externalReferences>
  <definedNames>
    <definedName name="_xlnm.Print_Area" localSheetId="0">'PROW 2014-2020 maj 2019'!$A$1:$P$85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85" i="1" l="1"/>
  <c r="A84" i="1"/>
  <c r="A83" i="1"/>
  <c r="A81" i="1"/>
  <c r="J78" i="1"/>
  <c r="J97" i="1" s="1"/>
  <c r="M77" i="1"/>
  <c r="M75" i="1" s="1"/>
  <c r="L77" i="1"/>
  <c r="K77" i="1"/>
  <c r="J77" i="1"/>
  <c r="H77" i="1"/>
  <c r="M76" i="1"/>
  <c r="L76" i="1"/>
  <c r="K76" i="1"/>
  <c r="J76" i="1"/>
  <c r="H76" i="1"/>
  <c r="O75" i="1"/>
  <c r="J75" i="1"/>
  <c r="H75" i="1"/>
  <c r="C75" i="1"/>
  <c r="O74" i="1"/>
  <c r="M74" i="1"/>
  <c r="L74" i="1"/>
  <c r="K74" i="1"/>
  <c r="J74" i="1"/>
  <c r="H74" i="1"/>
  <c r="G74" i="1"/>
  <c r="E74" i="1"/>
  <c r="D74" i="1"/>
  <c r="C74" i="1"/>
  <c r="M73" i="1"/>
  <c r="L73" i="1"/>
  <c r="K73" i="1"/>
  <c r="J73" i="1"/>
  <c r="H73" i="1"/>
  <c r="G73" i="1"/>
  <c r="E73" i="1"/>
  <c r="D73" i="1"/>
  <c r="M72" i="1"/>
  <c r="L72" i="1"/>
  <c r="K72" i="1"/>
  <c r="J72" i="1"/>
  <c r="H72" i="1"/>
  <c r="G72" i="1"/>
  <c r="M71" i="1"/>
  <c r="L71" i="1"/>
  <c r="K71" i="1"/>
  <c r="J71" i="1"/>
  <c r="H71" i="1"/>
  <c r="H70" i="1" s="1"/>
  <c r="G71" i="1"/>
  <c r="G70" i="1" s="1"/>
  <c r="E71" i="1"/>
  <c r="D71" i="1"/>
  <c r="M70" i="1"/>
  <c r="L70" i="1"/>
  <c r="K70" i="1"/>
  <c r="J70" i="1"/>
  <c r="E70" i="1"/>
  <c r="D70" i="1"/>
  <c r="M69" i="1"/>
  <c r="L69" i="1"/>
  <c r="K69" i="1"/>
  <c r="J69" i="1"/>
  <c r="H69" i="1"/>
  <c r="G69" i="1"/>
  <c r="M68" i="1"/>
  <c r="L68" i="1"/>
  <c r="K68" i="1"/>
  <c r="J68" i="1"/>
  <c r="H68" i="1"/>
  <c r="H67" i="1" s="1"/>
  <c r="G68" i="1"/>
  <c r="G67" i="1" s="1"/>
  <c r="E68" i="1"/>
  <c r="D68" i="1"/>
  <c r="M67" i="1"/>
  <c r="L67" i="1"/>
  <c r="K67" i="1"/>
  <c r="J67" i="1"/>
  <c r="E67" i="1"/>
  <c r="D67" i="1"/>
  <c r="M66" i="1"/>
  <c r="L66" i="1"/>
  <c r="L65" i="1" s="1"/>
  <c r="K66" i="1"/>
  <c r="J66" i="1"/>
  <c r="H66" i="1"/>
  <c r="G66" i="1"/>
  <c r="E66" i="1"/>
  <c r="D66" i="1"/>
  <c r="O65" i="1"/>
  <c r="J65" i="1"/>
  <c r="C65" i="1"/>
  <c r="O64" i="1"/>
  <c r="M64" i="1"/>
  <c r="L64" i="1"/>
  <c r="K64" i="1"/>
  <c r="J64" i="1"/>
  <c r="H64" i="1"/>
  <c r="G64" i="1"/>
  <c r="E64" i="1"/>
  <c r="D64" i="1"/>
  <c r="C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O53" i="1"/>
  <c r="M53" i="1"/>
  <c r="L53" i="1"/>
  <c r="K53" i="1"/>
  <c r="J53" i="1"/>
  <c r="H53" i="1"/>
  <c r="G53" i="1"/>
  <c r="D53" i="1"/>
  <c r="C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O48" i="1"/>
  <c r="M48" i="1"/>
  <c r="L48" i="1"/>
  <c r="K48" i="1"/>
  <c r="J48" i="1"/>
  <c r="H48" i="1"/>
  <c r="G48" i="1"/>
  <c r="D48" i="1"/>
  <c r="C48" i="1"/>
  <c r="M47" i="1"/>
  <c r="L47" i="1"/>
  <c r="K47" i="1"/>
  <c r="J47" i="1"/>
  <c r="H47" i="1"/>
  <c r="M46" i="1"/>
  <c r="L46" i="1"/>
  <c r="K46" i="1"/>
  <c r="J46" i="1"/>
  <c r="H46" i="1"/>
  <c r="G46" i="1"/>
  <c r="G45" i="1" s="1"/>
  <c r="D46" i="1"/>
  <c r="D45" i="1" s="1"/>
  <c r="O45" i="1"/>
  <c r="H45" i="1"/>
  <c r="C45" i="1"/>
  <c r="M44" i="1"/>
  <c r="L44" i="1"/>
  <c r="K44" i="1"/>
  <c r="J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J36" i="1"/>
  <c r="H36" i="1"/>
  <c r="G36" i="1"/>
  <c r="E36" i="1"/>
  <c r="D36" i="1"/>
  <c r="O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N30" i="1" s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L27" i="1"/>
  <c r="K27" i="1"/>
  <c r="J27" i="1"/>
  <c r="H27" i="1"/>
  <c r="G27" i="1"/>
  <c r="E27" i="1"/>
  <c r="D27" i="1"/>
  <c r="O26" i="1"/>
  <c r="J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B23" i="1"/>
  <c r="O22" i="1"/>
  <c r="M22" i="1"/>
  <c r="N22" i="1" s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J20" i="1"/>
  <c r="C20" i="1"/>
  <c r="M19" i="1"/>
  <c r="L19" i="1"/>
  <c r="K19" i="1"/>
  <c r="J19" i="1"/>
  <c r="H19" i="1"/>
  <c r="G19" i="1"/>
  <c r="E19" i="1"/>
  <c r="E15" i="1" s="1"/>
  <c r="D19" i="1"/>
  <c r="M18" i="1"/>
  <c r="L18" i="1"/>
  <c r="K18" i="1"/>
  <c r="J18" i="1"/>
  <c r="H18" i="1"/>
  <c r="M17" i="1"/>
  <c r="L17" i="1"/>
  <c r="K17" i="1"/>
  <c r="J17" i="1"/>
  <c r="H17" i="1"/>
  <c r="G17" i="1"/>
  <c r="G16" i="1" s="1"/>
  <c r="D17" i="1"/>
  <c r="D16" i="1" s="1"/>
  <c r="D15" i="1" s="1"/>
  <c r="J16" i="1"/>
  <c r="O15" i="1"/>
  <c r="J15" i="1"/>
  <c r="C15" i="1"/>
  <c r="M14" i="1"/>
  <c r="L14" i="1"/>
  <c r="K14" i="1"/>
  <c r="K11" i="1" s="1"/>
  <c r="J14" i="1"/>
  <c r="J11" i="1" s="1"/>
  <c r="H14" i="1"/>
  <c r="G14" i="1"/>
  <c r="E14" i="1"/>
  <c r="D14" i="1"/>
  <c r="M12" i="1"/>
  <c r="H12" i="1"/>
  <c r="G12" i="1"/>
  <c r="E12" i="1"/>
  <c r="D12" i="1"/>
  <c r="O11" i="1"/>
  <c r="L11" i="1"/>
  <c r="C11" i="1"/>
  <c r="M10" i="1"/>
  <c r="M9" i="1"/>
  <c r="L9" i="1"/>
  <c r="L8" i="1" s="1"/>
  <c r="K9" i="1"/>
  <c r="K8" i="1" s="1"/>
  <c r="J9" i="1"/>
  <c r="H9" i="1"/>
  <c r="H8" i="1" s="1"/>
  <c r="G9" i="1"/>
  <c r="G8" i="1" s="1"/>
  <c r="E9" i="1"/>
  <c r="E8" i="1" s="1"/>
  <c r="D9" i="1"/>
  <c r="D8" i="1" s="1"/>
  <c r="O8" i="1"/>
  <c r="C8" i="1"/>
  <c r="H26" i="1" l="1"/>
  <c r="N48" i="1"/>
  <c r="I24" i="1"/>
  <c r="N34" i="1"/>
  <c r="M35" i="1"/>
  <c r="N35" i="1" s="1"/>
  <c r="N64" i="1"/>
  <c r="N74" i="1"/>
  <c r="F32" i="1"/>
  <c r="L35" i="1"/>
  <c r="I53" i="1"/>
  <c r="K75" i="1"/>
  <c r="D11" i="1"/>
  <c r="E26" i="1"/>
  <c r="F26" i="1" s="1"/>
  <c r="M26" i="1"/>
  <c r="N26" i="1" s="1"/>
  <c r="K26" i="1"/>
  <c r="E29" i="1"/>
  <c r="F24" i="1"/>
  <c r="N58" i="1"/>
  <c r="N41" i="1"/>
  <c r="I45" i="1"/>
  <c r="F30" i="1"/>
  <c r="K29" i="1"/>
  <c r="I32" i="1"/>
  <c r="G35" i="1"/>
  <c r="I41" i="1"/>
  <c r="F64" i="1"/>
  <c r="I26" i="1"/>
  <c r="K20" i="1"/>
  <c r="F8" i="1"/>
  <c r="G15" i="1"/>
  <c r="E20" i="1"/>
  <c r="F20" i="1" s="1"/>
  <c r="N21" i="1"/>
  <c r="I34" i="1"/>
  <c r="G26" i="1"/>
  <c r="M65" i="1"/>
  <c r="N65" i="1" s="1"/>
  <c r="I25" i="1"/>
  <c r="F41" i="1"/>
  <c r="F33" i="1"/>
  <c r="E65" i="1"/>
  <c r="F65" i="1" s="1"/>
  <c r="I75" i="1"/>
  <c r="M11" i="1"/>
  <c r="N11" i="1" s="1"/>
  <c r="L16" i="1"/>
  <c r="L15" i="1" s="1"/>
  <c r="I23" i="1"/>
  <c r="I30" i="1"/>
  <c r="G29" i="1"/>
  <c r="M45" i="1"/>
  <c r="N45" i="1" s="1"/>
  <c r="I58" i="1"/>
  <c r="L75" i="1"/>
  <c r="N75" i="1"/>
  <c r="N24" i="1"/>
  <c r="D26" i="1"/>
  <c r="L26" i="1"/>
  <c r="N32" i="1"/>
  <c r="K35" i="1"/>
  <c r="F74" i="1"/>
  <c r="M8" i="1"/>
  <c r="N8" i="1" s="1"/>
  <c r="F21" i="1"/>
  <c r="F25" i="1"/>
  <c r="G65" i="1"/>
  <c r="G11" i="1"/>
  <c r="H11" i="1"/>
  <c r="I11" i="1" s="1"/>
  <c r="M16" i="1"/>
  <c r="M15" i="1" s="1"/>
  <c r="N15" i="1" s="1"/>
  <c r="I21" i="1"/>
  <c r="N25" i="1"/>
  <c r="C29" i="1"/>
  <c r="M29" i="1"/>
  <c r="L45" i="1"/>
  <c r="I64" i="1"/>
  <c r="K65" i="1"/>
  <c r="I22" i="1"/>
  <c r="C78" i="1"/>
  <c r="H16" i="1"/>
  <c r="H15" i="1" s="1"/>
  <c r="I15" i="1" s="1"/>
  <c r="D20" i="1"/>
  <c r="F23" i="1"/>
  <c r="M20" i="1"/>
  <c r="N20" i="1" s="1"/>
  <c r="L29" i="1"/>
  <c r="F31" i="1"/>
  <c r="N31" i="1"/>
  <c r="D35" i="1"/>
  <c r="I8" i="1"/>
  <c r="L20" i="1"/>
  <c r="F22" i="1"/>
  <c r="G20" i="1"/>
  <c r="O29" i="1"/>
  <c r="O78" i="1" s="1"/>
  <c r="H35" i="1"/>
  <c r="I35" i="1" s="1"/>
  <c r="E35" i="1"/>
  <c r="F35" i="1" s="1"/>
  <c r="D65" i="1"/>
  <c r="D29" i="1"/>
  <c r="E11" i="1"/>
  <c r="F11" i="1" s="1"/>
  <c r="K16" i="1"/>
  <c r="K15" i="1" s="1"/>
  <c r="I33" i="1"/>
  <c r="J45" i="1"/>
  <c r="K45" i="1"/>
  <c r="I48" i="1"/>
  <c r="N53" i="1"/>
  <c r="H65" i="1"/>
  <c r="I65" i="1" s="1"/>
  <c r="N23" i="1"/>
  <c r="N33" i="1"/>
  <c r="I31" i="1"/>
  <c r="H20" i="1"/>
  <c r="I20" i="1" s="1"/>
  <c r="H29" i="1"/>
  <c r="I74" i="1"/>
  <c r="K78" i="1" l="1"/>
  <c r="K97" i="1" s="1"/>
  <c r="F29" i="1"/>
  <c r="G78" i="1"/>
  <c r="G97" i="1" s="1"/>
  <c r="D78" i="1"/>
  <c r="D97" i="1" s="1"/>
  <c r="L78" i="1"/>
  <c r="L97" i="1" s="1"/>
  <c r="I29" i="1"/>
  <c r="N29" i="1"/>
  <c r="M78" i="1"/>
  <c r="M97" i="1" s="1"/>
  <c r="E78" i="1"/>
  <c r="F78" i="1" s="1"/>
  <c r="H78" i="1"/>
  <c r="I78" i="1" s="1"/>
  <c r="E97" i="1" l="1"/>
  <c r="N78" i="1"/>
  <c r="H97" i="1"/>
</calcChain>
</file>

<file path=xl/sharedStrings.xml><?xml version="1.0" encoding="utf-8"?>
<sst xmlns="http://schemas.openxmlformats.org/spreadsheetml/2006/main" count="143" uniqueCount="121">
  <si>
    <t>Sprawozdanie miesięczne
z realizacji Programu Rozwoju Obszarów Wiejskich na lata 2014-2020</t>
  </si>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</sst>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2"/>
      <name val="Calibri Light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libri Light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3" fillId="0" borderId="0" xfId="1" applyFont="1" applyFill="1" applyAlignment="1" applyProtection="1">
      <alignment wrapText="1"/>
      <protection locked="0"/>
    </xf>
    <xf numFmtId="0" fontId="4" fillId="0" borderId="0" xfId="1" applyFont="1" applyFill="1" applyAlignment="1" applyProtection="1">
      <alignment wrapText="1"/>
      <protection locked="0"/>
    </xf>
    <xf numFmtId="0" fontId="1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  <protection locked="0"/>
    </xf>
    <xf numFmtId="0" fontId="11" fillId="0" borderId="29" xfId="1" applyFont="1" applyFill="1" applyBorder="1" applyAlignment="1" applyProtection="1">
      <alignment horizontal="center" vertical="center" wrapText="1"/>
      <protection locked="0"/>
    </xf>
    <xf numFmtId="0" fontId="11" fillId="0" borderId="31" xfId="1" applyFont="1" applyFill="1" applyBorder="1" applyAlignment="1" applyProtection="1">
      <alignment horizontal="center" vertical="center" wrapText="1"/>
      <protection locked="0"/>
    </xf>
    <xf numFmtId="0" fontId="11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center" vertical="center" wrapText="1"/>
      <protection locked="0"/>
    </xf>
    <xf numFmtId="0" fontId="11" fillId="0" borderId="34" xfId="1" applyFont="1" applyFill="1" applyBorder="1" applyAlignment="1" applyProtection="1">
      <alignment horizontal="center" vertical="center" wrapText="1"/>
      <protection locked="0"/>
    </xf>
    <xf numFmtId="0" fontId="11" fillId="0" borderId="35" xfId="1" applyFont="1" applyFill="1" applyBorder="1" applyAlignment="1" applyProtection="1">
      <alignment horizontal="center" vertical="center" wrapText="1"/>
      <protection locked="0"/>
    </xf>
    <xf numFmtId="0" fontId="11" fillId="0" borderId="36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6" xfId="1" applyFont="1" applyFill="1" applyBorder="1" applyAlignment="1" applyProtection="1">
      <alignment horizontal="left" vertical="center" wrapText="1"/>
      <protection locked="0"/>
    </xf>
    <xf numFmtId="4" fontId="12" fillId="2" borderId="9" xfId="1" applyNumberFormat="1" applyFont="1" applyFill="1" applyBorder="1" applyAlignment="1" applyProtection="1">
      <alignment horizontal="right" vertical="center" wrapText="1"/>
    </xf>
    <xf numFmtId="4" fontId="12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0" xfId="1" applyNumberFormat="1" applyFont="1" applyFill="1" applyBorder="1" applyAlignment="1" applyProtection="1">
      <alignment horizontal="right" vertical="center" wrapText="1"/>
    </xf>
    <xf numFmtId="4" fontId="12" fillId="2" borderId="11" xfId="1" applyNumberFormat="1" applyFont="1" applyFill="1" applyBorder="1" applyAlignment="1" applyProtection="1">
      <alignment horizontal="right" vertical="center" wrapText="1"/>
    </xf>
    <xf numFmtId="10" fontId="12" fillId="2" borderId="12" xfId="1" applyNumberFormat="1" applyFont="1" applyFill="1" applyBorder="1" applyAlignment="1" applyProtection="1">
      <alignment horizontal="right" vertical="center" wrapText="1"/>
    </xf>
    <xf numFmtId="4" fontId="12" fillId="2" borderId="6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Protection="1"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</xf>
    <xf numFmtId="4" fontId="14" fillId="0" borderId="40" xfId="1" applyNumberFormat="1" applyFont="1" applyBorder="1" applyAlignment="1" applyProtection="1">
      <alignment horizontal="right" vertical="center" wrapText="1"/>
    </xf>
    <xf numFmtId="0" fontId="14" fillId="0" borderId="41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  <protection locked="0"/>
    </xf>
    <xf numFmtId="4" fontId="14" fillId="0" borderId="42" xfId="1" applyNumberFormat="1" applyFont="1" applyBorder="1" applyAlignment="1" applyProtection="1">
      <alignment horizontal="righ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4" fontId="14" fillId="0" borderId="35" xfId="1" applyNumberFormat="1" applyFont="1" applyBorder="1" applyAlignment="1" applyProtection="1">
      <alignment horizontal="right" vertical="center" wrapText="1"/>
    </xf>
    <xf numFmtId="0" fontId="12" fillId="2" borderId="13" xfId="1" applyFont="1" applyFill="1" applyBorder="1" applyAlignment="1" applyProtection="1">
      <alignment horizontal="center" vertical="center" wrapText="1"/>
      <protection locked="0"/>
    </xf>
    <xf numFmtId="0" fontId="12" fillId="2" borderId="14" xfId="1" applyFont="1" applyFill="1" applyBorder="1" applyAlignment="1" applyProtection="1">
      <alignment horizontal="left" vertical="center" wrapText="1"/>
      <protection locked="0"/>
    </xf>
    <xf numFmtId="4" fontId="12" fillId="2" borderId="21" xfId="1" applyNumberFormat="1" applyFont="1" applyFill="1" applyBorder="1" applyAlignment="1" applyProtection="1">
      <alignment horizontal="right" vertical="center" wrapText="1"/>
    </xf>
    <xf numFmtId="3" fontId="12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6" xfId="1" applyNumberFormat="1" applyFont="1" applyFill="1" applyBorder="1" applyAlignment="1" applyProtection="1">
      <alignment horizontal="right" vertical="center" wrapText="1"/>
    </xf>
    <xf numFmtId="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9" xfId="1" applyNumberFormat="1" applyFont="1" applyFill="1" applyBorder="1" applyAlignment="1" applyProtection="1">
      <alignment horizontal="right" vertical="center" wrapText="1"/>
    </xf>
    <xf numFmtId="4" fontId="12" fillId="2" borderId="14" xfId="1" applyNumberFormat="1" applyFont="1" applyFill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14" fillId="0" borderId="43" xfId="1" applyFont="1" applyFill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>
      <alignment horizontal="right" vertical="center" wrapText="1"/>
    </xf>
    <xf numFmtId="4" fontId="14" fillId="5" borderId="40" xfId="1" applyNumberFormat="1" applyFont="1" applyFill="1" applyBorder="1" applyAlignment="1">
      <alignment horizontal="right" vertical="center" wrapText="1"/>
    </xf>
    <xf numFmtId="4" fontId="14" fillId="0" borderId="40" xfId="1" applyNumberFormat="1" applyFont="1" applyBorder="1" applyAlignment="1">
      <alignment horizontal="right" vertical="center" wrapText="1"/>
    </xf>
    <xf numFmtId="0" fontId="14" fillId="0" borderId="43" xfId="1" applyFont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left" vertical="center" wrapText="1"/>
      <protection locked="0"/>
    </xf>
    <xf numFmtId="3" fontId="14" fillId="4" borderId="16" xfId="1" applyNumberFormat="1" applyFont="1" applyFill="1" applyBorder="1" applyAlignment="1">
      <alignment horizontal="right" vertical="center" wrapText="1"/>
    </xf>
    <xf numFmtId="4" fontId="14" fillId="5" borderId="17" xfId="1" applyNumberFormat="1" applyFont="1" applyFill="1" applyBorder="1" applyAlignment="1">
      <alignment horizontal="right" vertical="center" wrapText="1"/>
    </xf>
    <xf numFmtId="3" fontId="14" fillId="0" borderId="16" xfId="1" applyNumberFormat="1" applyFont="1" applyBorder="1" applyAlignment="1">
      <alignment horizontal="right" vertical="center" wrapText="1"/>
    </xf>
    <xf numFmtId="4" fontId="14" fillId="0" borderId="17" xfId="1" applyNumberFormat="1" applyFont="1" applyBorder="1" applyAlignment="1">
      <alignment horizontal="right" vertical="center" wrapText="1"/>
    </xf>
    <xf numFmtId="0" fontId="12" fillId="0" borderId="22" xfId="1" applyFont="1" applyBorder="1" applyAlignment="1" applyProtection="1">
      <alignment horizontal="left" vertical="center" wrapText="1"/>
      <protection locked="0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3" fontId="14" fillId="0" borderId="18" xfId="1" applyNumberFormat="1" applyFont="1" applyBorder="1" applyAlignment="1">
      <alignment horizontal="right" vertical="center" wrapText="1"/>
    </xf>
    <xf numFmtId="4" fontId="14" fillId="0" borderId="42" xfId="1" applyNumberFormat="1" applyFont="1" applyBorder="1" applyAlignment="1">
      <alignment horizontal="right" vertical="center" wrapText="1"/>
    </xf>
    <xf numFmtId="4" fontId="14" fillId="6" borderId="42" xfId="1" applyNumberFormat="1" applyFont="1" applyFill="1" applyBorder="1" applyAlignment="1">
      <alignment horizontal="right" vertical="center" wrapText="1"/>
    </xf>
    <xf numFmtId="0" fontId="12" fillId="0" borderId="14" xfId="1" applyFont="1" applyBorder="1" applyAlignment="1" applyProtection="1">
      <alignment horizontal="left" vertical="center" wrapText="1"/>
      <protection locked="0"/>
    </xf>
    <xf numFmtId="4" fontId="14" fillId="0" borderId="38" xfId="1" applyNumberFormat="1" applyFont="1" applyBorder="1" applyAlignment="1" applyProtection="1">
      <alignment horizontal="right" vertical="center" wrapText="1"/>
    </xf>
    <xf numFmtId="10" fontId="14" fillId="0" borderId="35" xfId="1" applyNumberFormat="1" applyFont="1" applyBorder="1" applyAlignment="1" applyProtection="1">
      <alignment horizontal="right" vertical="center" wrapText="1"/>
      <protection locked="0"/>
    </xf>
    <xf numFmtId="3" fontId="14" fillId="0" borderId="33" xfId="1" applyNumberFormat="1" applyFont="1" applyBorder="1" applyAlignment="1" applyProtection="1">
      <alignment horizontal="right" vertical="center" wrapText="1"/>
    </xf>
    <xf numFmtId="10" fontId="14" fillId="0" borderId="36" xfId="1" applyNumberFormat="1" applyFont="1" applyBorder="1" applyAlignment="1" applyProtection="1">
      <alignment horizontal="right" vertical="center" wrapText="1"/>
    </xf>
    <xf numFmtId="4" fontId="14" fillId="0" borderId="32" xfId="1" applyNumberFormat="1" applyFont="1" applyBorder="1" applyAlignment="1" applyProtection="1">
      <alignment horizontal="right" vertical="center" wrapText="1"/>
    </xf>
    <xf numFmtId="4" fontId="14" fillId="6" borderId="15" xfId="1" applyNumberFormat="1" applyFont="1" applyFill="1" applyBorder="1" applyAlignment="1" applyProtection="1">
      <alignment horizontal="right" vertical="center" wrapText="1"/>
    </xf>
    <xf numFmtId="3" fontId="14" fillId="6" borderId="16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18" xfId="1" applyNumberFormat="1" applyFont="1" applyFill="1" applyBorder="1" applyAlignment="1" applyProtection="1">
      <alignment horizontal="right" vertical="center" wrapText="1"/>
    </xf>
    <xf numFmtId="4" fontId="14" fillId="6" borderId="42" xfId="1" applyNumberFormat="1" applyFont="1" applyFill="1" applyBorder="1" applyAlignment="1" applyProtection="1">
      <alignment horizontal="right" vertical="center" wrapText="1"/>
    </xf>
    <xf numFmtId="10" fontId="14" fillId="6" borderId="45" xfId="1" applyNumberFormat="1" applyFont="1" applyFill="1" applyBorder="1" applyAlignment="1" applyProtection="1">
      <alignment horizontal="right" vertical="center" wrapText="1"/>
    </xf>
    <xf numFmtId="4" fontId="14" fillId="6" borderId="22" xfId="1" applyNumberFormat="1" applyFont="1" applyFill="1" applyBorder="1" applyAlignment="1" applyProtection="1">
      <alignment horizontal="right" vertical="center" wrapText="1"/>
    </xf>
    <xf numFmtId="4" fontId="14" fillId="0" borderId="15" xfId="1" applyNumberFormat="1" applyFont="1" applyBorder="1" applyAlignment="1" applyProtection="1">
      <alignment horizontal="right" vertical="center" wrapText="1"/>
    </xf>
    <xf numFmtId="3" fontId="14" fillId="0" borderId="16" xfId="1" applyNumberFormat="1" applyFont="1" applyBorder="1" applyAlignment="1" applyProtection="1">
      <alignment horizontal="right" vertical="center" wrapText="1"/>
      <protection locked="0"/>
    </xf>
    <xf numFmtId="10" fontId="14" fillId="0" borderId="42" xfId="1" applyNumberFormat="1" applyFont="1" applyBorder="1" applyAlignment="1" applyProtection="1">
      <alignment horizontal="right" vertical="center" wrapText="1"/>
      <protection locked="0"/>
    </xf>
    <xf numFmtId="10" fontId="14" fillId="0" borderId="45" xfId="1" applyNumberFormat="1" applyFont="1" applyBorder="1" applyAlignment="1" applyProtection="1">
      <alignment horizontal="right" vertical="center" wrapText="1"/>
    </xf>
    <xf numFmtId="4" fontId="14" fillId="0" borderId="22" xfId="1" applyNumberFormat="1" applyFont="1" applyBorder="1" applyAlignment="1" applyProtection="1">
      <alignment horizontal="right" vertical="center" wrapText="1"/>
    </xf>
    <xf numFmtId="0" fontId="14" fillId="0" borderId="13" xfId="1" applyFont="1" applyBorder="1" applyAlignment="1" applyProtection="1">
      <alignment horizontal="center" vertical="center"/>
      <protection locked="0"/>
    </xf>
    <xf numFmtId="3" fontId="14" fillId="0" borderId="47" xfId="1" applyNumberFormat="1" applyFont="1" applyBorder="1" applyAlignment="1" applyProtection="1">
      <alignment horizontal="right" vertical="center" wrapText="1"/>
    </xf>
    <xf numFmtId="3" fontId="14" fillId="0" borderId="17" xfId="1" applyNumberFormat="1" applyFont="1" applyBorder="1" applyAlignment="1" applyProtection="1">
      <alignment horizontal="right" vertical="center" wrapText="1"/>
    </xf>
    <xf numFmtId="3" fontId="14" fillId="0" borderId="15" xfId="1" applyNumberFormat="1" applyFont="1" applyBorder="1" applyAlignment="1" applyProtection="1">
      <alignment horizontal="right" vertical="center" wrapText="1"/>
    </xf>
    <xf numFmtId="0" fontId="14" fillId="0" borderId="31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left" vertical="center" wrapText="1"/>
      <protection locked="0"/>
    </xf>
    <xf numFmtId="10" fontId="14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6" xfId="1" applyNumberFormat="1" applyFont="1" applyBorder="1" applyAlignment="1" applyProtection="1">
      <alignment horizontal="right" vertical="center" wrapText="1"/>
    </xf>
    <xf numFmtId="4" fontId="14" fillId="0" borderId="17" xfId="1" applyNumberFormat="1" applyFont="1" applyBorder="1" applyAlignment="1" applyProtection="1">
      <alignment horizontal="right" vertical="center" wrapText="1"/>
    </xf>
    <xf numFmtId="0" fontId="14" fillId="6" borderId="13" xfId="1" applyFont="1" applyFill="1" applyBorder="1" applyAlignment="1">
      <alignment vertical="center" wrapText="1"/>
    </xf>
    <xf numFmtId="3" fontId="14" fillId="6" borderId="16" xfId="1" applyNumberFormat="1" applyFont="1" applyFill="1" applyBorder="1" applyAlignment="1" applyProtection="1">
      <alignment horizontal="right" vertical="center" wrapText="1"/>
    </xf>
    <xf numFmtId="4" fontId="14" fillId="6" borderId="17" xfId="1" applyNumberFormat="1" applyFont="1" applyFill="1" applyBorder="1" applyAlignment="1" applyProtection="1">
      <alignment horizontal="right" vertical="center" wrapText="1"/>
    </xf>
    <xf numFmtId="0" fontId="14" fillId="7" borderId="22" xfId="1" applyFont="1" applyFill="1" applyBorder="1" applyAlignment="1">
      <alignment horizontal="left" vertical="center" wrapText="1"/>
    </xf>
    <xf numFmtId="0" fontId="14" fillId="6" borderId="31" xfId="1" applyFont="1" applyFill="1" applyBorder="1" applyAlignment="1" applyProtection="1">
      <alignment vertical="center" wrapText="1"/>
      <protection locked="0"/>
    </xf>
    <xf numFmtId="3" fontId="14" fillId="0" borderId="48" xfId="1" applyNumberFormat="1" applyFont="1" applyBorder="1" applyAlignment="1" applyProtection="1">
      <alignment horizontal="right" vertical="center" wrapText="1"/>
    </xf>
    <xf numFmtId="0" fontId="14" fillId="7" borderId="22" xfId="1" applyFont="1" applyFill="1" applyBorder="1" applyAlignment="1" applyProtection="1">
      <alignment horizontal="lef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4" fontId="12" fillId="2" borderId="49" xfId="1" applyNumberFormat="1" applyFont="1" applyFill="1" applyBorder="1" applyAlignment="1" applyProtection="1">
      <alignment horizontal="right" vertical="center" wrapText="1"/>
    </xf>
    <xf numFmtId="16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4" xfId="1" applyNumberFormat="1" applyFont="1" applyFill="1" applyBorder="1" applyAlignment="1" applyProtection="1">
      <alignment horizontal="right" vertical="center" wrapText="1"/>
    </xf>
    <xf numFmtId="3" fontId="14" fillId="6" borderId="39" xfId="1" applyNumberFormat="1" applyFont="1" applyFill="1" applyBorder="1" applyAlignment="1" applyProtection="1">
      <alignment horizontal="right" vertical="center" wrapText="1"/>
    </xf>
    <xf numFmtId="4" fontId="14" fillId="6" borderId="40" xfId="1" applyNumberFormat="1" applyFont="1" applyFill="1" applyBorder="1" applyAlignment="1" applyProtection="1">
      <alignment horizontal="right" vertical="center" wrapText="1"/>
    </xf>
    <xf numFmtId="0" fontId="14" fillId="7" borderId="32" xfId="1" applyFont="1" applyFill="1" applyBorder="1" applyAlignment="1">
      <alignment horizontal="left" vertical="center" wrapText="1"/>
    </xf>
    <xf numFmtId="0" fontId="14" fillId="6" borderId="41" xfId="1" applyFont="1" applyFill="1" applyBorder="1" applyAlignment="1" applyProtection="1">
      <alignment vertical="center" wrapText="1"/>
      <protection locked="0"/>
    </xf>
    <xf numFmtId="164" fontId="14" fillId="6" borderId="42" xfId="1" applyNumberFormat="1" applyFont="1" applyFill="1" applyBorder="1" applyAlignment="1" applyProtection="1">
      <alignment horizontal="right" vertical="center" wrapText="1"/>
    </xf>
    <xf numFmtId="3" fontId="14" fillId="6" borderId="39" xfId="1" applyNumberFormat="1" applyFont="1" applyFill="1" applyBorder="1" applyAlignment="1" applyProtection="1">
      <alignment vertical="center" wrapText="1"/>
    </xf>
    <xf numFmtId="4" fontId="14" fillId="6" borderId="40" xfId="1" applyNumberFormat="1" applyFont="1" applyFill="1" applyBorder="1" applyAlignment="1" applyProtection="1">
      <alignment vertical="center" wrapText="1"/>
    </xf>
    <xf numFmtId="3" fontId="14" fillId="6" borderId="16" xfId="1" applyNumberFormat="1" applyFont="1" applyFill="1" applyBorder="1" applyAlignment="1" applyProtection="1">
      <alignment vertical="center" wrapText="1"/>
    </xf>
    <xf numFmtId="4" fontId="14" fillId="6" borderId="17" xfId="1" applyNumberFormat="1" applyFont="1" applyFill="1" applyBorder="1" applyAlignment="1" applyProtection="1">
      <alignment vertical="center" wrapText="1"/>
    </xf>
    <xf numFmtId="0" fontId="12" fillId="2" borderId="41" xfId="1" applyFont="1" applyFill="1" applyBorder="1" applyAlignment="1" applyProtection="1">
      <alignment horizontal="center" vertical="center" wrapText="1"/>
      <protection locked="0"/>
    </xf>
    <xf numFmtId="4" fontId="12" fillId="2" borderId="15" xfId="1" applyNumberFormat="1" applyFont="1" applyFill="1" applyBorder="1" applyAlignment="1" applyProtection="1">
      <alignment horizontal="right" vertical="center" wrapText="1"/>
    </xf>
    <xf numFmtId="3" fontId="12" fillId="2" borderId="18" xfId="1" applyNumberFormat="1" applyFont="1" applyFill="1" applyBorder="1" applyAlignment="1" applyProtection="1">
      <alignment horizontal="right" vertical="center" wrapText="1"/>
    </xf>
    <xf numFmtId="4" fontId="12" fillId="2" borderId="42" xfId="1" applyNumberFormat="1" applyFont="1" applyFill="1" applyBorder="1" applyAlignment="1" applyProtection="1">
      <alignment horizontal="right" vertical="center" wrapText="1"/>
    </xf>
    <xf numFmtId="10" fontId="12" fillId="2" borderId="45" xfId="1" applyNumberFormat="1" applyFont="1" applyFill="1" applyBorder="1" applyAlignment="1" applyProtection="1">
      <alignment horizontal="right" vertical="center" wrapText="1"/>
    </xf>
    <xf numFmtId="4" fontId="12" fillId="2" borderId="22" xfId="1" applyNumberFormat="1" applyFont="1" applyFill="1" applyBorder="1" applyAlignment="1" applyProtection="1">
      <alignment horizontal="right" vertical="center" wrapText="1"/>
    </xf>
    <xf numFmtId="0" fontId="12" fillId="0" borderId="43" xfId="1" applyFont="1" applyBorder="1" applyAlignment="1" applyProtection="1">
      <alignment horizontal="left" vertical="center" wrapText="1"/>
      <protection locked="0"/>
    </xf>
    <xf numFmtId="4" fontId="14" fillId="0" borderId="51" xfId="1" applyNumberFormat="1" applyFont="1" applyBorder="1" applyAlignment="1" applyProtection="1">
      <alignment horizontal="right" vertical="center" wrapText="1"/>
    </xf>
    <xf numFmtId="0" fontId="14" fillId="7" borderId="43" xfId="1" applyFont="1" applyFill="1" applyBorder="1" applyAlignment="1" applyProtection="1">
      <alignment horizontal="left" vertical="center" wrapText="1"/>
      <protection locked="0"/>
    </xf>
    <xf numFmtId="3" fontId="14" fillId="6" borderId="52" xfId="1" applyNumberFormat="1" applyFont="1" applyFill="1" applyBorder="1" applyAlignment="1" applyProtection="1">
      <alignment horizontal="right" vertical="center" wrapText="1"/>
    </xf>
    <xf numFmtId="4" fontId="14" fillId="6" borderId="44" xfId="1" applyNumberFormat="1" applyFont="1" applyFill="1" applyBorder="1" applyAlignment="1" applyProtection="1">
      <alignment horizontal="right" vertical="center" wrapText="1"/>
    </xf>
    <xf numFmtId="3" fontId="14" fillId="6" borderId="56" xfId="1" applyNumberFormat="1" applyFont="1" applyFill="1" applyBorder="1" applyAlignment="1" applyProtection="1">
      <alignment horizontal="right" vertical="center" wrapText="1"/>
    </xf>
    <xf numFmtId="4" fontId="14" fillId="6" borderId="57" xfId="1" applyNumberFormat="1" applyFont="1" applyFill="1" applyBorder="1" applyAlignment="1" applyProtection="1">
      <alignment horizontal="right" vertical="center" wrapText="1"/>
    </xf>
    <xf numFmtId="4" fontId="16" fillId="8" borderId="58" xfId="1" applyNumberFormat="1" applyFont="1" applyFill="1" applyBorder="1" applyAlignment="1" applyProtection="1">
      <alignment horizontal="right" vertical="center" wrapText="1"/>
    </xf>
    <xf numFmtId="3" fontId="16" fillId="8" borderId="1" xfId="1" applyNumberFormat="1" applyFont="1" applyFill="1" applyBorder="1" applyAlignment="1" applyProtection="1">
      <alignment horizontal="right" vertical="center" wrapText="1"/>
    </xf>
    <xf numFmtId="4" fontId="16" fillId="8" borderId="60" xfId="1" applyNumberFormat="1" applyFont="1" applyFill="1" applyBorder="1" applyAlignment="1" applyProtection="1">
      <alignment horizontal="right" vertical="center" wrapText="1"/>
    </xf>
    <xf numFmtId="10" fontId="16" fillId="8" borderId="61" xfId="1" applyNumberFormat="1" applyFont="1" applyFill="1" applyBorder="1" applyAlignment="1" applyProtection="1">
      <alignment horizontal="right" vertical="center" wrapText="1"/>
    </xf>
    <xf numFmtId="4" fontId="16" fillId="8" borderId="30" xfId="1" applyNumberFormat="1" applyFont="1" applyFill="1" applyBorder="1" applyAlignment="1" applyProtection="1">
      <alignment horizontal="right" vertical="center" wrapText="1"/>
    </xf>
    <xf numFmtId="0" fontId="17" fillId="0" borderId="0" xfId="1" applyFont="1" applyFill="1" applyProtection="1">
      <protection locked="0"/>
    </xf>
    <xf numFmtId="0" fontId="18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7" fillId="0" borderId="0" xfId="1" applyFont="1" applyFill="1" applyAlignment="1" applyProtection="1">
      <protection locked="0"/>
    </xf>
    <xf numFmtId="4" fontId="14" fillId="0" borderId="42" xfId="1" applyNumberFormat="1" applyFont="1" applyBorder="1" applyAlignment="1" applyProtection="1">
      <alignment horizontal="right" vertical="center" wrapText="1"/>
    </xf>
    <xf numFmtId="4" fontId="14" fillId="5" borderId="40" xfId="1" applyNumberFormat="1" applyFont="1" applyFill="1" applyBorder="1" applyAlignment="1" applyProtection="1">
      <alignment horizontal="right" vertical="center" wrapText="1"/>
    </xf>
    <xf numFmtId="4" fontId="14" fillId="5" borderId="17" xfId="1" applyNumberFormat="1" applyFont="1" applyFill="1" applyBorder="1" applyAlignment="1" applyProtection="1">
      <alignment horizontal="right" vertical="center" wrapText="1"/>
    </xf>
    <xf numFmtId="3" fontId="14" fillId="3" borderId="39" xfId="1" applyNumberFormat="1" applyFont="1" applyFill="1" applyBorder="1" applyAlignment="1" applyProtection="1">
      <alignment vertical="center" wrapText="1"/>
    </xf>
    <xf numFmtId="4" fontId="14" fillId="3" borderId="40" xfId="1" applyNumberFormat="1" applyFont="1" applyFill="1" applyBorder="1" applyAlignment="1" applyProtection="1">
      <alignment vertical="center" wrapText="1"/>
    </xf>
    <xf numFmtId="3" fontId="14" fillId="3" borderId="16" xfId="1" applyNumberFormat="1" applyFont="1" applyFill="1" applyBorder="1" applyAlignment="1" applyProtection="1">
      <alignment vertical="center" wrapText="1"/>
    </xf>
    <xf numFmtId="4" fontId="14" fillId="3" borderId="35" xfId="1" applyNumberFormat="1" applyFont="1" applyFill="1" applyBorder="1" applyAlignment="1" applyProtection="1">
      <alignment horizontal="right" vertical="center" wrapText="1"/>
    </xf>
    <xf numFmtId="10" fontId="12" fillId="2" borderId="17" xfId="1" applyNumberFormat="1" applyFont="1" applyFill="1" applyBorder="1" applyAlignment="1" applyProtection="1">
      <alignment horizontal="right" vertical="center" wrapText="1"/>
    </xf>
    <xf numFmtId="3" fontId="14" fillId="3" borderId="18" xfId="1" applyNumberFormat="1" applyFont="1" applyFill="1" applyBorder="1" applyAlignment="1" applyProtection="1">
      <alignment horizontal="right" vertical="center" wrapText="1"/>
    </xf>
    <xf numFmtId="4" fontId="14" fillId="5" borderId="35" xfId="1" applyNumberFormat="1" applyFont="1" applyFill="1" applyBorder="1" applyAlignment="1" applyProtection="1">
      <alignment horizontal="right" vertical="center" wrapText="1"/>
    </xf>
    <xf numFmtId="3" fontId="14" fillId="6" borderId="33" xfId="1" applyNumberFormat="1" applyFont="1" applyFill="1" applyBorder="1" applyAlignment="1" applyProtection="1">
      <alignment horizontal="right" vertical="center" wrapText="1"/>
    </xf>
    <xf numFmtId="4" fontId="14" fillId="6" borderId="35" xfId="1" applyNumberFormat="1" applyFont="1" applyFill="1" applyBorder="1" applyAlignment="1" applyProtection="1">
      <alignment horizontal="right" vertical="center" wrapText="1"/>
    </xf>
    <xf numFmtId="3" fontId="14" fillId="6" borderId="50" xfId="1" applyNumberFormat="1" applyFont="1" applyFill="1" applyBorder="1" applyAlignment="1" applyProtection="1">
      <alignment horizontal="right" vertical="center" wrapText="1"/>
    </xf>
    <xf numFmtId="164" fontId="14" fillId="5" borderId="17" xfId="1" applyNumberFormat="1" applyFont="1" applyFill="1" applyBorder="1" applyAlignment="1" applyProtection="1">
      <alignment horizontal="right" vertical="center" wrapText="1"/>
    </xf>
    <xf numFmtId="3" fontId="14" fillId="0" borderId="18" xfId="1" applyNumberFormat="1" applyFont="1" applyFill="1" applyBorder="1" applyAlignment="1" applyProtection="1">
      <alignment horizontal="right" vertical="center" wrapText="1"/>
    </xf>
    <xf numFmtId="10" fontId="12" fillId="2" borderId="42" xfId="1" applyNumberFormat="1" applyFont="1" applyFill="1" applyBorder="1" applyAlignment="1" applyProtection="1">
      <alignment horizontal="right" vertical="center" wrapText="1"/>
    </xf>
    <xf numFmtId="3" fontId="12" fillId="2" borderId="50" xfId="1" applyNumberFormat="1" applyFont="1" applyFill="1" applyBorder="1" applyAlignment="1" applyProtection="1">
      <alignment horizontal="right" vertical="center" wrapText="1"/>
    </xf>
    <xf numFmtId="0" fontId="14" fillId="7" borderId="16" xfId="1" applyFont="1" applyFill="1" applyBorder="1" applyAlignment="1" applyProtection="1">
      <alignment horizontal="left" vertical="center" wrapText="1"/>
    </xf>
    <xf numFmtId="0" fontId="14" fillId="7" borderId="17" xfId="1" applyFont="1" applyFill="1" applyBorder="1" applyAlignment="1" applyProtection="1">
      <alignment horizontal="left" vertical="center" wrapText="1"/>
    </xf>
    <xf numFmtId="4" fontId="12" fillId="2" borderId="50" xfId="1" applyNumberFormat="1" applyFont="1" applyFill="1" applyBorder="1" applyAlignment="1" applyProtection="1">
      <alignment horizontal="right" vertical="center" wrapText="1"/>
    </xf>
    <xf numFmtId="4" fontId="12" fillId="2" borderId="20" xfId="1" applyNumberFormat="1" applyFont="1" applyFill="1" applyBorder="1" applyAlignment="1" applyProtection="1">
      <alignment horizontal="right" vertical="center" wrapText="1"/>
    </xf>
    <xf numFmtId="4" fontId="12" fillId="2" borderId="16" xfId="1" applyNumberFormat="1" applyFont="1" applyFill="1" applyBorder="1" applyAlignment="1" applyProtection="1">
      <alignment horizontal="right" vertical="center" wrapText="1"/>
    </xf>
    <xf numFmtId="10" fontId="14" fillId="3" borderId="35" xfId="1" applyNumberFormat="1" applyFont="1" applyFill="1" applyBorder="1" applyAlignment="1" applyProtection="1">
      <alignment horizontal="right" vertical="center" wrapText="1"/>
    </xf>
    <xf numFmtId="3" fontId="14" fillId="3" borderId="33" xfId="1" applyNumberFormat="1" applyFont="1" applyFill="1" applyBorder="1" applyAlignment="1" applyProtection="1">
      <alignment horizontal="right" vertical="center" wrapText="1"/>
    </xf>
    <xf numFmtId="4" fontId="14" fillId="3" borderId="54" xfId="1" applyNumberFormat="1" applyFont="1" applyFill="1" applyBorder="1" applyAlignment="1" applyProtection="1">
      <alignment horizontal="right" vertical="center" wrapText="1"/>
    </xf>
    <xf numFmtId="10" fontId="14" fillId="3" borderId="54" xfId="1" applyNumberFormat="1" applyFont="1" applyFill="1" applyBorder="1" applyAlignment="1" applyProtection="1">
      <alignment horizontal="right" vertical="center" wrapText="1"/>
    </xf>
    <xf numFmtId="3" fontId="14" fillId="3" borderId="28" xfId="1" applyNumberFormat="1" applyFont="1" applyFill="1" applyBorder="1" applyAlignment="1" applyProtection="1">
      <alignment horizontal="right" vertical="center" wrapText="1"/>
    </xf>
    <xf numFmtId="4" fontId="14" fillId="5" borderId="54" xfId="1" applyNumberFormat="1" applyFont="1" applyFill="1" applyBorder="1" applyAlignment="1" applyProtection="1">
      <alignment horizontal="right" vertical="center" wrapText="1"/>
    </xf>
    <xf numFmtId="3" fontId="16" fillId="8" borderId="59" xfId="1" applyNumberFormat="1" applyFont="1" applyFill="1" applyBorder="1" applyAlignment="1" applyProtection="1">
      <alignment horizontal="right" vertical="center" wrapText="1"/>
    </xf>
    <xf numFmtId="10" fontId="16" fillId="8" borderId="60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wrapText="1"/>
      <protection locked="0"/>
    </xf>
    <xf numFmtId="0" fontId="11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Fill="1" applyBorder="1" applyAlignment="1" applyProtection="1">
      <alignment horizontal="center" vertical="center" wrapText="1"/>
      <protection locked="0"/>
    </xf>
    <xf numFmtId="0" fontId="11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26" xfId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Alignment="1" applyProtection="1">
      <alignment horizontal="center" vertical="center" wrapText="1"/>
      <protection locked="0"/>
    </xf>
    <xf numFmtId="0" fontId="11" fillId="0" borderId="28" xfId="1" applyFont="1" applyFill="1" applyBorder="1" applyAlignment="1" applyProtection="1">
      <alignment horizontal="center" vertical="center" wrapText="1"/>
      <protection locked="0"/>
    </xf>
    <xf numFmtId="0" fontId="11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 wrapText="1"/>
      <protection locked="0"/>
    </xf>
    <xf numFmtId="0" fontId="11" fillId="0" borderId="3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10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</xf>
    <xf numFmtId="4" fontId="14" fillId="3" borderId="32" xfId="1" applyNumberFormat="1" applyFont="1" applyFill="1" applyBorder="1" applyAlignment="1" applyProtection="1">
      <alignment horizontal="right" vertical="center" wrapText="1"/>
    </xf>
    <xf numFmtId="0" fontId="14" fillId="0" borderId="31" xfId="1" applyFont="1" applyBorder="1" applyAlignment="1" applyProtection="1">
      <alignment horizontal="center" vertical="center"/>
      <protection locked="0"/>
    </xf>
    <xf numFmtId="3" fontId="14" fillId="0" borderId="33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35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0" fontId="14" fillId="0" borderId="41" xfId="1" applyFont="1" applyBorder="1" applyAlignment="1" applyProtection="1">
      <alignment horizontal="center" vertical="center"/>
      <protection locked="0"/>
    </xf>
    <xf numFmtId="4" fontId="14" fillId="0" borderId="35" xfId="1" applyNumberFormat="1" applyFont="1" applyBorder="1" applyAlignment="1" applyProtection="1">
      <alignment horizontal="right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0" fontId="14" fillId="4" borderId="44" xfId="1" applyNumberFormat="1" applyFont="1" applyFill="1" applyBorder="1" applyAlignment="1">
      <alignment horizontal="right" vertical="center" wrapText="1"/>
    </xf>
    <xf numFmtId="4" fontId="14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14" fillId="4" borderId="32" xfId="1" applyNumberFormat="1" applyFont="1" applyFill="1" applyBorder="1" applyAlignment="1">
      <alignment horizontal="right" vertical="center" wrapText="1"/>
    </xf>
    <xf numFmtId="3" fontId="14" fillId="0" borderId="33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4" fillId="0" borderId="37" xfId="1" applyFont="1" applyBorder="1" applyAlignment="1" applyProtection="1">
      <alignment horizontal="center" vertical="center"/>
      <protection locked="0"/>
    </xf>
    <xf numFmtId="10" fontId="14" fillId="3" borderId="35" xfId="1" applyNumberFormat="1" applyFont="1" applyFill="1" applyBorder="1" applyAlignment="1" applyProtection="1">
      <alignment horizontal="right" vertical="center" wrapText="1"/>
    </xf>
    <xf numFmtId="0" fontId="14" fillId="6" borderId="41" xfId="1" applyFont="1" applyFill="1" applyBorder="1" applyAlignment="1" applyProtection="1">
      <alignment horizontal="center" vertical="center"/>
      <protection locked="0"/>
    </xf>
    <xf numFmtId="0" fontId="14" fillId="6" borderId="37" xfId="1" applyFont="1" applyFill="1" applyBorder="1" applyAlignment="1" applyProtection="1">
      <alignment horizontal="center" vertical="center"/>
      <protection locked="0"/>
    </xf>
    <xf numFmtId="164" fontId="14" fillId="3" borderId="35" xfId="1" applyNumberFormat="1" applyFont="1" applyFill="1" applyBorder="1" applyAlignment="1" applyProtection="1">
      <alignment horizontal="center" vertical="center" wrapText="1"/>
    </xf>
    <xf numFmtId="10" fontId="14" fillId="3" borderId="38" xfId="1" applyNumberFormat="1" applyFont="1" applyFill="1" applyBorder="1" applyAlignment="1" applyProtection="1">
      <alignment horizontal="right" vertical="center" wrapText="1"/>
    </xf>
    <xf numFmtId="10" fontId="14" fillId="3" borderId="32" xfId="1" applyNumberFormat="1" applyFont="1" applyFill="1" applyBorder="1" applyAlignment="1" applyProtection="1">
      <alignment horizontal="right" vertical="center" wrapText="1"/>
    </xf>
    <xf numFmtId="4" fontId="14" fillId="3" borderId="35" xfId="1" applyNumberFormat="1" applyFont="1" applyFill="1" applyBorder="1" applyAlignment="1" applyProtection="1">
      <alignment horizontal="center" vertical="center" wrapText="1"/>
    </xf>
    <xf numFmtId="4" fontId="14" fillId="3" borderId="35" xfId="1" applyNumberFormat="1" applyFont="1" applyFill="1" applyBorder="1" applyAlignment="1" applyProtection="1">
      <alignment horizontal="right" vertical="center" wrapText="1"/>
    </xf>
    <xf numFmtId="0" fontId="14" fillId="6" borderId="31" xfId="1" applyFont="1" applyFill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6" fillId="8" borderId="1" xfId="1" applyFont="1" applyFill="1" applyBorder="1" applyAlignment="1" applyProtection="1">
      <alignment horizontal="center" vertical="center" wrapText="1"/>
      <protection locked="0"/>
    </xf>
    <xf numFmtId="0" fontId="16" fillId="8" borderId="3" xfId="1" applyFont="1" applyFill="1" applyBorder="1" applyAlignment="1" applyProtection="1">
      <alignment horizontal="center" vertical="center" wrapText="1"/>
      <protection locked="0"/>
    </xf>
    <xf numFmtId="0" fontId="14" fillId="6" borderId="53" xfId="1" applyFont="1" applyFill="1" applyBorder="1" applyAlignment="1" applyProtection="1">
      <alignment horizontal="center" vertical="center"/>
      <protection locked="0"/>
    </xf>
    <xf numFmtId="4" fontId="14" fillId="3" borderId="25" xfId="1" applyNumberFormat="1" applyFont="1" applyFill="1" applyBorder="1" applyAlignment="1" applyProtection="1">
      <alignment horizontal="right" vertical="center" wrapText="1"/>
    </xf>
    <xf numFmtId="3" fontId="14" fillId="3" borderId="33" xfId="1" applyNumberFormat="1" applyFont="1" applyFill="1" applyBorder="1" applyAlignment="1" applyProtection="1">
      <alignment horizontal="right" vertical="center" wrapText="1"/>
    </xf>
    <xf numFmtId="3" fontId="14" fillId="3" borderId="28" xfId="1" applyNumberFormat="1" applyFont="1" applyFill="1" applyBorder="1" applyAlignment="1" applyProtection="1">
      <alignment horizontal="right" vertical="center" wrapText="1"/>
    </xf>
    <xf numFmtId="10" fontId="14" fillId="3" borderId="55" xfId="1" applyNumberFormat="1" applyFont="1" applyFill="1" applyBorder="1" applyAlignment="1" applyProtection="1">
      <alignment horizontal="right" vertical="center" wrapText="1"/>
    </xf>
    <xf numFmtId="4" fontId="14" fillId="3" borderId="30" xfId="1" applyNumberFormat="1" applyFont="1" applyFill="1" applyBorder="1" applyAlignment="1" applyProtection="1">
      <alignment horizontal="right" vertical="center" wrapText="1"/>
    </xf>
    <xf numFmtId="4" fontId="14" fillId="3" borderId="0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Border="1" applyAlignment="1" applyProtection="1">
      <alignment horizontal="center" vertical="center"/>
    </xf>
    <xf numFmtId="3" fontId="14" fillId="0" borderId="39" xfId="1" applyNumberFormat="1" applyFont="1" applyBorder="1" applyAlignment="1" applyProtection="1">
      <alignment horizontal="right" vertical="center" wrapText="1"/>
    </xf>
    <xf numFmtId="3" fontId="14" fillId="4" borderId="16" xfId="1" applyNumberFormat="1" applyFont="1" applyFill="1" applyBorder="1" applyAlignment="1" applyProtection="1">
      <alignment horizontal="right" vertical="center" wrapText="1"/>
    </xf>
    <xf numFmtId="4" fontId="14" fillId="0" borderId="40" xfId="1" applyNumberFormat="1" applyFont="1" applyBorder="1" applyAlignment="1" applyProtection="1">
      <alignment horizontal="right" vertical="center" wrapText="1"/>
    </xf>
    <xf numFmtId="4" fontId="14" fillId="4" borderId="35" xfId="1" applyNumberFormat="1" applyFont="1" applyFill="1" applyBorder="1" applyAlignment="1" applyProtection="1">
      <alignment horizontal="right" vertical="center" wrapText="1"/>
    </xf>
    <xf numFmtId="4" fontId="14" fillId="4" borderId="40" xfId="1" applyNumberFormat="1" applyFont="1" applyFill="1" applyBorder="1" applyAlignment="1" applyProtection="1">
      <alignment horizontal="right" vertical="center" wrapText="1"/>
    </xf>
    <xf numFmtId="4" fontId="14" fillId="3" borderId="42" xfId="1" applyNumberFormat="1" applyFont="1" applyFill="1" applyBorder="1" applyAlignment="1" applyProtection="1">
      <alignment horizontal="right" vertical="center" wrapText="1"/>
    </xf>
    <xf numFmtId="10" fontId="12" fillId="2" borderId="1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maj%202019/ARiMR%20(M_2019-05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_nabór_2019"/>
      <sheetName val="6.3_nabór_2019_2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31.05.2019 r.</v>
          </cell>
        </row>
        <row r="8">
          <cell r="F8">
            <v>249074156.45896003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9116319</v>
          </cell>
          <cell r="AK9">
            <v>1</v>
          </cell>
          <cell r="AL9">
            <v>88098.97</v>
          </cell>
          <cell r="AM9">
            <v>56057.37</v>
          </cell>
          <cell r="AN9">
            <v>20514.849999999999</v>
          </cell>
        </row>
        <row r="11">
          <cell r="F11">
            <v>322081482.991552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7">
          <cell r="F17">
            <v>141634869.53331199</v>
          </cell>
          <cell r="AK17">
            <v>10005</v>
          </cell>
          <cell r="AR17">
            <v>33003300</v>
          </cell>
        </row>
        <row r="18">
          <cell r="AK18">
            <v>9986</v>
          </cell>
        </row>
        <row r="19">
          <cell r="H19">
            <v>3557</v>
          </cell>
          <cell r="U19">
            <v>2703</v>
          </cell>
          <cell r="AK19">
            <v>1721</v>
          </cell>
          <cell r="AL19">
            <v>3096885.6199999996</v>
          </cell>
          <cell r="AM19">
            <v>1970535.77</v>
          </cell>
          <cell r="AN19">
            <v>720443.69000000006</v>
          </cell>
        </row>
        <row r="24">
          <cell r="AK24">
            <v>8302</v>
          </cell>
          <cell r="AL24">
            <v>20036315.23</v>
          </cell>
          <cell r="AM24">
            <v>12749035.439999999</v>
          </cell>
          <cell r="AN24">
            <v>4648818.25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31913306.030000001</v>
          </cell>
          <cell r="AK25">
            <v>19</v>
          </cell>
          <cell r="AL25">
            <v>17230057.59</v>
          </cell>
          <cell r="AM25">
            <v>10963485.4</v>
          </cell>
          <cell r="AN25">
            <v>4052295.6599999997</v>
          </cell>
        </row>
        <row r="26">
          <cell r="F26">
            <v>16126232517.714931</v>
          </cell>
          <cell r="AK26">
            <v>12033</v>
          </cell>
          <cell r="AR26">
            <v>3757025000</v>
          </cell>
        </row>
        <row r="27">
          <cell r="F27">
            <v>10721568044.383039</v>
          </cell>
          <cell r="H27">
            <v>58123</v>
          </cell>
          <cell r="I27">
            <v>12364086541.889997</v>
          </cell>
          <cell r="U27">
            <v>18354</v>
          </cell>
          <cell r="V27">
            <v>3724253758.0000005</v>
          </cell>
          <cell r="AK27">
            <v>10924</v>
          </cell>
          <cell r="AL27">
            <v>1823751473.4799998</v>
          </cell>
          <cell r="AM27">
            <v>1160453027.26</v>
          </cell>
          <cell r="AN27">
            <v>428086826.00999993</v>
          </cell>
          <cell r="AR27">
            <v>2499997963</v>
          </cell>
        </row>
        <row r="34">
          <cell r="F34">
            <v>467921534.8157441</v>
          </cell>
          <cell r="H34">
            <v>2194</v>
          </cell>
          <cell r="I34">
            <v>360662755.25999999</v>
          </cell>
          <cell r="U34">
            <v>1482</v>
          </cell>
          <cell r="V34">
            <v>225773521.09999996</v>
          </cell>
          <cell r="AK34">
            <v>754</v>
          </cell>
          <cell r="AL34">
            <v>92959543.799999997</v>
          </cell>
          <cell r="AM34">
            <v>92959543.799999997</v>
          </cell>
          <cell r="AN34">
            <v>21622931.490000002</v>
          </cell>
          <cell r="AR34">
            <v>108937106</v>
          </cell>
        </row>
        <row r="36">
          <cell r="D36" t="str">
            <v>Inwestycje mające na celu ochronę wód przed zanieczyszczeniem azotanami pochodzącymi ze źródeł rolniczych 
(w tym "Inwestycje w gospodarstwach położonych na obszarach OSN")</v>
          </cell>
          <cell r="F36">
            <v>173201400.09065601</v>
          </cell>
          <cell r="H36">
            <v>3156</v>
          </cell>
          <cell r="I36">
            <v>228822972.46000004</v>
          </cell>
          <cell r="U36">
            <v>86</v>
          </cell>
          <cell r="V36">
            <v>3388551.1</v>
          </cell>
          <cell r="AK36">
            <v>83</v>
          </cell>
          <cell r="AL36">
            <v>3176467.5</v>
          </cell>
          <cell r="AM36">
            <v>3176467.5</v>
          </cell>
          <cell r="AN36">
            <v>746650.01</v>
          </cell>
          <cell r="AR36">
            <v>40338894</v>
          </cell>
        </row>
        <row r="39">
          <cell r="F39">
            <v>3540969333.3213124</v>
          </cell>
          <cell r="H39">
            <v>3864</v>
          </cell>
          <cell r="I39">
            <v>7451600524.1299992</v>
          </cell>
          <cell r="U39">
            <v>758</v>
          </cell>
          <cell r="V39">
            <v>1270137925.8599999</v>
          </cell>
          <cell r="AK39">
            <v>372</v>
          </cell>
          <cell r="AL39">
            <v>515032186.70000005</v>
          </cell>
          <cell r="AM39">
            <v>327714978.56</v>
          </cell>
          <cell r="AN39">
            <v>120591524.56000002</v>
          </cell>
          <cell r="AR39">
            <v>823052019</v>
          </cell>
        </row>
        <row r="46">
          <cell r="F46">
            <v>1222572205.1041763</v>
          </cell>
          <cell r="H46">
            <v>158</v>
          </cell>
          <cell r="I46">
            <v>1344893600.1399999</v>
          </cell>
          <cell r="U46">
            <v>116</v>
          </cell>
          <cell r="V46">
            <v>914238280.68358457</v>
          </cell>
          <cell r="AK46">
            <v>13</v>
          </cell>
          <cell r="AL46">
            <v>42388837.50999999</v>
          </cell>
          <cell r="AM46">
            <v>26972017.25</v>
          </cell>
          <cell r="AN46">
            <v>9879865.7100000009</v>
          </cell>
          <cell r="AR46">
            <v>284699018</v>
          </cell>
        </row>
        <row r="47">
          <cell r="F47">
            <v>1352634965.0737281</v>
          </cell>
          <cell r="AK47">
            <v>387</v>
          </cell>
          <cell r="AR47">
            <v>314970926</v>
          </cell>
        </row>
        <row r="48">
          <cell r="H48">
            <v>2857</v>
          </cell>
          <cell r="I48">
            <v>224149914.47999999</v>
          </cell>
          <cell r="U48">
            <v>545</v>
          </cell>
          <cell r="V48">
            <v>55452416.879999995</v>
          </cell>
          <cell r="AK48">
            <v>145</v>
          </cell>
          <cell r="AL48">
            <v>17393553.879999999</v>
          </cell>
          <cell r="AM48">
            <v>11067517.74</v>
          </cell>
          <cell r="AN48">
            <v>4044031.2800000003</v>
          </cell>
        </row>
        <row r="52">
          <cell r="H52">
            <v>1090</v>
          </cell>
          <cell r="I52">
            <v>66436593.950000003</v>
          </cell>
          <cell r="U52">
            <v>392</v>
          </cell>
          <cell r="V52">
            <v>15942836.66</v>
          </cell>
          <cell r="AK52">
            <v>242</v>
          </cell>
          <cell r="AL52">
            <v>8768893.9199999999</v>
          </cell>
          <cell r="AM52">
            <v>5579646.3399999989</v>
          </cell>
          <cell r="AN52">
            <v>2042648.69</v>
          </cell>
        </row>
        <row r="59">
          <cell r="AK59">
            <v>23563</v>
          </cell>
        </row>
        <row r="60">
          <cell r="F60">
            <v>3084485997.1767683</v>
          </cell>
          <cell r="H60">
            <v>17225</v>
          </cell>
          <cell r="I60">
            <v>1722850000</v>
          </cell>
          <cell r="U60">
            <v>13382</v>
          </cell>
          <cell r="V60">
            <v>1338200000</v>
          </cell>
          <cell r="AK60">
            <v>9632</v>
          </cell>
          <cell r="AL60">
            <v>790760000</v>
          </cell>
          <cell r="AM60">
            <v>503160588</v>
          </cell>
          <cell r="AN60">
            <v>184363105.03</v>
          </cell>
          <cell r="AR60">
            <v>717978630</v>
          </cell>
        </row>
        <row r="66">
          <cell r="F66">
            <v>1456238772.240896</v>
          </cell>
          <cell r="H66">
            <v>4300</v>
          </cell>
          <cell r="I66">
            <v>430050000</v>
          </cell>
          <cell r="U66">
            <v>1707</v>
          </cell>
          <cell r="V66">
            <v>170700000</v>
          </cell>
          <cell r="AK66">
            <v>961</v>
          </cell>
          <cell r="AL66">
            <v>81020000</v>
          </cell>
          <cell r="AM66">
            <v>51553026</v>
          </cell>
          <cell r="AN66">
            <v>19142272.850000001</v>
          </cell>
          <cell r="AR66">
            <v>339359101</v>
          </cell>
        </row>
        <row r="70">
          <cell r="F70">
            <v>3450830390.6225286</v>
          </cell>
          <cell r="H70">
            <v>25079</v>
          </cell>
          <cell r="I70">
            <v>1504740000</v>
          </cell>
          <cell r="U70">
            <v>14773</v>
          </cell>
          <cell r="V70">
            <v>886380000</v>
          </cell>
          <cell r="AK70">
            <v>11685</v>
          </cell>
          <cell r="AL70">
            <v>562968000</v>
          </cell>
          <cell r="AM70">
            <v>358216538.39999998</v>
          </cell>
          <cell r="AN70">
            <v>133290182.2</v>
          </cell>
          <cell r="AR70">
            <v>805527034</v>
          </cell>
        </row>
        <row r="76">
          <cell r="F76">
            <v>996356726.48691201</v>
          </cell>
          <cell r="H76">
            <v>1896</v>
          </cell>
          <cell r="I76">
            <v>789556042.56000006</v>
          </cell>
          <cell r="U76">
            <v>1299</v>
          </cell>
          <cell r="V76">
            <v>548965922.05999994</v>
          </cell>
          <cell r="AK76">
            <v>773</v>
          </cell>
          <cell r="AL76">
            <v>293274232.56</v>
          </cell>
          <cell r="AM76">
            <v>186610392.79000002</v>
          </cell>
          <cell r="AN76">
            <v>68286349.030000001</v>
          </cell>
          <cell r="AR76">
            <v>231997643</v>
          </cell>
        </row>
        <row r="78">
          <cell r="F78">
            <v>25714016.355568003</v>
          </cell>
          <cell r="H78">
            <v>789</v>
          </cell>
          <cell r="U78">
            <v>540</v>
          </cell>
          <cell r="V78">
            <v>9963466.459999999</v>
          </cell>
          <cell r="AK78">
            <v>533</v>
          </cell>
          <cell r="AL78">
            <v>9760396.7100000009</v>
          </cell>
          <cell r="AM78">
            <v>6210537.6900000004</v>
          </cell>
          <cell r="AN78">
            <v>2282020.63</v>
          </cell>
          <cell r="AR78">
            <v>5996857</v>
          </cell>
        </row>
        <row r="82">
          <cell r="F82">
            <v>5244438040.3284159</v>
          </cell>
          <cell r="AK82">
            <v>1352</v>
          </cell>
          <cell r="AR82">
            <v>1224938080</v>
          </cell>
        </row>
        <row r="83">
          <cell r="H83">
            <v>5304</v>
          </cell>
          <cell r="I83">
            <v>6503450388.6246281</v>
          </cell>
          <cell r="U83">
            <v>2084</v>
          </cell>
          <cell r="V83">
            <v>2036533354.9299674</v>
          </cell>
          <cell r="AK83">
            <v>1081</v>
          </cell>
          <cell r="AL83">
            <v>1581099311.4699998</v>
          </cell>
          <cell r="AM83">
            <v>1006053484.4599999</v>
          </cell>
          <cell r="AN83">
            <v>372026625.94</v>
          </cell>
        </row>
        <row r="84">
          <cell r="H84">
            <v>1696</v>
          </cell>
          <cell r="I84">
            <v>3401989899.9627304</v>
          </cell>
          <cell r="U84">
            <v>766</v>
          </cell>
          <cell r="V84">
            <v>1524239316.6543314</v>
          </cell>
          <cell r="AK84">
            <v>502</v>
          </cell>
          <cell r="AL84">
            <v>621761449.89999998</v>
          </cell>
          <cell r="AM84">
            <v>395626808.6099999</v>
          </cell>
          <cell r="AN84">
            <v>144694651.80999997</v>
          </cell>
        </row>
        <row r="85">
          <cell r="H85">
            <v>1123</v>
          </cell>
          <cell r="I85">
            <v>704932187.37017274</v>
          </cell>
          <cell r="U85">
            <v>518</v>
          </cell>
          <cell r="V85">
            <v>339978647.31318516</v>
          </cell>
          <cell r="AJ85">
            <v>0</v>
          </cell>
          <cell r="AK85">
            <v>0</v>
          </cell>
          <cell r="AL85">
            <v>0</v>
          </cell>
          <cell r="AN85">
            <v>0</v>
          </cell>
        </row>
        <row r="86">
          <cell r="H86">
            <v>245</v>
          </cell>
          <cell r="I86">
            <v>308747190.97698408</v>
          </cell>
          <cell r="U86">
            <v>181</v>
          </cell>
          <cell r="V86">
            <v>226069478.222601</v>
          </cell>
          <cell r="AK86">
            <v>46</v>
          </cell>
          <cell r="AL86">
            <v>49705352.290000007</v>
          </cell>
          <cell r="AM86">
            <v>31627515.530000001</v>
          </cell>
          <cell r="AN86">
            <v>11540571.77</v>
          </cell>
        </row>
        <row r="87">
          <cell r="H87">
            <v>103</v>
          </cell>
          <cell r="I87">
            <v>59076577.747455597</v>
          </cell>
          <cell r="U87">
            <v>80</v>
          </cell>
          <cell r="V87">
            <v>48541946.22981298</v>
          </cell>
          <cell r="AJ87">
            <v>0</v>
          </cell>
          <cell r="AK87">
            <v>0</v>
          </cell>
          <cell r="AL87">
            <v>0</v>
          </cell>
          <cell r="AN87">
            <v>0</v>
          </cell>
        </row>
        <row r="88">
          <cell r="F88">
            <v>1291848749.0955362</v>
          </cell>
          <cell r="H88">
            <v>11068</v>
          </cell>
          <cell r="I88">
            <v>59612896.989999995</v>
          </cell>
          <cell r="U88">
            <v>7105</v>
          </cell>
          <cell r="AK88">
            <v>17079</v>
          </cell>
          <cell r="AL88">
            <v>390197478.70999998</v>
          </cell>
          <cell r="AM88">
            <v>248282230.34</v>
          </cell>
          <cell r="AN88">
            <v>91091598.75</v>
          </cell>
          <cell r="AR88">
            <v>300989060</v>
          </cell>
        </row>
        <row r="90">
          <cell r="H90">
            <v>10928</v>
          </cell>
          <cell r="I90">
            <v>57652784.279999994</v>
          </cell>
          <cell r="U90">
            <v>7052</v>
          </cell>
          <cell r="AK90">
            <v>1666</v>
          </cell>
          <cell r="AL90">
            <v>39346399.589999996</v>
          </cell>
          <cell r="AM90">
            <v>25036077.999999996</v>
          </cell>
          <cell r="AN90">
            <v>9185566.7899999991</v>
          </cell>
        </row>
        <row r="103">
          <cell r="H103">
            <v>114</v>
          </cell>
          <cell r="I103">
            <v>1811956.1</v>
          </cell>
          <cell r="U103">
            <v>53</v>
          </cell>
          <cell r="AK103">
            <v>9293</v>
          </cell>
          <cell r="AL103">
            <v>197397361.06000003</v>
          </cell>
          <cell r="AM103">
            <v>125603671.81</v>
          </cell>
          <cell r="AN103">
            <v>46283256.729999997</v>
          </cell>
        </row>
        <row r="110">
          <cell r="AK110">
            <v>7545</v>
          </cell>
          <cell r="AL110">
            <v>153453718.06</v>
          </cell>
          <cell r="AM110">
            <v>97642480.529999986</v>
          </cell>
          <cell r="AN110">
            <v>35622775.230000004</v>
          </cell>
        </row>
        <row r="117">
          <cell r="F117">
            <v>1139851193.0892</v>
          </cell>
          <cell r="AR117">
            <v>265268848</v>
          </cell>
        </row>
        <row r="118">
          <cell r="H118">
            <v>321</v>
          </cell>
          <cell r="U118">
            <v>281</v>
          </cell>
          <cell r="AK118">
            <v>202</v>
          </cell>
          <cell r="AL118">
            <v>67086782.479999997</v>
          </cell>
          <cell r="AM118">
            <v>40489138.060000002</v>
          </cell>
          <cell r="AN118">
            <v>15671511.039999999</v>
          </cell>
        </row>
        <row r="124">
          <cell r="AK124">
            <v>755</v>
          </cell>
          <cell r="AL124">
            <v>261623701.91</v>
          </cell>
          <cell r="AM124">
            <v>166471152.69</v>
          </cell>
          <cell r="AN124">
            <v>60752245.189999998</v>
          </cell>
        </row>
        <row r="125">
          <cell r="F125">
            <v>5882849201.2076015</v>
          </cell>
          <cell r="H125">
            <v>354824</v>
          </cell>
          <cell r="U125">
            <v>274591</v>
          </cell>
          <cell r="AK125">
            <v>93638</v>
          </cell>
          <cell r="AL125">
            <v>3117837394.71</v>
          </cell>
          <cell r="AM125">
            <v>1983861001.6499999</v>
          </cell>
          <cell r="AN125">
            <v>726724459.7299999</v>
          </cell>
          <cell r="AR125">
            <v>1366679125</v>
          </cell>
        </row>
        <row r="126">
          <cell r="H126">
            <v>332926</v>
          </cell>
          <cell r="U126">
            <v>258562</v>
          </cell>
          <cell r="V126">
            <v>2877046676.9000006</v>
          </cell>
          <cell r="AK126">
            <v>88321</v>
          </cell>
          <cell r="AL126">
            <v>2874808675.23</v>
          </cell>
          <cell r="AM126">
            <v>1829221901.8799999</v>
          </cell>
          <cell r="AN126">
            <v>670052038.70000005</v>
          </cell>
        </row>
        <row r="127">
          <cell r="H127">
            <v>31732</v>
          </cell>
          <cell r="U127">
            <v>23947</v>
          </cell>
          <cell r="V127">
            <v>243265996.13</v>
          </cell>
          <cell r="AK127">
            <v>9201</v>
          </cell>
          <cell r="AL127">
            <v>243028719.47999999</v>
          </cell>
          <cell r="AM127">
            <v>154639099.77000001</v>
          </cell>
          <cell r="AN127">
            <v>56672421.030000001</v>
          </cell>
        </row>
        <row r="128">
          <cell r="H128">
            <v>205125</v>
          </cell>
          <cell r="U128">
            <v>130992</v>
          </cell>
          <cell r="AK128">
            <v>57018</v>
          </cell>
          <cell r="AL128">
            <v>1580376868.5199997</v>
          </cell>
          <cell r="AM128">
            <v>1005592767.03</v>
          </cell>
          <cell r="AN128">
            <v>370554479.99000007</v>
          </cell>
        </row>
        <row r="138">
          <cell r="H138">
            <v>149699</v>
          </cell>
          <cell r="U138">
            <v>143599</v>
          </cell>
          <cell r="AK138">
            <v>57576</v>
          </cell>
          <cell r="AL138">
            <v>1537416409.3899999</v>
          </cell>
          <cell r="AM138">
            <v>978240163.11000001</v>
          </cell>
          <cell r="AN138">
            <v>356159415.38</v>
          </cell>
        </row>
        <row r="144">
          <cell r="F144">
            <v>3011215774.4197283</v>
          </cell>
          <cell r="H144">
            <v>94804</v>
          </cell>
          <cell r="U144">
            <v>74012</v>
          </cell>
          <cell r="AK144">
            <v>26485</v>
          </cell>
          <cell r="AL144">
            <v>1198358375.1300001</v>
          </cell>
          <cell r="AM144">
            <v>762514744.78999996</v>
          </cell>
          <cell r="AN144">
            <v>279424454.81</v>
          </cell>
          <cell r="AR144">
            <v>699942890</v>
          </cell>
        </row>
        <row r="145">
          <cell r="H145">
            <v>21060</v>
          </cell>
          <cell r="U145">
            <v>13740</v>
          </cell>
          <cell r="V145">
            <v>233480463.18000004</v>
          </cell>
          <cell r="AK145">
            <v>8411</v>
          </cell>
          <cell r="AL145">
            <v>230611216.91</v>
          </cell>
          <cell r="AM145">
            <v>146737813.62</v>
          </cell>
          <cell r="AN145">
            <v>54097269.170000002</v>
          </cell>
        </row>
        <row r="146">
          <cell r="H146">
            <v>80677</v>
          </cell>
          <cell r="U146">
            <v>64131</v>
          </cell>
          <cell r="V146">
            <v>974289656.42000008</v>
          </cell>
          <cell r="AK146">
            <v>23682</v>
          </cell>
          <cell r="AL146">
            <v>967747158.22000003</v>
          </cell>
          <cell r="AM146">
            <v>615776931.17000008</v>
          </cell>
          <cell r="AN146">
            <v>225327185.63999993</v>
          </cell>
        </row>
        <row r="147">
          <cell r="H147">
            <v>54038</v>
          </cell>
          <cell r="U147">
            <v>34171</v>
          </cell>
          <cell r="AK147">
            <v>14011</v>
          </cell>
          <cell r="AL147">
            <v>639868709.50999999</v>
          </cell>
          <cell r="AM147">
            <v>407148119.56999993</v>
          </cell>
          <cell r="AN147">
            <v>150149107.84999999</v>
          </cell>
        </row>
        <row r="157">
          <cell r="H157">
            <v>40766</v>
          </cell>
          <cell r="U157">
            <v>39841</v>
          </cell>
          <cell r="AK157">
            <v>17881</v>
          </cell>
          <cell r="AL157">
            <v>558489665.62</v>
          </cell>
          <cell r="AM157">
            <v>355366625.21999997</v>
          </cell>
          <cell r="AN157">
            <v>129275346.95999998</v>
          </cell>
        </row>
        <row r="162">
          <cell r="F162">
            <v>8513334930.213583</v>
          </cell>
          <cell r="H162">
            <v>3874143</v>
          </cell>
          <cell r="U162">
            <v>2967259</v>
          </cell>
          <cell r="V162">
            <v>5256969563.3499994</v>
          </cell>
          <cell r="AK162">
            <v>835448</v>
          </cell>
          <cell r="AL162">
            <v>5257410235.5299997</v>
          </cell>
          <cell r="AM162">
            <v>3345274935.6700001</v>
          </cell>
          <cell r="AN162">
            <v>1225884156.05</v>
          </cell>
          <cell r="AR162">
            <v>1983293170</v>
          </cell>
        </row>
        <row r="163">
          <cell r="H163">
            <v>152927</v>
          </cell>
          <cell r="U163">
            <v>121388</v>
          </cell>
          <cell r="V163">
            <v>241688806.22</v>
          </cell>
          <cell r="AK163">
            <v>34277</v>
          </cell>
          <cell r="AL163">
            <v>241479990.86000001</v>
          </cell>
          <cell r="AM163">
            <v>153653107.29999998</v>
          </cell>
          <cell r="AN163">
            <v>56296481.949999996</v>
          </cell>
        </row>
        <row r="164">
          <cell r="H164">
            <v>3286999</v>
          </cell>
          <cell r="U164">
            <v>2595695</v>
          </cell>
          <cell r="V164">
            <v>4720492318.1200008</v>
          </cell>
          <cell r="AK164">
            <v>730955</v>
          </cell>
          <cell r="AL164">
            <v>4721296720.7900009</v>
          </cell>
          <cell r="AM164">
            <v>3004147824.46</v>
          </cell>
          <cell r="AN164">
            <v>1100885219.6399999</v>
          </cell>
        </row>
        <row r="165">
          <cell r="H165">
            <v>434262</v>
          </cell>
          <cell r="U165">
            <v>265863</v>
          </cell>
          <cell r="V165">
            <v>294788439.00999999</v>
          </cell>
          <cell r="AK165">
            <v>75090</v>
          </cell>
          <cell r="AL165">
            <v>294633523.87999994</v>
          </cell>
          <cell r="AM165">
            <v>187474003.90999997</v>
          </cell>
          <cell r="AN165">
            <v>68702454.459999993</v>
          </cell>
        </row>
        <row r="166">
          <cell r="H166">
            <v>3873332</v>
          </cell>
          <cell r="U166">
            <v>2966456</v>
          </cell>
          <cell r="V166">
            <v>5253034991.5499992</v>
          </cell>
          <cell r="AK166">
            <v>835359</v>
          </cell>
          <cell r="AL166">
            <v>5254989006.2299995</v>
          </cell>
          <cell r="AM166">
            <v>3343734310.21</v>
          </cell>
          <cell r="AN166">
            <v>1225318884.54</v>
          </cell>
        </row>
        <row r="172">
          <cell r="H172">
            <v>811</v>
          </cell>
          <cell r="U172">
            <v>803</v>
          </cell>
          <cell r="V172">
            <v>3934571.8000000003</v>
          </cell>
          <cell r="AK172">
            <v>810</v>
          </cell>
          <cell r="AL172">
            <v>2421229.2999999998</v>
          </cell>
          <cell r="AM172">
            <v>1540625.46</v>
          </cell>
          <cell r="AN172">
            <v>565271.51</v>
          </cell>
        </row>
        <row r="173">
          <cell r="F173">
            <v>377899414.95060802</v>
          </cell>
          <cell r="H173">
            <v>180</v>
          </cell>
          <cell r="I173">
            <v>619711928.50999999</v>
          </cell>
          <cell r="U173">
            <v>10</v>
          </cell>
          <cell r="V173">
            <v>29096567</v>
          </cell>
          <cell r="AK173">
            <v>1</v>
          </cell>
          <cell r="AL173">
            <v>35883.33</v>
          </cell>
          <cell r="AM173">
            <v>22832.560000000001</v>
          </cell>
          <cell r="AN173">
            <v>8354.68</v>
          </cell>
          <cell r="AR173">
            <v>87998186</v>
          </cell>
        </row>
        <row r="174">
          <cell r="F174">
            <v>3257447674.4306083</v>
          </cell>
          <cell r="AK174">
            <v>8033</v>
          </cell>
          <cell r="AR174">
            <v>756980355</v>
          </cell>
        </row>
        <row r="175">
          <cell r="H175">
            <v>301</v>
          </cell>
          <cell r="I175">
            <v>37422000</v>
          </cell>
          <cell r="U175">
            <v>299</v>
          </cell>
          <cell r="V175">
            <v>37180000</v>
          </cell>
          <cell r="AK175">
            <v>299</v>
          </cell>
          <cell r="AL175">
            <v>37156680</v>
          </cell>
          <cell r="AM175">
            <v>23642795.48</v>
          </cell>
          <cell r="AN175">
            <v>8641728.5499999989</v>
          </cell>
        </row>
        <row r="176">
          <cell r="H176">
            <v>22948</v>
          </cell>
          <cell r="I176">
            <v>2899841957.7177029</v>
          </cell>
          <cell r="AK176">
            <v>7899</v>
          </cell>
          <cell r="AL176">
            <v>827003794.01999986</v>
          </cell>
          <cell r="AM176">
            <v>469248914.82999998</v>
          </cell>
          <cell r="AN176">
            <v>193567921.99000001</v>
          </cell>
        </row>
        <row r="177">
          <cell r="H177">
            <v>22948</v>
          </cell>
          <cell r="I177">
            <v>2899841957.7177029</v>
          </cell>
          <cell r="U177">
            <v>11731</v>
          </cell>
          <cell r="V177">
            <v>1487917186.2469423</v>
          </cell>
          <cell r="AK177">
            <v>7841</v>
          </cell>
          <cell r="AL177">
            <v>821957113.4799999</v>
          </cell>
          <cell r="AM177">
            <v>466037712.20999998</v>
          </cell>
          <cell r="AN177">
            <v>192433210.32000002</v>
          </cell>
        </row>
        <row r="178">
          <cell r="U178">
            <v>63</v>
          </cell>
          <cell r="V178">
            <v>5046680.5399999991</v>
          </cell>
          <cell r="AK178">
            <v>62</v>
          </cell>
          <cell r="AL178">
            <v>5046680.5399999991</v>
          </cell>
          <cell r="AM178">
            <v>3211202.62</v>
          </cell>
          <cell r="AN178">
            <v>1134711.67</v>
          </cell>
        </row>
        <row r="179">
          <cell r="H179">
            <v>139</v>
          </cell>
          <cell r="I179">
            <v>46306196.354871914</v>
          </cell>
          <cell r="AK179">
            <v>180</v>
          </cell>
          <cell r="AL179">
            <v>11632421.889999999</v>
          </cell>
          <cell r="AM179">
            <v>2062879.94</v>
          </cell>
          <cell r="AN179">
            <v>2703360.34</v>
          </cell>
        </row>
        <row r="180">
          <cell r="H180">
            <v>139</v>
          </cell>
          <cell r="I180">
            <v>46306196.354871914</v>
          </cell>
          <cell r="U180">
            <v>93</v>
          </cell>
          <cell r="V180">
            <v>27529609.649999995</v>
          </cell>
          <cell r="AK180">
            <v>178</v>
          </cell>
          <cell r="AL180">
            <v>10662263.609999999</v>
          </cell>
          <cell r="AM180">
            <v>1445568.2599999998</v>
          </cell>
          <cell r="AN180">
            <v>2485513.6999999997</v>
          </cell>
        </row>
        <row r="181">
          <cell r="U181">
            <v>4</v>
          </cell>
          <cell r="V181">
            <v>970158.28</v>
          </cell>
          <cell r="AK181">
            <v>7</v>
          </cell>
          <cell r="AL181">
            <v>970158.28</v>
          </cell>
          <cell r="AM181">
            <v>617311.68000000005</v>
          </cell>
          <cell r="AN181">
            <v>217846.64</v>
          </cell>
        </row>
        <row r="182">
          <cell r="H182">
            <v>274</v>
          </cell>
          <cell r="I182">
            <v>542107386.57372808</v>
          </cell>
          <cell r="U182">
            <v>274</v>
          </cell>
          <cell r="V182">
            <v>542059074.57372808</v>
          </cell>
          <cell r="AK182">
            <v>274</v>
          </cell>
          <cell r="AL182">
            <v>301079737.06000006</v>
          </cell>
          <cell r="AM182">
            <v>120529335.78</v>
          </cell>
          <cell r="AN182">
            <v>69209175.360000014</v>
          </cell>
        </row>
        <row r="183">
          <cell r="F183">
            <v>1386654406.9647682</v>
          </cell>
          <cell r="H183">
            <v>604</v>
          </cell>
          <cell r="I183">
            <v>532893444.19000006</v>
          </cell>
          <cell r="U183">
            <v>505</v>
          </cell>
          <cell r="V183">
            <v>428793372.45999998</v>
          </cell>
          <cell r="AK183">
            <v>37</v>
          </cell>
          <cell r="AL183">
            <v>255379701.46000004</v>
          </cell>
          <cell r="AM183">
            <v>162498102.44</v>
          </cell>
          <cell r="AN183">
            <v>59847635.279999994</v>
          </cell>
          <cell r="AR183">
            <v>323277848</v>
          </cell>
        </row>
        <row r="186">
          <cell r="F186">
            <v>1182312833.5123682</v>
          </cell>
          <cell r="AK186">
            <v>53464</v>
          </cell>
          <cell r="AR186">
            <v>263985099</v>
          </cell>
        </row>
        <row r="187">
          <cell r="AK187">
            <v>17661</v>
          </cell>
          <cell r="AL187">
            <v>567503008.5</v>
          </cell>
          <cell r="AM187">
            <v>361099817.94</v>
          </cell>
          <cell r="AN187">
            <v>133253579.86</v>
          </cell>
        </row>
        <row r="188">
          <cell r="AK188">
            <v>35803</v>
          </cell>
          <cell r="AL188">
            <v>673091229.64999998</v>
          </cell>
          <cell r="AM188">
            <v>428285994.92000002</v>
          </cell>
          <cell r="AN188">
            <v>160331897.65000001</v>
          </cell>
        </row>
        <row r="189">
          <cell r="H189">
            <v>4492611</v>
          </cell>
          <cell r="I189">
            <v>42519798631.44828</v>
          </cell>
          <cell r="U189">
            <v>3396102</v>
          </cell>
          <cell r="V189">
            <v>31076158608.964088</v>
          </cell>
          <cell r="AK189">
            <v>951523</v>
          </cell>
          <cell r="AL189">
            <v>19500033660.709999</v>
          </cell>
          <cell r="AM189">
            <v>12307238080.810001</v>
          </cell>
          <cell r="AN189">
            <v>4559279851.4100008</v>
          </cell>
        </row>
        <row r="192">
          <cell r="B192" t="str">
            <v xml:space="preserve">*** W ramach poddziałania 19.2 dane zawarte w sekcjach "złożone wnioski" oraz "wnioski odrzucone / wycofane" nie zawierają wniosków niewybranych przez LGD. </v>
          </cell>
        </row>
        <row r="194">
          <cell r="B194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97">
          <cell r="B197" t="str">
            <v>******** W ramach obsługi działania 11, w kolumnie „Zrealizowane płatności” uwzględniono kwoty wypłacone w ramach obsługi kampanii 2010 do 2014 - łącznie na kwotę ogółem 4 018 143,13 zł.</v>
          </cell>
        </row>
        <row r="198">
          <cell r="B198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17499025.219999999</v>
          </cell>
        </row>
        <row r="8">
          <cell r="F8">
            <v>22516161.328538623</v>
          </cell>
        </row>
        <row r="9">
          <cell r="F9">
            <v>867234520</v>
          </cell>
        </row>
        <row r="10">
          <cell r="F10">
            <v>56898320</v>
          </cell>
        </row>
        <row r="11">
          <cell r="F11">
            <v>406266000</v>
          </cell>
        </row>
        <row r="13">
          <cell r="F13">
            <v>643630843.95140004</v>
          </cell>
        </row>
        <row r="14">
          <cell r="F14">
            <v>348574368.36140001</v>
          </cell>
        </row>
        <row r="15">
          <cell r="F15">
            <v>295056475.58999997</v>
          </cell>
        </row>
        <row r="16">
          <cell r="F16">
            <v>5025327753.7299995</v>
          </cell>
        </row>
        <row r="17">
          <cell r="F17">
            <v>3484224753.73</v>
          </cell>
        </row>
        <row r="18">
          <cell r="F18">
            <v>1541103000</v>
          </cell>
        </row>
        <row r="19">
          <cell r="F19">
            <v>1880244716.9400001</v>
          </cell>
        </row>
        <row r="20">
          <cell r="F20">
            <v>1320754816.9400001</v>
          </cell>
        </row>
        <row r="21">
          <cell r="F21">
            <v>559489900</v>
          </cell>
        </row>
        <row r="22">
          <cell r="F22">
            <v>1260172200</v>
          </cell>
        </row>
        <row r="23">
          <cell r="F23">
            <v>587081000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5" zoomScale="70" zoomScaleNormal="70" zoomScaleSheetLayoutView="80" workbookViewId="0">
      <pane xSplit="1" topLeftCell="B1" activePane="topRight" state="frozen"/>
      <selection pane="topRight" activeCell="I20" sqref="I20"/>
    </sheetView>
  </sheetViews>
  <sheetFormatPr defaultColWidth="9.140625" defaultRowHeight="12.75" x14ac:dyDescent="0.2"/>
  <cols>
    <col min="1" max="1" width="14.28515625" style="3" customWidth="1"/>
    <col min="2" max="2" width="84.42578125" style="3" customWidth="1"/>
    <col min="3" max="3" width="23.140625" style="3" bestFit="1" customWidth="1"/>
    <col min="4" max="4" width="12.7109375" style="3" bestFit="1" customWidth="1"/>
    <col min="5" max="5" width="23.140625" style="3" bestFit="1" customWidth="1"/>
    <col min="6" max="6" width="13.42578125" style="3" bestFit="1" customWidth="1"/>
    <col min="7" max="7" width="12.7109375" style="3" bestFit="1" customWidth="1"/>
    <col min="8" max="8" width="23.140625" style="3" bestFit="1" customWidth="1"/>
    <col min="9" max="9" width="13.42578125" style="3" bestFit="1" customWidth="1"/>
    <col min="10" max="10" width="13.5703125" style="3" bestFit="1" customWidth="1"/>
    <col min="11" max="12" width="23.140625" style="3" bestFit="1" customWidth="1"/>
    <col min="13" max="13" width="21.5703125" style="3" bestFit="1" customWidth="1"/>
    <col min="14" max="14" width="13.42578125" style="3" bestFit="1" customWidth="1"/>
    <col min="15" max="15" width="23.140625" style="3" bestFit="1" customWidth="1"/>
    <col min="16" max="16384" width="9.140625" style="3"/>
  </cols>
  <sheetData>
    <row r="1" spans="1:15" ht="53.25" customHeight="1" x14ac:dyDescent="0.4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"/>
      <c r="O1" s="2"/>
    </row>
    <row r="2" spans="1:15" s="6" customFormat="1" ht="29.25" customHeight="1" thickBot="1" x14ac:dyDescent="0.25">
      <c r="A2" s="246" t="str">
        <f>'[1]arkusz główny'!B2</f>
        <v>od uruchomienia Programu na dzień 31.05.2019 r.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4"/>
      <c r="O2" s="5"/>
    </row>
    <row r="3" spans="1:15" s="6" customFormat="1" ht="29.25" hidden="1" customHeight="1" thickBot="1" x14ac:dyDescent="0.25">
      <c r="A3" s="7"/>
      <c r="B3" s="7"/>
      <c r="C3" s="8" t="s">
        <v>1</v>
      </c>
      <c r="D3" s="186" t="s">
        <v>2</v>
      </c>
      <c r="E3" s="187"/>
      <c r="F3" s="187"/>
      <c r="G3" s="188" t="s">
        <v>3</v>
      </c>
      <c r="H3" s="189"/>
      <c r="I3" s="190"/>
      <c r="J3" s="189" t="s">
        <v>4</v>
      </c>
      <c r="K3" s="189"/>
      <c r="L3" s="189"/>
      <c r="M3" s="189"/>
      <c r="N3" s="189"/>
      <c r="O3" s="9" t="s">
        <v>5</v>
      </c>
    </row>
    <row r="4" spans="1:15" s="6" customFormat="1" ht="76.5" customHeight="1" x14ac:dyDescent="0.2">
      <c r="A4" s="191" t="s">
        <v>6</v>
      </c>
      <c r="B4" s="194" t="s">
        <v>7</v>
      </c>
      <c r="C4" s="10" t="s">
        <v>8</v>
      </c>
      <c r="D4" s="197" t="s">
        <v>9</v>
      </c>
      <c r="E4" s="198"/>
      <c r="F4" s="198"/>
      <c r="G4" s="197" t="s">
        <v>10</v>
      </c>
      <c r="H4" s="198"/>
      <c r="I4" s="194"/>
      <c r="J4" s="199" t="s">
        <v>11</v>
      </c>
      <c r="K4" s="200"/>
      <c r="L4" s="200"/>
      <c r="M4" s="200"/>
      <c r="N4" s="201"/>
      <c r="O4" s="11" t="s">
        <v>12</v>
      </c>
    </row>
    <row r="5" spans="1:15" s="6" customFormat="1" ht="40.5" customHeight="1" x14ac:dyDescent="0.2">
      <c r="A5" s="192"/>
      <c r="B5" s="195"/>
      <c r="C5" s="176" t="s">
        <v>13</v>
      </c>
      <c r="D5" s="178" t="s">
        <v>14</v>
      </c>
      <c r="E5" s="12" t="s">
        <v>15</v>
      </c>
      <c r="F5" s="12" t="s">
        <v>16</v>
      </c>
      <c r="G5" s="180" t="s">
        <v>17</v>
      </c>
      <c r="H5" s="13" t="s">
        <v>15</v>
      </c>
      <c r="I5" s="14" t="s">
        <v>16</v>
      </c>
      <c r="J5" s="180" t="s">
        <v>18</v>
      </c>
      <c r="K5" s="182" t="s">
        <v>15</v>
      </c>
      <c r="L5" s="183"/>
      <c r="M5" s="12" t="s">
        <v>19</v>
      </c>
      <c r="N5" s="14" t="s">
        <v>16</v>
      </c>
      <c r="O5" s="184" t="s">
        <v>13</v>
      </c>
    </row>
    <row r="6" spans="1:15" s="6" customFormat="1" ht="22.5" customHeight="1" thickBot="1" x14ac:dyDescent="0.25">
      <c r="A6" s="193"/>
      <c r="B6" s="196"/>
      <c r="C6" s="177"/>
      <c r="D6" s="179"/>
      <c r="E6" s="15" t="s">
        <v>13</v>
      </c>
      <c r="F6" s="15" t="s">
        <v>20</v>
      </c>
      <c r="G6" s="181"/>
      <c r="H6" s="15" t="s">
        <v>13</v>
      </c>
      <c r="I6" s="15" t="s">
        <v>20</v>
      </c>
      <c r="J6" s="181"/>
      <c r="K6" s="15" t="s">
        <v>13</v>
      </c>
      <c r="L6" s="15" t="s">
        <v>21</v>
      </c>
      <c r="M6" s="15" t="s">
        <v>13</v>
      </c>
      <c r="N6" s="16" t="s">
        <v>20</v>
      </c>
      <c r="O6" s="185"/>
    </row>
    <row r="7" spans="1:15" s="6" customFormat="1" ht="15.75" thickBot="1" x14ac:dyDescent="0.25">
      <c r="A7" s="17"/>
      <c r="B7" s="18">
        <v>2</v>
      </c>
      <c r="C7" s="19">
        <v>3</v>
      </c>
      <c r="D7" s="20">
        <v>4</v>
      </c>
      <c r="E7" s="19">
        <v>5</v>
      </c>
      <c r="F7" s="21" t="s">
        <v>22</v>
      </c>
      <c r="G7" s="20">
        <v>7</v>
      </c>
      <c r="H7" s="22">
        <v>8</v>
      </c>
      <c r="I7" s="23" t="s">
        <v>23</v>
      </c>
      <c r="J7" s="20">
        <v>10</v>
      </c>
      <c r="K7" s="22">
        <v>11</v>
      </c>
      <c r="L7" s="22">
        <v>12</v>
      </c>
      <c r="M7" s="22">
        <v>13</v>
      </c>
      <c r="N7" s="23" t="s">
        <v>24</v>
      </c>
      <c r="O7" s="18">
        <v>15</v>
      </c>
    </row>
    <row r="8" spans="1:15" s="33" customFormat="1" ht="14.25" x14ac:dyDescent="0.2">
      <c r="A8" s="24">
        <v>1</v>
      </c>
      <c r="B8" s="25" t="s">
        <v>25</v>
      </c>
      <c r="C8" s="26">
        <f>'[1]arkusz główny'!F8</f>
        <v>249074156.45896003</v>
      </c>
      <c r="D8" s="29">
        <f>SUM(D9:D10)</f>
        <v>96</v>
      </c>
      <c r="E8" s="30">
        <f>SUM(E9:E10)</f>
        <v>26319011</v>
      </c>
      <c r="F8" s="253">
        <f>IFERROR(E8/C8,".")</f>
        <v>0.10566736980733923</v>
      </c>
      <c r="G8" s="29">
        <f>SUM(G9:G10)</f>
        <v>25</v>
      </c>
      <c r="H8" s="27">
        <f>SUM(H9:H10)</f>
        <v>9116319</v>
      </c>
      <c r="I8" s="28">
        <f>IFERROR(H8/C8,".")</f>
        <v>3.6600822540583798E-2</v>
      </c>
      <c r="J8" s="29"/>
      <c r="K8" s="30">
        <f>SUM(K9:K10)</f>
        <v>88098.97</v>
      </c>
      <c r="L8" s="30">
        <f>SUM(L9:L10)</f>
        <v>56057.37</v>
      </c>
      <c r="M8" s="30">
        <f>SUM(M9:M10)</f>
        <v>20514.849999999999</v>
      </c>
      <c r="N8" s="31">
        <f>IFERROR(M8/O8,".")</f>
        <v>3.537057922501296E-4</v>
      </c>
      <c r="O8" s="32">
        <f>'[1]arkusz główny'!AR8</f>
        <v>57999757</v>
      </c>
    </row>
    <row r="9" spans="1:15" s="33" customFormat="1" ht="14.25" x14ac:dyDescent="0.2">
      <c r="A9" s="34" t="s">
        <v>26</v>
      </c>
      <c r="B9" s="35" t="s">
        <v>27</v>
      </c>
      <c r="C9" s="202"/>
      <c r="D9" s="38">
        <f>'[1]arkusz główny'!H9</f>
        <v>96</v>
      </c>
      <c r="E9" s="39">
        <f>'[1]arkusz główny'!I9</f>
        <v>26319011</v>
      </c>
      <c r="F9" s="203"/>
      <c r="G9" s="36">
        <f>'[1]arkusz główny'!U9</f>
        <v>25</v>
      </c>
      <c r="H9" s="37">
        <f>'[1]arkusz główny'!V9</f>
        <v>9116319</v>
      </c>
      <c r="I9" s="204"/>
      <c r="J9" s="38">
        <f>'[1]arkusz główny'!AK9</f>
        <v>1</v>
      </c>
      <c r="K9" s="39">
        <f>'[1]arkusz główny'!AL9</f>
        <v>88098.97</v>
      </c>
      <c r="L9" s="39">
        <f>'[1]arkusz główny'!AM9</f>
        <v>56057.37</v>
      </c>
      <c r="M9" s="39">
        <f>'[1]arkusz główny'!AN9</f>
        <v>20514.849999999999</v>
      </c>
      <c r="N9" s="205"/>
      <c r="O9" s="206"/>
    </row>
    <row r="10" spans="1:15" x14ac:dyDescent="0.2">
      <c r="A10" s="40" t="s">
        <v>28</v>
      </c>
      <c r="B10" s="41" t="s">
        <v>29</v>
      </c>
      <c r="C10" s="202"/>
      <c r="D10" s="44"/>
      <c r="E10" s="145"/>
      <c r="F10" s="203"/>
      <c r="G10" s="42"/>
      <c r="H10" s="43"/>
      <c r="I10" s="204"/>
      <c r="J10" s="44"/>
      <c r="K10" s="45"/>
      <c r="L10" s="46"/>
      <c r="M10" s="39">
        <f>'[1]arkusz główny'!AN10</f>
        <v>0</v>
      </c>
      <c r="N10" s="205"/>
      <c r="O10" s="206"/>
    </row>
    <row r="11" spans="1:15" ht="24" x14ac:dyDescent="0.2">
      <c r="A11" s="47">
        <v>2</v>
      </c>
      <c r="B11" s="48" t="s">
        <v>30</v>
      </c>
      <c r="C11" s="49">
        <f>'[1]arkusz główny'!F11</f>
        <v>322081482.991552</v>
      </c>
      <c r="D11" s="54">
        <f>D12+D14</f>
        <v>66</v>
      </c>
      <c r="E11" s="55">
        <f>E12+E14</f>
        <v>180494838.50999996</v>
      </c>
      <c r="F11" s="152">
        <f>IFERROR(E11/C11,".")</f>
        <v>0.56040116567252096</v>
      </c>
      <c r="G11" s="50">
        <f>G12+G14</f>
        <v>60</v>
      </c>
      <c r="H11" s="51">
        <f>H12+H14</f>
        <v>164182128.50999996</v>
      </c>
      <c r="I11" s="53">
        <f>IFERROR(H11/C11,".")</f>
        <v>0.50975339216972726</v>
      </c>
      <c r="J11" s="54">
        <f>J14+J12</f>
        <v>2</v>
      </c>
      <c r="K11" s="55">
        <f>K12+K14</f>
        <v>366179.19999999995</v>
      </c>
      <c r="L11" s="55">
        <f>L12+L14</f>
        <v>232999.81</v>
      </c>
      <c r="M11" s="55">
        <f>M12+M14</f>
        <v>85442.67</v>
      </c>
      <c r="N11" s="56">
        <f>IFERROR(M11/O11,".")</f>
        <v>1.1392277165442014E-3</v>
      </c>
      <c r="O11" s="57">
        <f>'[1]arkusz główny'!AR11</f>
        <v>75000519</v>
      </c>
    </row>
    <row r="12" spans="1:15" x14ac:dyDescent="0.2">
      <c r="A12" s="207" t="s">
        <v>31</v>
      </c>
      <c r="B12" s="35" t="s">
        <v>32</v>
      </c>
      <c r="C12" s="202"/>
      <c r="D12" s="221">
        <f>'[1]arkusz główny'!H12:H13</f>
        <v>63</v>
      </c>
      <c r="E12" s="213">
        <f>'[1]arkusz główny'!I12:I13</f>
        <v>180077143.61999997</v>
      </c>
      <c r="F12" s="203"/>
      <c r="G12" s="208">
        <f>'[1]arkusz główny'!U12</f>
        <v>57</v>
      </c>
      <c r="H12" s="210">
        <f>'[1]arkusz główny'!V12</f>
        <v>163764433.61999997</v>
      </c>
      <c r="I12" s="204"/>
      <c r="J12" s="221"/>
      <c r="K12" s="213"/>
      <c r="L12" s="222"/>
      <c r="M12" s="213">
        <f>'[1]arkusz główny'!AN12:AN14</f>
        <v>0</v>
      </c>
      <c r="N12" s="205"/>
      <c r="O12" s="206"/>
    </row>
    <row r="13" spans="1:15" ht="21.75" customHeight="1" x14ac:dyDescent="0.2">
      <c r="A13" s="207"/>
      <c r="B13" s="59" t="s">
        <v>33</v>
      </c>
      <c r="C13" s="202"/>
      <c r="D13" s="247"/>
      <c r="E13" s="249"/>
      <c r="F13" s="203"/>
      <c r="G13" s="209"/>
      <c r="H13" s="211"/>
      <c r="I13" s="204"/>
      <c r="J13" s="221"/>
      <c r="K13" s="213"/>
      <c r="L13" s="223"/>
      <c r="M13" s="213"/>
      <c r="N13" s="205"/>
      <c r="O13" s="206"/>
    </row>
    <row r="14" spans="1:15" x14ac:dyDescent="0.2">
      <c r="A14" s="40" t="s">
        <v>34</v>
      </c>
      <c r="B14" s="41" t="s">
        <v>35</v>
      </c>
      <c r="C14" s="202"/>
      <c r="D14" s="44">
        <f>'[1]arkusz główny'!H15</f>
        <v>3</v>
      </c>
      <c r="E14" s="145">
        <f>'[1]arkusz główny'!I15</f>
        <v>417694.89</v>
      </c>
      <c r="F14" s="203"/>
      <c r="G14" s="42">
        <f>'[1]arkusz główny'!U15</f>
        <v>3</v>
      </c>
      <c r="H14" s="43">
        <f>'[1]arkusz główny'!V15</f>
        <v>417694.89</v>
      </c>
      <c r="I14" s="204"/>
      <c r="J14" s="44">
        <f>'[1]arkusz główny'!AK15</f>
        <v>2</v>
      </c>
      <c r="K14" s="45">
        <f>'[1]arkusz główny'!AL15</f>
        <v>366179.19999999995</v>
      </c>
      <c r="L14" s="45">
        <f>'[1]arkusz główny'!AM15</f>
        <v>232999.81</v>
      </c>
      <c r="M14" s="45">
        <f>'[1]arkusz główny'!AN15</f>
        <v>85442.67</v>
      </c>
      <c r="N14" s="205"/>
      <c r="O14" s="206"/>
    </row>
    <row r="15" spans="1:15" x14ac:dyDescent="0.2">
      <c r="A15" s="47">
        <v>3</v>
      </c>
      <c r="B15" s="48" t="s">
        <v>36</v>
      </c>
      <c r="C15" s="49">
        <f>'[1]arkusz główny'!F17</f>
        <v>141634869.53331199</v>
      </c>
      <c r="D15" s="54">
        <f>D16+D19</f>
        <v>3641</v>
      </c>
      <c r="E15" s="55">
        <f>E16+E19</f>
        <v>109043782.05</v>
      </c>
      <c r="F15" s="52"/>
      <c r="G15" s="50">
        <f>G16+G19</f>
        <v>2727</v>
      </c>
      <c r="H15" s="51">
        <f>H16+H19</f>
        <v>71928492.578538626</v>
      </c>
      <c r="I15" s="53">
        <f>IFERROR(H15/C15,".")</f>
        <v>0.50784452173072614</v>
      </c>
      <c r="J15" s="54">
        <f>'[1]arkusz główny'!AK17</f>
        <v>10005</v>
      </c>
      <c r="K15" s="55">
        <f>K16+K19</f>
        <v>40363258.439999998</v>
      </c>
      <c r="L15" s="55">
        <f>L16+L19</f>
        <v>25683056.609999999</v>
      </c>
      <c r="M15" s="55">
        <f>M16+M19</f>
        <v>9421557.5999999996</v>
      </c>
      <c r="N15" s="56">
        <f>IFERROR(M15/O15,".")</f>
        <v>0.28547319813473199</v>
      </c>
      <c r="O15" s="57">
        <f>'[1]arkusz główny'!AR17</f>
        <v>33003300</v>
      </c>
    </row>
    <row r="16" spans="1:15" x14ac:dyDescent="0.2">
      <c r="A16" s="212" t="s">
        <v>37</v>
      </c>
      <c r="B16" s="60" t="s">
        <v>38</v>
      </c>
      <c r="C16" s="202"/>
      <c r="D16" s="38">
        <f>D17+D18</f>
        <v>3557</v>
      </c>
      <c r="E16" s="250"/>
      <c r="F16" s="216"/>
      <c r="G16" s="61">
        <f>G17+G18</f>
        <v>2703</v>
      </c>
      <c r="H16" s="62">
        <f>H17+H18</f>
        <v>40015186.548538625</v>
      </c>
      <c r="I16" s="216"/>
      <c r="J16" s="61">
        <f>'[1]arkusz główny'!AK18</f>
        <v>9986</v>
      </c>
      <c r="K16" s="63">
        <f>K17+K18</f>
        <v>23133200.850000001</v>
      </c>
      <c r="L16" s="63">
        <f>L17+L18</f>
        <v>14719571.209999999</v>
      </c>
      <c r="M16" s="63">
        <f>M17+M18</f>
        <v>5369261.9400000004</v>
      </c>
      <c r="N16" s="217"/>
      <c r="O16" s="220"/>
    </row>
    <row r="17" spans="1:15" ht="24" x14ac:dyDescent="0.2">
      <c r="A17" s="214"/>
      <c r="B17" s="64" t="s">
        <v>39</v>
      </c>
      <c r="C17" s="202"/>
      <c r="D17" s="38">
        <f>'[1]arkusz główny'!H19</f>
        <v>3557</v>
      </c>
      <c r="E17" s="250"/>
      <c r="F17" s="216"/>
      <c r="G17" s="61">
        <f>'[1]arkusz główny'!U19</f>
        <v>2703</v>
      </c>
      <c r="H17" s="62">
        <f>'[1]zobowiązania wieloletnie'!F7</f>
        <v>17499025.219999999</v>
      </c>
      <c r="I17" s="216"/>
      <c r="J17" s="61">
        <f>'[1]arkusz główny'!AK19</f>
        <v>1721</v>
      </c>
      <c r="K17" s="63">
        <f>'[1]arkusz główny'!AL19</f>
        <v>3096885.6199999996</v>
      </c>
      <c r="L17" s="63">
        <f>'[1]arkusz główny'!AM19</f>
        <v>1970535.77</v>
      </c>
      <c r="M17" s="63">
        <f>'[1]arkusz główny'!AN19</f>
        <v>720443.69000000006</v>
      </c>
      <c r="N17" s="218"/>
      <c r="O17" s="220"/>
    </row>
    <row r="18" spans="1:15" x14ac:dyDescent="0.2">
      <c r="A18" s="215"/>
      <c r="B18" s="65" t="s">
        <v>40</v>
      </c>
      <c r="C18" s="202"/>
      <c r="D18" s="248"/>
      <c r="E18" s="251"/>
      <c r="F18" s="216"/>
      <c r="G18" s="66"/>
      <c r="H18" s="67">
        <f>'[1]zobowiązania wieloletnie'!F8</f>
        <v>22516161.328538623</v>
      </c>
      <c r="I18" s="216"/>
      <c r="J18" s="68">
        <f>'[1]arkusz główny'!AK24</f>
        <v>8302</v>
      </c>
      <c r="K18" s="69">
        <f>'[1]arkusz główny'!AL24</f>
        <v>20036315.23</v>
      </c>
      <c r="L18" s="69">
        <f>'[1]arkusz główny'!AM24</f>
        <v>12749035.439999999</v>
      </c>
      <c r="M18" s="69">
        <f>'[1]arkusz główny'!AN24</f>
        <v>4648818.25</v>
      </c>
      <c r="N18" s="218"/>
      <c r="O18" s="220"/>
    </row>
    <row r="19" spans="1:15" x14ac:dyDescent="0.2">
      <c r="A19" s="40" t="s">
        <v>41</v>
      </c>
      <c r="B19" s="70" t="s">
        <v>42</v>
      </c>
      <c r="C19" s="71"/>
      <c r="D19" s="44">
        <f>'[1]arkusz główny'!H25</f>
        <v>84</v>
      </c>
      <c r="E19" s="145">
        <f>'[1]arkusz główny'!I25</f>
        <v>109043782.05</v>
      </c>
      <c r="F19" s="216"/>
      <c r="G19" s="72">
        <f>'[1]arkusz główny'!U25</f>
        <v>24</v>
      </c>
      <c r="H19" s="74">
        <f>'[1]arkusz główny'!V25</f>
        <v>31913306.030000001</v>
      </c>
      <c r="I19" s="216"/>
      <c r="J19" s="72">
        <f>'[1]arkusz główny'!AK25</f>
        <v>19</v>
      </c>
      <c r="K19" s="73">
        <f>'[1]arkusz główny'!AL25</f>
        <v>17230057.59</v>
      </c>
      <c r="L19" s="73">
        <f>'[1]arkusz główny'!AM25</f>
        <v>10963485.4</v>
      </c>
      <c r="M19" s="73">
        <f>'[1]arkusz główny'!AN25</f>
        <v>4052295.6599999997</v>
      </c>
      <c r="N19" s="219"/>
      <c r="O19" s="220"/>
    </row>
    <row r="20" spans="1:15" x14ac:dyDescent="0.2">
      <c r="A20" s="47">
        <v>4</v>
      </c>
      <c r="B20" s="48" t="s">
        <v>43</v>
      </c>
      <c r="C20" s="49">
        <f>'[1]arkusz główny'!F26</f>
        <v>16126232517.714931</v>
      </c>
      <c r="D20" s="54">
        <f>D21+D22+D23+D24+D25</f>
        <v>67495</v>
      </c>
      <c r="E20" s="55">
        <f>E21+E22+E23+E24+E25</f>
        <v>21750066393.879997</v>
      </c>
      <c r="F20" s="52">
        <f t="shared" ref="F20:F26" si="0">IFERROR(E20/C20,".")</f>
        <v>1.3487382356658439</v>
      </c>
      <c r="G20" s="50">
        <f>G21+G22+G23+G24+G25</f>
        <v>20796</v>
      </c>
      <c r="H20" s="55">
        <f>H21+H22+H23+H24+H25</f>
        <v>6137792036.7435846</v>
      </c>
      <c r="I20" s="56">
        <f t="shared" ref="I20:I26" si="1">IFERROR(H20/C20,".")</f>
        <v>0.38060917390352145</v>
      </c>
      <c r="J20" s="54">
        <f>'[1]arkusz główny'!AK26</f>
        <v>12033</v>
      </c>
      <c r="K20" s="55">
        <f>K21+K22+K23+K24+K25</f>
        <v>2477308508.9899998</v>
      </c>
      <c r="L20" s="55">
        <f>L21+L22+L23+L24+L25</f>
        <v>1611276034.3699999</v>
      </c>
      <c r="M20" s="55">
        <f>M21+M22+M23+M24+M25</f>
        <v>580927797.77999997</v>
      </c>
      <c r="N20" s="56">
        <f t="shared" ref="N20:N26" si="2">IFERROR(M20/O20,".")</f>
        <v>0.15462441633473292</v>
      </c>
      <c r="O20" s="57">
        <f>'[1]arkusz główny'!AR26</f>
        <v>3757025000</v>
      </c>
    </row>
    <row r="21" spans="1:15" x14ac:dyDescent="0.2">
      <c r="A21" s="212" t="s">
        <v>44</v>
      </c>
      <c r="B21" s="75" t="s">
        <v>45</v>
      </c>
      <c r="C21" s="76">
        <f>'[1]arkusz główny'!F27</f>
        <v>10721568044.383039</v>
      </c>
      <c r="D21" s="38">
        <f>'[1]arkusz główny'!H27</f>
        <v>58123</v>
      </c>
      <c r="E21" s="39">
        <f>'[1]arkusz główny'!I27</f>
        <v>12364086541.889997</v>
      </c>
      <c r="F21" s="77">
        <f t="shared" si="0"/>
        <v>1.1531976004542976</v>
      </c>
      <c r="G21" s="36">
        <f>'[1]arkusz główny'!U27</f>
        <v>18354</v>
      </c>
      <c r="H21" s="39">
        <f>'[1]arkusz główny'!V27</f>
        <v>3724253758.0000005</v>
      </c>
      <c r="I21" s="79">
        <f t="shared" si="1"/>
        <v>0.34736092170315636</v>
      </c>
      <c r="J21" s="78">
        <f>'[1]arkusz główny'!AK27</f>
        <v>10924</v>
      </c>
      <c r="K21" s="46">
        <f>'[1]arkusz główny'!AL27</f>
        <v>1823751473.4799998</v>
      </c>
      <c r="L21" s="46">
        <f>'[1]arkusz główny'!AM27</f>
        <v>1160453027.26</v>
      </c>
      <c r="M21" s="46">
        <f>'[1]arkusz główny'!AN27</f>
        <v>428086826.00999993</v>
      </c>
      <c r="N21" s="79">
        <f t="shared" si="2"/>
        <v>0.17123486992617198</v>
      </c>
      <c r="O21" s="80">
        <f>'[1]arkusz główny'!AR27</f>
        <v>2499997963</v>
      </c>
    </row>
    <row r="22" spans="1:15" x14ac:dyDescent="0.2">
      <c r="A22" s="207"/>
      <c r="B22" s="75" t="s">
        <v>46</v>
      </c>
      <c r="C22" s="81">
        <f>'[1]arkusz główny'!F34</f>
        <v>467921534.8157441</v>
      </c>
      <c r="D22" s="103">
        <f>'[1]arkusz główny'!H34</f>
        <v>2194</v>
      </c>
      <c r="E22" s="104">
        <f>'[1]arkusz główny'!I34</f>
        <v>360662755.25999999</v>
      </c>
      <c r="F22" s="83">
        <f t="shared" si="0"/>
        <v>0.77077614177774489</v>
      </c>
      <c r="G22" s="82">
        <f>'[1]arkusz główny'!U34</f>
        <v>1482</v>
      </c>
      <c r="H22" s="104">
        <f>'[1]arkusz główny'!V34</f>
        <v>225773521.09999996</v>
      </c>
      <c r="I22" s="86">
        <f t="shared" si="1"/>
        <v>0.48250295039082564</v>
      </c>
      <c r="J22" s="84">
        <f>'[1]arkusz główny'!AK34</f>
        <v>754</v>
      </c>
      <c r="K22" s="85">
        <f>'[1]arkusz główny'!AL34</f>
        <v>92959543.799999997</v>
      </c>
      <c r="L22" s="85">
        <f>'[1]arkusz główny'!AM34</f>
        <v>92959543.799999997</v>
      </c>
      <c r="M22" s="85">
        <f>'[1]arkusz główny'!AN34</f>
        <v>21622931.490000002</v>
      </c>
      <c r="N22" s="86">
        <f t="shared" si="2"/>
        <v>0.1984900488360688</v>
      </c>
      <c r="O22" s="87">
        <f>'[1]arkusz główny'!AR34</f>
        <v>108937106</v>
      </c>
    </row>
    <row r="23" spans="1:15" ht="36" x14ac:dyDescent="0.2">
      <c r="A23" s="207"/>
      <c r="B23" s="75" t="str">
        <f>'[1]arkusz główny'!D36</f>
        <v>Inwestycje mające na celu ochronę wód przed zanieczyszczeniem azotanami pochodzącymi ze źródeł rolniczych 
(w tym "Inwestycje w gospodarstwach położonych na obszarach OSN")</v>
      </c>
      <c r="C23" s="81">
        <f>'[1]arkusz główny'!F36</f>
        <v>173201400.09065601</v>
      </c>
      <c r="D23" s="103">
        <f>'[1]arkusz główny'!H36</f>
        <v>3156</v>
      </c>
      <c r="E23" s="104">
        <f>'[1]arkusz główny'!I36</f>
        <v>228822972.46000004</v>
      </c>
      <c r="F23" s="83">
        <f t="shared" si="0"/>
        <v>1.3211381220950347</v>
      </c>
      <c r="G23" s="82">
        <f>'[1]arkusz główny'!U36</f>
        <v>86</v>
      </c>
      <c r="H23" s="104">
        <f>'[1]arkusz główny'!V36</f>
        <v>3388551.1</v>
      </c>
      <c r="I23" s="86">
        <f t="shared" si="1"/>
        <v>1.9564224643833051E-2</v>
      </c>
      <c r="J23" s="84">
        <f>'[1]arkusz główny'!AK36</f>
        <v>83</v>
      </c>
      <c r="K23" s="85">
        <f>'[1]arkusz główny'!AL36</f>
        <v>3176467.5</v>
      </c>
      <c r="L23" s="85">
        <f>'[1]arkusz główny'!AM36</f>
        <v>3176467.5</v>
      </c>
      <c r="M23" s="85">
        <f>'[1]arkusz główny'!AN36</f>
        <v>746650.01</v>
      </c>
      <c r="N23" s="86">
        <f t="shared" si="2"/>
        <v>1.8509431864939082E-2</v>
      </c>
      <c r="O23" s="87">
        <f>'[1]arkusz główny'!AR36</f>
        <v>40338894</v>
      </c>
    </row>
    <row r="24" spans="1:15" x14ac:dyDescent="0.2">
      <c r="A24" s="40" t="s">
        <v>47</v>
      </c>
      <c r="B24" s="75" t="s">
        <v>48</v>
      </c>
      <c r="C24" s="88">
        <f>'[1]arkusz główny'!F39</f>
        <v>3540969333.3213124</v>
      </c>
      <c r="D24" s="100">
        <f>'[1]arkusz główny'!H39</f>
        <v>3864</v>
      </c>
      <c r="E24" s="101">
        <f>'[1]arkusz główny'!I39</f>
        <v>7451600524.1299992</v>
      </c>
      <c r="F24" s="90">
        <f t="shared" si="0"/>
        <v>2.1043956675955293</v>
      </c>
      <c r="G24" s="89">
        <f>'[1]arkusz główny'!U39</f>
        <v>758</v>
      </c>
      <c r="H24" s="101">
        <f>'[1]arkusz główny'!V39</f>
        <v>1270137925.8599999</v>
      </c>
      <c r="I24" s="91">
        <f t="shared" si="1"/>
        <v>0.35869780455530026</v>
      </c>
      <c r="J24" s="44">
        <f>'[1]arkusz główny'!AK39</f>
        <v>372</v>
      </c>
      <c r="K24" s="45">
        <f>'[1]arkusz główny'!AL39</f>
        <v>515032186.70000005</v>
      </c>
      <c r="L24" s="45">
        <f>'[1]arkusz główny'!AM39</f>
        <v>327714978.56</v>
      </c>
      <c r="M24" s="45">
        <f>'[1]arkusz główny'!AN39</f>
        <v>120591524.56000002</v>
      </c>
      <c r="N24" s="91">
        <f t="shared" si="2"/>
        <v>0.1465175004448899</v>
      </c>
      <c r="O24" s="92">
        <f>'[1]arkusz główny'!AR39</f>
        <v>823052019</v>
      </c>
    </row>
    <row r="25" spans="1:15" x14ac:dyDescent="0.2">
      <c r="A25" s="93" t="s">
        <v>49</v>
      </c>
      <c r="B25" s="70" t="s">
        <v>50</v>
      </c>
      <c r="C25" s="88">
        <f>'[1]arkusz główny'!F46</f>
        <v>1222572205.1041763</v>
      </c>
      <c r="D25" s="100">
        <f>'[1]arkusz główny'!H46</f>
        <v>158</v>
      </c>
      <c r="E25" s="101">
        <f>'[1]arkusz główny'!I46</f>
        <v>1344893600.1399999</v>
      </c>
      <c r="F25" s="90">
        <f t="shared" si="0"/>
        <v>1.1000524913989849</v>
      </c>
      <c r="G25" s="42">
        <f>'[1]arkusz główny'!U46</f>
        <v>116</v>
      </c>
      <c r="H25" s="101">
        <f>'[1]arkusz główny'!V46</f>
        <v>914238280.68358457</v>
      </c>
      <c r="I25" s="91">
        <f t="shared" si="1"/>
        <v>0.74779900677169542</v>
      </c>
      <c r="J25" s="94">
        <f>'[1]arkusz główny'!AK46</f>
        <v>13</v>
      </c>
      <c r="K25" s="95">
        <f>'[1]arkusz główny'!AL46</f>
        <v>42388837.50999999</v>
      </c>
      <c r="L25" s="96">
        <f>'[1]arkusz główny'!AM46</f>
        <v>26972017.25</v>
      </c>
      <c r="M25" s="45">
        <f>'[1]arkusz główny'!AN46</f>
        <v>9879865.7100000009</v>
      </c>
      <c r="N25" s="91">
        <f t="shared" si="2"/>
        <v>3.4702844356140357E-2</v>
      </c>
      <c r="O25" s="92">
        <f>'[1]arkusz główny'!AR46</f>
        <v>284699018</v>
      </c>
    </row>
    <row r="26" spans="1:15" ht="24" x14ac:dyDescent="0.2">
      <c r="A26" s="47">
        <v>5</v>
      </c>
      <c r="B26" s="48" t="s">
        <v>51</v>
      </c>
      <c r="C26" s="49">
        <f>'[1]arkusz główny'!F47</f>
        <v>1352634965.0737281</v>
      </c>
      <c r="D26" s="54">
        <f>D27+D28</f>
        <v>3947</v>
      </c>
      <c r="E26" s="55">
        <f>E27+E28</f>
        <v>290586508.43000001</v>
      </c>
      <c r="F26" s="52">
        <f t="shared" si="0"/>
        <v>0.21482995481649478</v>
      </c>
      <c r="G26" s="50">
        <f>G27+G28</f>
        <v>937</v>
      </c>
      <c r="H26" s="55">
        <f>H27+H28</f>
        <v>71395253.539999992</v>
      </c>
      <c r="I26" s="56">
        <f t="shared" si="1"/>
        <v>5.2782351028541133E-2</v>
      </c>
      <c r="J26" s="54">
        <f>'[1]arkusz główny'!AK47</f>
        <v>387</v>
      </c>
      <c r="K26" s="55">
        <f>K27+K28</f>
        <v>26162447.799999997</v>
      </c>
      <c r="L26" s="55">
        <f>L27+L28</f>
        <v>16647164.079999998</v>
      </c>
      <c r="M26" s="55">
        <f>M27+M28</f>
        <v>6086679.9700000007</v>
      </c>
      <c r="N26" s="56">
        <f t="shared" si="2"/>
        <v>1.9324577183355649E-2</v>
      </c>
      <c r="O26" s="57">
        <f>'[1]arkusz główny'!AR47</f>
        <v>314970926</v>
      </c>
    </row>
    <row r="27" spans="1:15" x14ac:dyDescent="0.2">
      <c r="A27" s="97" t="s">
        <v>52</v>
      </c>
      <c r="B27" s="98" t="s">
        <v>53</v>
      </c>
      <c r="C27" s="202"/>
      <c r="D27" s="38">
        <f>'[1]arkusz główny'!H48</f>
        <v>2857</v>
      </c>
      <c r="E27" s="39">
        <f>'[1]arkusz główny'!I48</f>
        <v>224149914.47999999</v>
      </c>
      <c r="F27" s="203"/>
      <c r="G27" s="36">
        <f>'[1]arkusz główny'!U48</f>
        <v>545</v>
      </c>
      <c r="H27" s="39">
        <f>'[1]arkusz główny'!V48</f>
        <v>55452416.879999995</v>
      </c>
      <c r="I27" s="205"/>
      <c r="J27" s="78">
        <f>'[1]arkusz główny'!AK48</f>
        <v>145</v>
      </c>
      <c r="K27" s="46">
        <f>'[1]arkusz główny'!AL48</f>
        <v>17393553.879999999</v>
      </c>
      <c r="L27" s="46">
        <f>'[1]arkusz główny'!AM48</f>
        <v>11067517.74</v>
      </c>
      <c r="M27" s="46">
        <f>'[1]arkusz główny'!AN48</f>
        <v>4044031.2800000003</v>
      </c>
      <c r="N27" s="205"/>
      <c r="O27" s="206"/>
    </row>
    <row r="28" spans="1:15" x14ac:dyDescent="0.2">
      <c r="A28" s="40" t="s">
        <v>54</v>
      </c>
      <c r="B28" s="41" t="s">
        <v>55</v>
      </c>
      <c r="C28" s="202"/>
      <c r="D28" s="44">
        <f>'[1]arkusz główny'!H52</f>
        <v>1090</v>
      </c>
      <c r="E28" s="145">
        <f>'[1]arkusz główny'!I52</f>
        <v>66436593.950000003</v>
      </c>
      <c r="F28" s="203"/>
      <c r="G28" s="42">
        <f>'[1]arkusz główny'!U52</f>
        <v>392</v>
      </c>
      <c r="H28" s="145">
        <f>'[1]arkusz główny'!V52</f>
        <v>15942836.66</v>
      </c>
      <c r="I28" s="205"/>
      <c r="J28" s="44">
        <f>'[1]arkusz główny'!AK52</f>
        <v>242</v>
      </c>
      <c r="K28" s="45">
        <f>'[1]arkusz główny'!AL52</f>
        <v>8768893.9199999999</v>
      </c>
      <c r="L28" s="45">
        <f>'[1]arkusz główny'!AM52</f>
        <v>5579646.3399999989</v>
      </c>
      <c r="M28" s="45">
        <f>'[1]arkusz główny'!AN52</f>
        <v>2042648.69</v>
      </c>
      <c r="N28" s="205"/>
      <c r="O28" s="206"/>
    </row>
    <row r="29" spans="1:15" x14ac:dyDescent="0.2">
      <c r="A29" s="47">
        <v>6</v>
      </c>
      <c r="B29" s="48" t="s">
        <v>56</v>
      </c>
      <c r="C29" s="49">
        <f>SUM(C30:C34)</f>
        <v>9013625902.8826733</v>
      </c>
      <c r="D29" s="54">
        <f>D30+D31+D32+D33+D34</f>
        <v>49289</v>
      </c>
      <c r="E29" s="55">
        <f>E30+E31+E32+E33+E34</f>
        <v>4447196042.5600004</v>
      </c>
      <c r="F29" s="52">
        <f t="shared" ref="F29:F35" si="3">IFERROR(E29/C29,".")</f>
        <v>0.49338591267003107</v>
      </c>
      <c r="G29" s="50">
        <f>G30+G31+G32+G33+G34</f>
        <v>31701</v>
      </c>
      <c r="H29" s="55">
        <f>H30+H31+H32+H33+H34</f>
        <v>2954209388.52</v>
      </c>
      <c r="I29" s="56">
        <f t="shared" ref="I29:I35" si="4">IFERROR(H29/C29,".")</f>
        <v>0.32774927874199949</v>
      </c>
      <c r="J29" s="54">
        <f>'[1]arkusz główny'!AK59</f>
        <v>23563</v>
      </c>
      <c r="K29" s="55">
        <f>K30+K31+K32+K33+K34</f>
        <v>1737782629.27</v>
      </c>
      <c r="L29" s="55">
        <f>L30+L31+L32+L33+L34</f>
        <v>1105751082.8800001</v>
      </c>
      <c r="M29" s="55">
        <f>M30+M31+M32+M33+M34</f>
        <v>407363929.74000001</v>
      </c>
      <c r="N29" s="56">
        <f t="shared" ref="N29:N35" si="5">IFERROR(M29/O29,".")</f>
        <v>0.19390348345870756</v>
      </c>
      <c r="O29" s="57">
        <f>SUM(O30:O34)</f>
        <v>2100859265</v>
      </c>
    </row>
    <row r="30" spans="1:15" x14ac:dyDescent="0.2">
      <c r="A30" s="97" t="s">
        <v>57</v>
      </c>
      <c r="B30" s="98" t="s">
        <v>58</v>
      </c>
      <c r="C30" s="76">
        <f>'[1]arkusz główny'!F60</f>
        <v>3084485997.1767683</v>
      </c>
      <c r="D30" s="38">
        <f>'[1]arkusz główny'!H60</f>
        <v>17225</v>
      </c>
      <c r="E30" s="39">
        <f>'[1]arkusz główny'!I60</f>
        <v>1722850000</v>
      </c>
      <c r="F30" s="77">
        <f t="shared" si="3"/>
        <v>0.55855335429531061</v>
      </c>
      <c r="G30" s="36">
        <f>'[1]arkusz główny'!U60</f>
        <v>13382</v>
      </c>
      <c r="H30" s="39">
        <f>'[1]arkusz główny'!V60</f>
        <v>1338200000</v>
      </c>
      <c r="I30" s="79">
        <f t="shared" si="4"/>
        <v>0.4338486221771975</v>
      </c>
      <c r="J30" s="78">
        <f>'[1]arkusz główny'!AK60</f>
        <v>9632</v>
      </c>
      <c r="K30" s="46">
        <f>'[1]arkusz główny'!AL60</f>
        <v>790760000</v>
      </c>
      <c r="L30" s="46">
        <f>'[1]arkusz główny'!AM60</f>
        <v>503160588</v>
      </c>
      <c r="M30" s="46">
        <f>'[1]arkusz główny'!AN60</f>
        <v>184363105.03</v>
      </c>
      <c r="N30" s="79">
        <f t="shared" si="5"/>
        <v>0.25678076940813682</v>
      </c>
      <c r="O30" s="80">
        <f>'[1]arkusz główny'!AR60</f>
        <v>717978630</v>
      </c>
    </row>
    <row r="31" spans="1:15" x14ac:dyDescent="0.2">
      <c r="A31" s="40" t="s">
        <v>59</v>
      </c>
      <c r="B31" s="41" t="s">
        <v>60</v>
      </c>
      <c r="C31" s="88">
        <f>'[1]arkusz główny'!F66</f>
        <v>1456238772.240896</v>
      </c>
      <c r="D31" s="100">
        <f>'[1]arkusz główny'!H66</f>
        <v>4300</v>
      </c>
      <c r="E31" s="101">
        <f>'[1]arkusz główny'!I66</f>
        <v>430050000</v>
      </c>
      <c r="F31" s="90">
        <f t="shared" si="3"/>
        <v>0.29531558161868504</v>
      </c>
      <c r="G31" s="89">
        <f>'[1]arkusz główny'!U66</f>
        <v>1707</v>
      </c>
      <c r="H31" s="101">
        <f>'[1]arkusz główny'!V66</f>
        <v>170700000</v>
      </c>
      <c r="I31" s="91">
        <f t="shared" si="4"/>
        <v>0.11721978789050003</v>
      </c>
      <c r="J31" s="44">
        <f>'[1]arkusz główny'!AK66</f>
        <v>961</v>
      </c>
      <c r="K31" s="45">
        <f>'[1]arkusz główny'!AL66</f>
        <v>81020000</v>
      </c>
      <c r="L31" s="45">
        <f>'[1]arkusz główny'!AM66</f>
        <v>51553026</v>
      </c>
      <c r="M31" s="45">
        <f>'[1]arkusz główny'!AN66</f>
        <v>19142272.850000001</v>
      </c>
      <c r="N31" s="91">
        <f t="shared" si="5"/>
        <v>5.6407129773720144E-2</v>
      </c>
      <c r="O31" s="92">
        <f>'[1]arkusz główny'!AR66</f>
        <v>339359101</v>
      </c>
    </row>
    <row r="32" spans="1:15" x14ac:dyDescent="0.2">
      <c r="A32" s="40" t="s">
        <v>61</v>
      </c>
      <c r="B32" s="41" t="s">
        <v>62</v>
      </c>
      <c r="C32" s="88">
        <f>'[1]arkusz główny'!F70</f>
        <v>3450830390.6225286</v>
      </c>
      <c r="D32" s="100">
        <f>'[1]arkusz główny'!H70</f>
        <v>25079</v>
      </c>
      <c r="E32" s="101">
        <f>'[1]arkusz główny'!I70</f>
        <v>1504740000</v>
      </c>
      <c r="F32" s="90">
        <f t="shared" si="3"/>
        <v>0.43605156720801497</v>
      </c>
      <c r="G32" s="89">
        <f>'[1]arkusz główny'!U70</f>
        <v>14773</v>
      </c>
      <c r="H32" s="101">
        <f>'[1]arkusz główny'!V70</f>
        <v>886380000</v>
      </c>
      <c r="I32" s="91">
        <f t="shared" si="4"/>
        <v>0.25685991476390624</v>
      </c>
      <c r="J32" s="44">
        <f>'[1]arkusz główny'!AK70</f>
        <v>11685</v>
      </c>
      <c r="K32" s="45">
        <f>'[1]arkusz główny'!AL70</f>
        <v>562968000</v>
      </c>
      <c r="L32" s="45">
        <f>'[1]arkusz główny'!AM70</f>
        <v>358216538.39999998</v>
      </c>
      <c r="M32" s="45">
        <f>'[1]arkusz główny'!AN70</f>
        <v>133290182.2</v>
      </c>
      <c r="N32" s="91">
        <f t="shared" si="5"/>
        <v>0.16546953308087237</v>
      </c>
      <c r="O32" s="92">
        <f>'[1]arkusz główny'!AR70</f>
        <v>805527034</v>
      </c>
    </row>
    <row r="33" spans="1:15" x14ac:dyDescent="0.2">
      <c r="A33" s="40" t="s">
        <v>63</v>
      </c>
      <c r="B33" s="41" t="s">
        <v>64</v>
      </c>
      <c r="C33" s="88">
        <f>'[1]arkusz główny'!F76</f>
        <v>996356726.48691201</v>
      </c>
      <c r="D33" s="100">
        <f>'[1]arkusz główny'!H76</f>
        <v>1896</v>
      </c>
      <c r="E33" s="101">
        <f>'[1]arkusz główny'!I76</f>
        <v>789556042.56000006</v>
      </c>
      <c r="F33" s="90">
        <f t="shared" si="3"/>
        <v>0.79244312962479058</v>
      </c>
      <c r="G33" s="89">
        <f>'[1]arkusz główny'!U76</f>
        <v>1299</v>
      </c>
      <c r="H33" s="101">
        <f>'[1]arkusz główny'!V76</f>
        <v>548965922.05999994</v>
      </c>
      <c r="I33" s="91">
        <f t="shared" si="4"/>
        <v>0.55097326837509042</v>
      </c>
      <c r="J33" s="44">
        <f>'[1]arkusz główny'!AK76</f>
        <v>773</v>
      </c>
      <c r="K33" s="45">
        <f>'[1]arkusz główny'!AL76</f>
        <v>293274232.56</v>
      </c>
      <c r="L33" s="45">
        <f>'[1]arkusz główny'!AM76</f>
        <v>186610392.79000002</v>
      </c>
      <c r="M33" s="45">
        <f>'[1]arkusz główny'!AN76</f>
        <v>68286349.030000001</v>
      </c>
      <c r="N33" s="91">
        <f t="shared" si="5"/>
        <v>0.29434070168549081</v>
      </c>
      <c r="O33" s="92">
        <f>'[1]arkusz główny'!AR76</f>
        <v>231997643</v>
      </c>
    </row>
    <row r="34" spans="1:15" x14ac:dyDescent="0.2">
      <c r="A34" s="40" t="s">
        <v>65</v>
      </c>
      <c r="B34" s="41" t="s">
        <v>66</v>
      </c>
      <c r="C34" s="88">
        <f>'[1]arkusz główny'!F78</f>
        <v>25714016.355568003</v>
      </c>
      <c r="D34" s="44">
        <f>'[1]arkusz główny'!H78</f>
        <v>789</v>
      </c>
      <c r="E34" s="252"/>
      <c r="F34" s="99"/>
      <c r="G34" s="42">
        <f>'[1]arkusz główny'!U78</f>
        <v>540</v>
      </c>
      <c r="H34" s="145">
        <f>'[1]arkusz główny'!V78</f>
        <v>9963466.459999999</v>
      </c>
      <c r="I34" s="91">
        <f t="shared" si="4"/>
        <v>0.38747219890612511</v>
      </c>
      <c r="J34" s="44">
        <f>'[1]arkusz główny'!AK78</f>
        <v>533</v>
      </c>
      <c r="K34" s="45">
        <f>'[1]arkusz główny'!AL78</f>
        <v>9760396.7100000009</v>
      </c>
      <c r="L34" s="45">
        <f>'[1]arkusz główny'!AM78</f>
        <v>6210537.6900000004</v>
      </c>
      <c r="M34" s="45">
        <f>'[1]arkusz główny'!AN78</f>
        <v>2282020.63</v>
      </c>
      <c r="N34" s="91">
        <f t="shared" si="5"/>
        <v>0.38053610916518432</v>
      </c>
      <c r="O34" s="92">
        <f>'[1]arkusz główny'!AR78</f>
        <v>5996857</v>
      </c>
    </row>
    <row r="35" spans="1:15" x14ac:dyDescent="0.2">
      <c r="A35" s="47">
        <v>7</v>
      </c>
      <c r="B35" s="48" t="s">
        <v>67</v>
      </c>
      <c r="C35" s="49">
        <f>'[1]arkusz główny'!F82</f>
        <v>5244438040.3284159</v>
      </c>
      <c r="D35" s="54">
        <f>SUM(D36:D40)</f>
        <v>8471</v>
      </c>
      <c r="E35" s="55">
        <f>SUM(E36:E40)</f>
        <v>10978196244.681971</v>
      </c>
      <c r="F35" s="52">
        <f t="shared" si="3"/>
        <v>2.0933026875829954</v>
      </c>
      <c r="G35" s="50">
        <f>SUM(G36:G40)</f>
        <v>3629</v>
      </c>
      <c r="H35" s="55">
        <f>SUM(H36:H40)</f>
        <v>4175362743.3498983</v>
      </c>
      <c r="I35" s="56">
        <f t="shared" si="4"/>
        <v>0.79615064783727141</v>
      </c>
      <c r="J35" s="54">
        <f>'[1]arkusz główny'!AK82</f>
        <v>1352</v>
      </c>
      <c r="K35" s="55">
        <f>SUM(K36:K40)</f>
        <v>2252566113.6599998</v>
      </c>
      <c r="L35" s="55">
        <f>SUM(L36:L40)</f>
        <v>1433307808.5999997</v>
      </c>
      <c r="M35" s="55">
        <f>SUM(M36:M40)</f>
        <v>528261849.51999998</v>
      </c>
      <c r="N35" s="56">
        <f t="shared" si="5"/>
        <v>0.43125596154215401</v>
      </c>
      <c r="O35" s="57">
        <f>'[1]arkusz główny'!AR82</f>
        <v>1224938080</v>
      </c>
    </row>
    <row r="36" spans="1:15" x14ac:dyDescent="0.2">
      <c r="A36" s="212" t="s">
        <v>68</v>
      </c>
      <c r="B36" s="75" t="s">
        <v>69</v>
      </c>
      <c r="C36" s="202"/>
      <c r="D36" s="38">
        <f>'[1]arkusz główny'!H83</f>
        <v>5304</v>
      </c>
      <c r="E36" s="39">
        <f>'[1]arkusz główny'!I83</f>
        <v>6503450388.6246281</v>
      </c>
      <c r="F36" s="203"/>
      <c r="G36" s="36">
        <f>'[1]arkusz główny'!U83</f>
        <v>2084</v>
      </c>
      <c r="H36" s="39">
        <f>'[1]arkusz główny'!V83</f>
        <v>2036533354.9299674</v>
      </c>
      <c r="I36" s="204"/>
      <c r="J36" s="38">
        <f>'[1]arkusz główny'!AK83</f>
        <v>1081</v>
      </c>
      <c r="K36" s="39">
        <f>'[1]arkusz główny'!AL83</f>
        <v>1581099311.4699998</v>
      </c>
      <c r="L36" s="39">
        <f>'[1]arkusz główny'!AM83</f>
        <v>1006053484.4599999</v>
      </c>
      <c r="M36" s="39">
        <f>'[1]arkusz główny'!AN83</f>
        <v>372026625.94</v>
      </c>
      <c r="N36" s="205"/>
      <c r="O36" s="206"/>
    </row>
    <row r="37" spans="1:15" ht="24" customHeight="1" x14ac:dyDescent="0.2">
      <c r="A37" s="224"/>
      <c r="B37" s="75" t="s">
        <v>70</v>
      </c>
      <c r="C37" s="202"/>
      <c r="D37" s="100">
        <f>'[1]arkusz główny'!H84</f>
        <v>1696</v>
      </c>
      <c r="E37" s="101">
        <f>'[1]arkusz główny'!I84</f>
        <v>3401989899.9627304</v>
      </c>
      <c r="F37" s="203"/>
      <c r="G37" s="89">
        <f>'[1]arkusz główny'!U84</f>
        <v>766</v>
      </c>
      <c r="H37" s="101">
        <f>'[1]arkusz główny'!V84</f>
        <v>1524239316.6543314</v>
      </c>
      <c r="I37" s="204"/>
      <c r="J37" s="100">
        <f>'[1]arkusz główny'!AK84</f>
        <v>502</v>
      </c>
      <c r="K37" s="101">
        <f>'[1]arkusz główny'!AL84</f>
        <v>621761449.89999998</v>
      </c>
      <c r="L37" s="101">
        <f>'[1]arkusz główny'!AM84</f>
        <v>395626808.6099999</v>
      </c>
      <c r="M37" s="101">
        <f>'[1]arkusz główny'!AN84</f>
        <v>144694651.80999997</v>
      </c>
      <c r="N37" s="205"/>
      <c r="O37" s="206"/>
    </row>
    <row r="38" spans="1:15" x14ac:dyDescent="0.2">
      <c r="A38" s="212" t="s">
        <v>71</v>
      </c>
      <c r="B38" s="70" t="s">
        <v>72</v>
      </c>
      <c r="C38" s="202"/>
      <c r="D38" s="100">
        <f>'[1]arkusz główny'!H85</f>
        <v>1123</v>
      </c>
      <c r="E38" s="101">
        <f>'[1]arkusz główny'!I85</f>
        <v>704932187.37017274</v>
      </c>
      <c r="F38" s="203"/>
      <c r="G38" s="89">
        <f>'[1]arkusz główny'!U85</f>
        <v>518</v>
      </c>
      <c r="H38" s="101">
        <f>'[1]arkusz główny'!V85</f>
        <v>339978647.31318516</v>
      </c>
      <c r="I38" s="204"/>
      <c r="J38" s="100">
        <f>'[1]arkusz główny'!AJ85</f>
        <v>0</v>
      </c>
      <c r="K38" s="101">
        <f>'[1]arkusz główny'!AK85</f>
        <v>0</v>
      </c>
      <c r="L38" s="101">
        <f>'[1]arkusz główny'!AL85</f>
        <v>0</v>
      </c>
      <c r="M38" s="101">
        <f>'[1]arkusz główny'!AN85</f>
        <v>0</v>
      </c>
      <c r="N38" s="205"/>
      <c r="O38" s="206"/>
    </row>
    <row r="39" spans="1:15" ht="24" x14ac:dyDescent="0.2">
      <c r="A39" s="224"/>
      <c r="B39" s="59" t="s">
        <v>73</v>
      </c>
      <c r="C39" s="202"/>
      <c r="D39" s="100">
        <f>'[1]arkusz główny'!H86</f>
        <v>245</v>
      </c>
      <c r="E39" s="101">
        <f>'[1]arkusz główny'!I86</f>
        <v>308747190.97698408</v>
      </c>
      <c r="F39" s="203"/>
      <c r="G39" s="89">
        <f>'[1]arkusz główny'!U86</f>
        <v>181</v>
      </c>
      <c r="H39" s="101">
        <f>'[1]arkusz główny'!V86</f>
        <v>226069478.222601</v>
      </c>
      <c r="I39" s="204"/>
      <c r="J39" s="100">
        <f>'[1]arkusz główny'!AK86</f>
        <v>46</v>
      </c>
      <c r="K39" s="101">
        <f>'[1]arkusz główny'!AL86</f>
        <v>49705352.290000007</v>
      </c>
      <c r="L39" s="101">
        <f>'[1]arkusz główny'!AM86</f>
        <v>31627515.530000001</v>
      </c>
      <c r="M39" s="101">
        <f>'[1]arkusz główny'!AN86</f>
        <v>11540571.77</v>
      </c>
      <c r="N39" s="205"/>
      <c r="O39" s="206"/>
    </row>
    <row r="40" spans="1:15" x14ac:dyDescent="0.2">
      <c r="A40" s="93" t="s">
        <v>74</v>
      </c>
      <c r="B40" s="70" t="s">
        <v>75</v>
      </c>
      <c r="C40" s="202"/>
      <c r="D40" s="44">
        <f>'[1]arkusz główny'!H87</f>
        <v>103</v>
      </c>
      <c r="E40" s="145">
        <f>'[1]arkusz główny'!I87</f>
        <v>59076577.747455597</v>
      </c>
      <c r="F40" s="203"/>
      <c r="G40" s="42">
        <f>'[1]arkusz główny'!U87</f>
        <v>80</v>
      </c>
      <c r="H40" s="145">
        <f>'[1]arkusz główny'!V87</f>
        <v>48541946.22981298</v>
      </c>
      <c r="I40" s="204"/>
      <c r="J40" s="44">
        <f>'[1]arkusz główny'!AJ87</f>
        <v>0</v>
      </c>
      <c r="K40" s="45">
        <f>'[1]arkusz główny'!AK87</f>
        <v>0</v>
      </c>
      <c r="L40" s="45">
        <f>'[1]arkusz główny'!AL87</f>
        <v>0</v>
      </c>
      <c r="M40" s="45">
        <f>'[1]arkusz główny'!AN87</f>
        <v>0</v>
      </c>
      <c r="N40" s="205"/>
      <c r="O40" s="206"/>
    </row>
    <row r="41" spans="1:15" x14ac:dyDescent="0.2">
      <c r="A41" s="47">
        <v>8</v>
      </c>
      <c r="B41" s="48" t="s">
        <v>76</v>
      </c>
      <c r="C41" s="49">
        <f>'[1]arkusz główny'!F88</f>
        <v>1291848749.0955362</v>
      </c>
      <c r="D41" s="54">
        <f>'[1]arkusz główny'!H88</f>
        <v>11068</v>
      </c>
      <c r="E41" s="55">
        <f>'[1]arkusz główny'!I88</f>
        <v>59612896.989999995</v>
      </c>
      <c r="F41" s="52">
        <f>IFERROR(E41/C41,".")</f>
        <v>4.6145415267644027E-2</v>
      </c>
      <c r="G41" s="50">
        <f>'[1]arkusz główny'!U88</f>
        <v>7105</v>
      </c>
      <c r="H41" s="55">
        <f>'[1]zobowiązania wieloletnie'!F9</f>
        <v>867234520</v>
      </c>
      <c r="I41" s="53">
        <f>IFERROR(H41/C41,".")</f>
        <v>0.67131273735193697</v>
      </c>
      <c r="J41" s="54">
        <f>'[1]arkusz główny'!AK88</f>
        <v>17079</v>
      </c>
      <c r="K41" s="55">
        <f>'[1]arkusz główny'!AL88</f>
        <v>390197478.70999998</v>
      </c>
      <c r="L41" s="55">
        <f>'[1]arkusz główny'!AM88</f>
        <v>248282230.34</v>
      </c>
      <c r="M41" s="55">
        <f>'[1]arkusz główny'!AN88</f>
        <v>91091598.75</v>
      </c>
      <c r="N41" s="56">
        <f>IFERROR(M41/O41,".")</f>
        <v>0.30264089581860548</v>
      </c>
      <c r="O41" s="57">
        <f>'[1]arkusz główny'!AR88</f>
        <v>300989060</v>
      </c>
    </row>
    <row r="42" spans="1:15" x14ac:dyDescent="0.2">
      <c r="A42" s="212" t="s">
        <v>77</v>
      </c>
      <c r="B42" s="102" t="s">
        <v>78</v>
      </c>
      <c r="C42" s="202"/>
      <c r="D42" s="113">
        <f>'[1]arkusz główny'!H90</f>
        <v>10928</v>
      </c>
      <c r="E42" s="114">
        <f>'[1]arkusz główny'!I90</f>
        <v>57652784.279999994</v>
      </c>
      <c r="F42" s="225"/>
      <c r="G42" s="113">
        <f>'[1]arkusz główny'!U90</f>
        <v>7052</v>
      </c>
      <c r="H42" s="146">
        <f>'[1]zobowiązania wieloletnie'!F10</f>
        <v>56898320</v>
      </c>
      <c r="I42" s="205"/>
      <c r="J42" s="103">
        <f>'[1]arkusz główny'!AK90</f>
        <v>1666</v>
      </c>
      <c r="K42" s="104">
        <f>'[1]arkusz główny'!AL90</f>
        <v>39346399.589999996</v>
      </c>
      <c r="L42" s="104">
        <f>'[1]arkusz główny'!AM90</f>
        <v>25036077.999999996</v>
      </c>
      <c r="M42" s="104">
        <f>'[1]arkusz główny'!AN90</f>
        <v>9185566.7899999991</v>
      </c>
      <c r="N42" s="205"/>
      <c r="O42" s="206"/>
    </row>
    <row r="43" spans="1:15" x14ac:dyDescent="0.2">
      <c r="A43" s="207"/>
      <c r="B43" s="105" t="s">
        <v>79</v>
      </c>
      <c r="C43" s="202"/>
      <c r="D43" s="113">
        <f>'[1]arkusz główny'!H103</f>
        <v>114</v>
      </c>
      <c r="E43" s="114">
        <f>'[1]arkusz główny'!I103</f>
        <v>1811956.1</v>
      </c>
      <c r="F43" s="225"/>
      <c r="G43" s="120">
        <f>'[1]arkusz główny'!U103</f>
        <v>53</v>
      </c>
      <c r="H43" s="147">
        <f>'[1]zobowiązania wieloletnie'!F11</f>
        <v>406266000</v>
      </c>
      <c r="I43" s="205"/>
      <c r="J43" s="103">
        <f>'[1]arkusz główny'!AK103</f>
        <v>9293</v>
      </c>
      <c r="K43" s="104">
        <f>'[1]arkusz główny'!AL103</f>
        <v>197397361.06000003</v>
      </c>
      <c r="L43" s="104">
        <f>'[1]arkusz główny'!AM103</f>
        <v>125603671.81</v>
      </c>
      <c r="M43" s="104">
        <f>'[1]arkusz główny'!AN103</f>
        <v>46283256.729999997</v>
      </c>
      <c r="N43" s="205"/>
      <c r="O43" s="206"/>
    </row>
    <row r="44" spans="1:15" x14ac:dyDescent="0.2">
      <c r="A44" s="224"/>
      <c r="B44" s="105" t="s">
        <v>80</v>
      </c>
      <c r="C44" s="202"/>
      <c r="D44" s="148"/>
      <c r="E44" s="149"/>
      <c r="F44" s="225"/>
      <c r="G44" s="150"/>
      <c r="H44" s="151"/>
      <c r="I44" s="205"/>
      <c r="J44" s="103">
        <f>'[1]arkusz główny'!AK110</f>
        <v>7545</v>
      </c>
      <c r="K44" s="104">
        <f>'[1]arkusz główny'!AL110</f>
        <v>153453718.06</v>
      </c>
      <c r="L44" s="104">
        <f>'[1]arkusz główny'!AM110</f>
        <v>97642480.529999986</v>
      </c>
      <c r="M44" s="104">
        <f>'[1]arkusz główny'!AN110</f>
        <v>35622775.230000004</v>
      </c>
      <c r="N44" s="205"/>
      <c r="O44" s="206"/>
    </row>
    <row r="45" spans="1:15" x14ac:dyDescent="0.2">
      <c r="A45" s="47">
        <v>9</v>
      </c>
      <c r="B45" s="48" t="s">
        <v>81</v>
      </c>
      <c r="C45" s="49">
        <f>'[1]arkusz główny'!F117</f>
        <v>1139851193.0892</v>
      </c>
      <c r="D45" s="54">
        <f>SUM(D46:D47)</f>
        <v>321</v>
      </c>
      <c r="E45" s="55"/>
      <c r="F45" s="152"/>
      <c r="G45" s="54">
        <f>SUM(G46)</f>
        <v>281</v>
      </c>
      <c r="H45" s="55">
        <f>'[1]zobowiązania wieloletnie'!F13</f>
        <v>643630843.95140004</v>
      </c>
      <c r="I45" s="56">
        <f>IFERROR(H45/C45,".")</f>
        <v>0.5646621663017658</v>
      </c>
      <c r="J45" s="54">
        <f>J46+J47</f>
        <v>957</v>
      </c>
      <c r="K45" s="55">
        <f>SUM(K46:K47)</f>
        <v>328710484.38999999</v>
      </c>
      <c r="L45" s="55">
        <f>SUM(L46:L47)</f>
        <v>206960290.75</v>
      </c>
      <c r="M45" s="55">
        <f>SUM(M46:M47)</f>
        <v>76423756.229999989</v>
      </c>
      <c r="N45" s="56">
        <f>IFERROR(M45/O45,".")</f>
        <v>0.28809925027457423</v>
      </c>
      <c r="O45" s="57">
        <f>'[1]arkusz główny'!AR117</f>
        <v>265268848</v>
      </c>
    </row>
    <row r="46" spans="1:15" x14ac:dyDescent="0.2">
      <c r="A46" s="207" t="s">
        <v>82</v>
      </c>
      <c r="B46" s="106" t="s">
        <v>83</v>
      </c>
      <c r="C46" s="202"/>
      <c r="D46" s="38">
        <f>'[1]arkusz główny'!H118</f>
        <v>321</v>
      </c>
      <c r="E46" s="232"/>
      <c r="F46" s="225"/>
      <c r="G46" s="38">
        <f>'[1]arkusz główny'!U118</f>
        <v>281</v>
      </c>
      <c r="H46" s="146">
        <f>'[1]zobowiązania wieloletnie'!F14</f>
        <v>348574368.36140001</v>
      </c>
      <c r="I46" s="205"/>
      <c r="J46" s="107">
        <f>'[1]arkusz główny'!AK118</f>
        <v>202</v>
      </c>
      <c r="K46" s="101">
        <f>'[1]arkusz główny'!AL118</f>
        <v>67086782.479999997</v>
      </c>
      <c r="L46" s="39">
        <f>'[1]arkusz główny'!AM118</f>
        <v>40489138.060000002</v>
      </c>
      <c r="M46" s="39">
        <f>'[1]arkusz główny'!AN118</f>
        <v>15671511.039999999</v>
      </c>
      <c r="N46" s="205"/>
      <c r="O46" s="206"/>
    </row>
    <row r="47" spans="1:15" x14ac:dyDescent="0.2">
      <c r="A47" s="207"/>
      <c r="B47" s="108" t="s">
        <v>40</v>
      </c>
      <c r="C47" s="202"/>
      <c r="D47" s="153"/>
      <c r="E47" s="232"/>
      <c r="F47" s="225"/>
      <c r="G47" s="153"/>
      <c r="H47" s="154">
        <f>'[1]zobowiązania wieloletnie'!F15</f>
        <v>295056475.58999997</v>
      </c>
      <c r="I47" s="205"/>
      <c r="J47" s="44">
        <f>'[1]arkusz główny'!AK124</f>
        <v>755</v>
      </c>
      <c r="K47" s="45">
        <f>'[1]arkusz główny'!AL124</f>
        <v>261623701.91</v>
      </c>
      <c r="L47" s="45">
        <f>'[1]arkusz główny'!AM124</f>
        <v>166471152.69</v>
      </c>
      <c r="M47" s="45">
        <f>'[1]arkusz główny'!AN124</f>
        <v>60752245.189999998</v>
      </c>
      <c r="N47" s="205"/>
      <c r="O47" s="206"/>
    </row>
    <row r="48" spans="1:15" x14ac:dyDescent="0.2">
      <c r="A48" s="47">
        <v>10</v>
      </c>
      <c r="B48" s="109" t="s">
        <v>84</v>
      </c>
      <c r="C48" s="110">
        <f>'[1]arkusz główny'!F125</f>
        <v>5882849201.2076015</v>
      </c>
      <c r="D48" s="54">
        <f>'[1]arkusz główny'!H125</f>
        <v>354824</v>
      </c>
      <c r="E48" s="55"/>
      <c r="F48" s="152"/>
      <c r="G48" s="54">
        <f>'[1]arkusz główny'!U125</f>
        <v>274591</v>
      </c>
      <c r="H48" s="55">
        <f>'[1]zobowiązania wieloletnie'!F16</f>
        <v>5025327753.7299995</v>
      </c>
      <c r="I48" s="56">
        <f>IFERROR(H48/C48,".")</f>
        <v>0.85423365139096641</v>
      </c>
      <c r="J48" s="54">
        <f>'[1]arkusz główny'!AK125</f>
        <v>93638</v>
      </c>
      <c r="K48" s="111">
        <f>'[1]arkusz główny'!AL125</f>
        <v>3117837394.71</v>
      </c>
      <c r="L48" s="111">
        <f>'[1]arkusz główny'!AM125</f>
        <v>1983861001.6499999</v>
      </c>
      <c r="M48" s="111">
        <f>'[1]arkusz główny'!AN125</f>
        <v>726724459.7299999</v>
      </c>
      <c r="N48" s="112">
        <f>IFERROR(M48/O48,".")</f>
        <v>0.53174475737309579</v>
      </c>
      <c r="O48" s="57">
        <f>'[1]arkusz główny'!AR125</f>
        <v>1366679125</v>
      </c>
    </row>
    <row r="49" spans="1:15" x14ac:dyDescent="0.2">
      <c r="A49" s="40" t="s">
        <v>85</v>
      </c>
      <c r="B49" s="102" t="s">
        <v>86</v>
      </c>
      <c r="C49" s="202"/>
      <c r="D49" s="155">
        <f>'[1]arkusz główny'!H126</f>
        <v>332926</v>
      </c>
      <c r="E49" s="231"/>
      <c r="F49" s="229"/>
      <c r="G49" s="155">
        <f>'[1]arkusz główny'!U126</f>
        <v>258562</v>
      </c>
      <c r="H49" s="156">
        <f>'[1]arkusz główny'!V126</f>
        <v>2877046676.9000006</v>
      </c>
      <c r="I49" s="230"/>
      <c r="J49" s="113">
        <f>'[1]arkusz główny'!AK126</f>
        <v>88321</v>
      </c>
      <c r="K49" s="114">
        <f>'[1]arkusz główny'!AL126</f>
        <v>2874808675.23</v>
      </c>
      <c r="L49" s="114">
        <f>'[1]arkusz główny'!AM126</f>
        <v>1829221901.8799999</v>
      </c>
      <c r="M49" s="114">
        <f>'[1]arkusz główny'!AN126</f>
        <v>670052038.70000005</v>
      </c>
      <c r="N49" s="230"/>
      <c r="O49" s="206"/>
    </row>
    <row r="50" spans="1:15" x14ac:dyDescent="0.2">
      <c r="A50" s="93" t="s">
        <v>87</v>
      </c>
      <c r="B50" s="102" t="s">
        <v>86</v>
      </c>
      <c r="C50" s="202"/>
      <c r="D50" s="103">
        <f>'[1]arkusz główny'!H127</f>
        <v>31732</v>
      </c>
      <c r="E50" s="231"/>
      <c r="F50" s="229"/>
      <c r="G50" s="103">
        <f>'[1]arkusz główny'!U127</f>
        <v>23947</v>
      </c>
      <c r="H50" s="104">
        <f>'[1]arkusz główny'!V127</f>
        <v>243265996.13</v>
      </c>
      <c r="I50" s="230"/>
      <c r="J50" s="113">
        <f>'[1]arkusz główny'!AK127</f>
        <v>9201</v>
      </c>
      <c r="K50" s="114">
        <f>'[1]arkusz główny'!AL127</f>
        <v>243028719.47999999</v>
      </c>
      <c r="L50" s="114">
        <f>'[1]arkusz główny'!AM127</f>
        <v>154639099.77000001</v>
      </c>
      <c r="M50" s="114">
        <f>'[1]arkusz główny'!AN127</f>
        <v>56672421.030000001</v>
      </c>
      <c r="N50" s="230"/>
      <c r="O50" s="206"/>
    </row>
    <row r="51" spans="1:15" x14ac:dyDescent="0.2">
      <c r="A51" s="226" t="s">
        <v>88</v>
      </c>
      <c r="B51" s="102" t="s">
        <v>78</v>
      </c>
      <c r="C51" s="202"/>
      <c r="D51" s="157">
        <f>'[1]arkusz główny'!H128</f>
        <v>205125</v>
      </c>
      <c r="E51" s="231"/>
      <c r="F51" s="229"/>
      <c r="G51" s="157">
        <f>'[1]arkusz główny'!U128</f>
        <v>130992</v>
      </c>
      <c r="H51" s="158">
        <f>'[1]zobowiązania wieloletnie'!F17</f>
        <v>3484224753.73</v>
      </c>
      <c r="I51" s="230"/>
      <c r="J51" s="113">
        <f>'[1]arkusz główny'!AK128</f>
        <v>57018</v>
      </c>
      <c r="K51" s="114">
        <f>'[1]arkusz główny'!AL128</f>
        <v>1580376868.5199997</v>
      </c>
      <c r="L51" s="114">
        <f>'[1]arkusz główny'!AM128</f>
        <v>1005592767.03</v>
      </c>
      <c r="M51" s="114">
        <f>'[1]arkusz główny'!AN128</f>
        <v>370554479.99000007</v>
      </c>
      <c r="N51" s="230"/>
      <c r="O51" s="206"/>
    </row>
    <row r="52" spans="1:15" x14ac:dyDescent="0.2">
      <c r="A52" s="227"/>
      <c r="B52" s="115" t="s">
        <v>79</v>
      </c>
      <c r="C52" s="202"/>
      <c r="D52" s="155">
        <f>'[1]arkusz główny'!H138</f>
        <v>149699</v>
      </c>
      <c r="E52" s="231"/>
      <c r="F52" s="229"/>
      <c r="G52" s="155">
        <f>'[1]arkusz główny'!U138</f>
        <v>143599</v>
      </c>
      <c r="H52" s="154">
        <f>'[1]zobowiązania wieloletnie'!F18</f>
        <v>1541103000</v>
      </c>
      <c r="I52" s="230"/>
      <c r="J52" s="113">
        <f>'[1]arkusz główny'!AK138</f>
        <v>57576</v>
      </c>
      <c r="K52" s="85">
        <f>'[1]arkusz główny'!AL138</f>
        <v>1537416409.3899999</v>
      </c>
      <c r="L52" s="85">
        <f>'[1]arkusz główny'!AM138</f>
        <v>978240163.11000001</v>
      </c>
      <c r="M52" s="85">
        <f>'[1]arkusz główny'!AN138</f>
        <v>356159415.38</v>
      </c>
      <c r="N52" s="230"/>
      <c r="O52" s="206"/>
    </row>
    <row r="53" spans="1:15" x14ac:dyDescent="0.2">
      <c r="A53" s="47">
        <v>11</v>
      </c>
      <c r="B53" s="48" t="s">
        <v>89</v>
      </c>
      <c r="C53" s="110">
        <f>'[1]arkusz główny'!F144</f>
        <v>3011215774.4197283</v>
      </c>
      <c r="D53" s="54">
        <f>'[1]arkusz główny'!H144</f>
        <v>94804</v>
      </c>
      <c r="E53" s="55"/>
      <c r="F53" s="152"/>
      <c r="G53" s="54">
        <f>'[1]arkusz główny'!U144</f>
        <v>74012</v>
      </c>
      <c r="H53" s="55">
        <f>'[1]zobowiązania wieloletnie'!F19</f>
        <v>1880244716.9400001</v>
      </c>
      <c r="I53" s="56">
        <f>IFERROR(H53/C53,".")</f>
        <v>0.62441381083105207</v>
      </c>
      <c r="J53" s="54">
        <f>'[1]arkusz główny'!AK144</f>
        <v>26485</v>
      </c>
      <c r="K53" s="111">
        <f>'[1]arkusz główny'!AL144</f>
        <v>1198358375.1300001</v>
      </c>
      <c r="L53" s="111">
        <f>'[1]arkusz główny'!AM144</f>
        <v>762514744.78999996</v>
      </c>
      <c r="M53" s="111">
        <f>'[1]arkusz główny'!AN144</f>
        <v>279424454.81</v>
      </c>
      <c r="N53" s="112">
        <f>IFERROR(M53/O53,".")</f>
        <v>0.39921036244828489</v>
      </c>
      <c r="O53" s="57">
        <f>'[1]arkusz główny'!AR144</f>
        <v>699942890</v>
      </c>
    </row>
    <row r="54" spans="1:15" x14ac:dyDescent="0.2">
      <c r="A54" s="97" t="s">
        <v>90</v>
      </c>
      <c r="B54" s="35" t="s">
        <v>91</v>
      </c>
      <c r="C54" s="202"/>
      <c r="D54" s="155">
        <f>'[1]arkusz główny'!H145</f>
        <v>21060</v>
      </c>
      <c r="E54" s="228"/>
      <c r="F54" s="229"/>
      <c r="G54" s="155">
        <f>'[1]arkusz główny'!U145</f>
        <v>13740</v>
      </c>
      <c r="H54" s="156">
        <f>'[1]arkusz główny'!V145</f>
        <v>233480463.18000004</v>
      </c>
      <c r="I54" s="230"/>
      <c r="J54" s="113">
        <f>'[1]arkusz główny'!AK145</f>
        <v>8411</v>
      </c>
      <c r="K54" s="114">
        <f>'[1]arkusz główny'!AL145</f>
        <v>230611216.91</v>
      </c>
      <c r="L54" s="114">
        <f>'[1]arkusz główny'!AM145</f>
        <v>146737813.62</v>
      </c>
      <c r="M54" s="114">
        <f>'[1]arkusz główny'!AN145</f>
        <v>54097269.170000002</v>
      </c>
      <c r="N54" s="230"/>
      <c r="O54" s="206"/>
    </row>
    <row r="55" spans="1:15" x14ac:dyDescent="0.2">
      <c r="A55" s="93" t="s">
        <v>92</v>
      </c>
      <c r="B55" s="59" t="s">
        <v>93</v>
      </c>
      <c r="C55" s="202"/>
      <c r="D55" s="103">
        <f>'[1]arkusz główny'!H146</f>
        <v>80677</v>
      </c>
      <c r="E55" s="228"/>
      <c r="F55" s="229"/>
      <c r="G55" s="103">
        <f>'[1]arkusz główny'!U146</f>
        <v>64131</v>
      </c>
      <c r="H55" s="104">
        <f>'[1]arkusz główny'!V146</f>
        <v>974289656.42000008</v>
      </c>
      <c r="I55" s="230"/>
      <c r="J55" s="113">
        <f>'[1]arkusz główny'!AK146</f>
        <v>23682</v>
      </c>
      <c r="K55" s="114">
        <f>'[1]arkusz główny'!AL146</f>
        <v>967747158.22000003</v>
      </c>
      <c r="L55" s="114">
        <f>'[1]arkusz główny'!AM146</f>
        <v>615776931.17000008</v>
      </c>
      <c r="M55" s="114">
        <f>'[1]arkusz główny'!AN146</f>
        <v>225327185.63999993</v>
      </c>
      <c r="N55" s="230"/>
      <c r="O55" s="206"/>
    </row>
    <row r="56" spans="1:15" x14ac:dyDescent="0.2">
      <c r="A56" s="226" t="s">
        <v>94</v>
      </c>
      <c r="B56" s="116" t="s">
        <v>83</v>
      </c>
      <c r="C56" s="202"/>
      <c r="D56" s="157">
        <f>'[1]arkusz główny'!H147</f>
        <v>54038</v>
      </c>
      <c r="E56" s="228"/>
      <c r="F56" s="229"/>
      <c r="G56" s="157">
        <f>'[1]arkusz główny'!U147</f>
        <v>34171</v>
      </c>
      <c r="H56" s="158">
        <f>'[1]zobowiązania wieloletnie'!F20</f>
        <v>1320754816.9400001</v>
      </c>
      <c r="I56" s="230"/>
      <c r="J56" s="84">
        <f>'[1]arkusz główny'!AK147</f>
        <v>14011</v>
      </c>
      <c r="K56" s="117">
        <f>'[1]arkusz główny'!AL147</f>
        <v>639868709.50999999</v>
      </c>
      <c r="L56" s="117">
        <f>'[1]arkusz główny'!AM147</f>
        <v>407148119.56999993</v>
      </c>
      <c r="M56" s="117">
        <f>'[1]arkusz główny'!AN147</f>
        <v>150149107.84999999</v>
      </c>
      <c r="N56" s="230"/>
      <c r="O56" s="206"/>
    </row>
    <row r="57" spans="1:15" x14ac:dyDescent="0.2">
      <c r="A57" s="233"/>
      <c r="B57" s="108" t="s">
        <v>40</v>
      </c>
      <c r="C57" s="202"/>
      <c r="D57" s="155">
        <f>'[1]arkusz główny'!H157</f>
        <v>40766</v>
      </c>
      <c r="E57" s="228"/>
      <c r="F57" s="229"/>
      <c r="G57" s="155">
        <f>'[1]arkusz główny'!U157</f>
        <v>39841</v>
      </c>
      <c r="H57" s="154">
        <f>'[1]zobowiązania wieloletnie'!F21</f>
        <v>559489900</v>
      </c>
      <c r="I57" s="230"/>
      <c r="J57" s="84">
        <f>'[1]arkusz główny'!AK157</f>
        <v>17881</v>
      </c>
      <c r="K57" s="85">
        <f>'[1]arkusz główny'!AL157</f>
        <v>558489665.62</v>
      </c>
      <c r="L57" s="85">
        <f>'[1]arkusz główny'!AM157</f>
        <v>355366625.21999997</v>
      </c>
      <c r="M57" s="85">
        <f>'[1]arkusz główny'!AN157</f>
        <v>129275346.95999998</v>
      </c>
      <c r="N57" s="230"/>
      <c r="O57" s="206"/>
    </row>
    <row r="58" spans="1:15" x14ac:dyDescent="0.2">
      <c r="A58" s="47">
        <v>13</v>
      </c>
      <c r="B58" s="48" t="s">
        <v>95</v>
      </c>
      <c r="C58" s="110">
        <f>'[1]arkusz główny'!F162</f>
        <v>8513334930.213583</v>
      </c>
      <c r="D58" s="54">
        <f>'[1]arkusz główny'!H162</f>
        <v>3874143</v>
      </c>
      <c r="E58" s="55"/>
      <c r="F58" s="152"/>
      <c r="G58" s="54">
        <f>'[1]arkusz główny'!U162</f>
        <v>2967259</v>
      </c>
      <c r="H58" s="55">
        <f>'[1]arkusz główny'!V162</f>
        <v>5256969563.3499994</v>
      </c>
      <c r="I58" s="56">
        <f>IFERROR(H58/C58,".")</f>
        <v>0.61749826671251529</v>
      </c>
      <c r="J58" s="54">
        <f>'[1]arkusz główny'!AK162</f>
        <v>835448</v>
      </c>
      <c r="K58" s="55">
        <f>'[1]arkusz główny'!AL162</f>
        <v>5257410235.5299997</v>
      </c>
      <c r="L58" s="55">
        <f>'[1]arkusz główny'!AM162</f>
        <v>3345274935.6700001</v>
      </c>
      <c r="M58" s="55">
        <f>'[1]arkusz główny'!AN162</f>
        <v>1225884156.05</v>
      </c>
      <c r="N58" s="56">
        <f>IFERROR(M58/O58,".")</f>
        <v>0.61810536868333987</v>
      </c>
      <c r="O58" s="57">
        <f>'[1]arkusz główny'!AR162</f>
        <v>1983293170</v>
      </c>
    </row>
    <row r="59" spans="1:15" x14ac:dyDescent="0.2">
      <c r="A59" s="34" t="s">
        <v>96</v>
      </c>
      <c r="B59" s="234" t="s">
        <v>97</v>
      </c>
      <c r="C59" s="202"/>
      <c r="D59" s="118">
        <f>'[1]arkusz główny'!H163</f>
        <v>152927</v>
      </c>
      <c r="E59" s="231"/>
      <c r="F59" s="225"/>
      <c r="G59" s="118">
        <f>'[1]arkusz główny'!U163</f>
        <v>121388</v>
      </c>
      <c r="H59" s="119">
        <f>'[1]arkusz główny'!V163</f>
        <v>241688806.22</v>
      </c>
      <c r="I59" s="205"/>
      <c r="J59" s="118">
        <f>'[1]arkusz główny'!AK163</f>
        <v>34277</v>
      </c>
      <c r="K59" s="119">
        <f>'[1]arkusz główny'!AL163</f>
        <v>241479990.86000001</v>
      </c>
      <c r="L59" s="119">
        <f>'[1]arkusz główny'!AM163</f>
        <v>153653107.29999998</v>
      </c>
      <c r="M59" s="119">
        <f>'[1]arkusz główny'!AN163</f>
        <v>56296481.949999996</v>
      </c>
      <c r="N59" s="205"/>
      <c r="O59" s="206"/>
    </row>
    <row r="60" spans="1:15" x14ac:dyDescent="0.2">
      <c r="A60" s="93" t="s">
        <v>98</v>
      </c>
      <c r="B60" s="235"/>
      <c r="C60" s="202"/>
      <c r="D60" s="118">
        <f>'[1]arkusz główny'!H164</f>
        <v>3286999</v>
      </c>
      <c r="E60" s="231"/>
      <c r="F60" s="225"/>
      <c r="G60" s="118">
        <f>'[1]arkusz główny'!U164</f>
        <v>2595695</v>
      </c>
      <c r="H60" s="119">
        <f>'[1]arkusz główny'!V164</f>
        <v>4720492318.1200008</v>
      </c>
      <c r="I60" s="205"/>
      <c r="J60" s="120">
        <f>'[1]arkusz główny'!AK164</f>
        <v>730955</v>
      </c>
      <c r="K60" s="121">
        <f>'[1]arkusz główny'!AL164</f>
        <v>4721296720.7900009</v>
      </c>
      <c r="L60" s="121">
        <f>'[1]arkusz główny'!AM164</f>
        <v>3004147824.46</v>
      </c>
      <c r="M60" s="121">
        <f>'[1]arkusz główny'!AN164</f>
        <v>1100885219.6399999</v>
      </c>
      <c r="N60" s="205"/>
      <c r="O60" s="206"/>
    </row>
    <row r="61" spans="1:15" x14ac:dyDescent="0.2">
      <c r="A61" s="93" t="s">
        <v>99</v>
      </c>
      <c r="B61" s="236"/>
      <c r="C61" s="202"/>
      <c r="D61" s="118">
        <f>'[1]arkusz główny'!H165</f>
        <v>434262</v>
      </c>
      <c r="E61" s="231"/>
      <c r="F61" s="225"/>
      <c r="G61" s="118">
        <f>'[1]arkusz główny'!U165</f>
        <v>265863</v>
      </c>
      <c r="H61" s="119">
        <f>'[1]arkusz główny'!V165</f>
        <v>294788439.00999999</v>
      </c>
      <c r="I61" s="205"/>
      <c r="J61" s="120">
        <f>'[1]arkusz główny'!AK165</f>
        <v>75090</v>
      </c>
      <c r="K61" s="121">
        <f>'[1]arkusz główny'!AL165</f>
        <v>294633523.87999994</v>
      </c>
      <c r="L61" s="121">
        <f>'[1]arkusz główny'!AM165</f>
        <v>187474003.90999997</v>
      </c>
      <c r="M61" s="121">
        <f>'[1]arkusz główny'!AN165</f>
        <v>68702454.459999993</v>
      </c>
      <c r="N61" s="205"/>
      <c r="O61" s="206"/>
    </row>
    <row r="62" spans="1:15" x14ac:dyDescent="0.2">
      <c r="A62" s="212" t="s">
        <v>100</v>
      </c>
      <c r="B62" s="116" t="s">
        <v>83</v>
      </c>
      <c r="C62" s="202"/>
      <c r="D62" s="84">
        <f>'[1]arkusz główny'!H166</f>
        <v>3873332</v>
      </c>
      <c r="E62" s="231"/>
      <c r="F62" s="225"/>
      <c r="G62" s="84">
        <f>'[1]arkusz główny'!U166</f>
        <v>2966456</v>
      </c>
      <c r="H62" s="85">
        <f>'[1]arkusz główny'!V166</f>
        <v>5253034991.5499992</v>
      </c>
      <c r="I62" s="205"/>
      <c r="J62" s="84">
        <f>'[1]arkusz główny'!AK166</f>
        <v>835359</v>
      </c>
      <c r="K62" s="85">
        <f>'[1]arkusz główny'!AL166</f>
        <v>5254989006.2299995</v>
      </c>
      <c r="L62" s="85">
        <f>'[1]arkusz główny'!AM166</f>
        <v>3343734310.21</v>
      </c>
      <c r="M62" s="85">
        <f>'[1]arkusz główny'!AN166</f>
        <v>1225318884.54</v>
      </c>
      <c r="N62" s="205"/>
      <c r="O62" s="206"/>
    </row>
    <row r="63" spans="1:15" x14ac:dyDescent="0.2">
      <c r="A63" s="207"/>
      <c r="B63" s="108" t="s">
        <v>101</v>
      </c>
      <c r="C63" s="202"/>
      <c r="D63" s="159">
        <f>'[1]arkusz główny'!H172</f>
        <v>811</v>
      </c>
      <c r="E63" s="231"/>
      <c r="F63" s="225"/>
      <c r="G63" s="84">
        <f>'[1]arkusz główny'!U172</f>
        <v>803</v>
      </c>
      <c r="H63" s="85">
        <f>'[1]arkusz główny'!V172</f>
        <v>3934571.8000000003</v>
      </c>
      <c r="I63" s="205"/>
      <c r="J63" s="84">
        <f>'[1]arkusz główny'!AK172</f>
        <v>810</v>
      </c>
      <c r="K63" s="85">
        <f>'[1]arkusz główny'!AL172</f>
        <v>2421229.2999999998</v>
      </c>
      <c r="L63" s="85">
        <f>'[1]arkusz główny'!AM172</f>
        <v>1540625.46</v>
      </c>
      <c r="M63" s="85">
        <f>'[1]arkusz główny'!AN172</f>
        <v>565271.51</v>
      </c>
      <c r="N63" s="205"/>
      <c r="O63" s="206"/>
    </row>
    <row r="64" spans="1:15" x14ac:dyDescent="0.2">
      <c r="A64" s="122">
        <v>16</v>
      </c>
      <c r="B64" s="109" t="s">
        <v>102</v>
      </c>
      <c r="C64" s="123">
        <f>'[1]arkusz główny'!F173</f>
        <v>377899414.95060802</v>
      </c>
      <c r="D64" s="124">
        <f>'[1]arkusz główny'!H173</f>
        <v>180</v>
      </c>
      <c r="E64" s="125">
        <f>'[1]arkusz główny'!I173</f>
        <v>619711928.50999999</v>
      </c>
      <c r="F64" s="160">
        <f>IFERROR(E64/C64,".")</f>
        <v>1.6398859167088078</v>
      </c>
      <c r="G64" s="124">
        <f>'[1]arkusz główny'!U173</f>
        <v>10</v>
      </c>
      <c r="H64" s="125">
        <f>'[1]arkusz główny'!V173</f>
        <v>29096567</v>
      </c>
      <c r="I64" s="126">
        <f>IFERROR(H64/C64,".")</f>
        <v>7.6995533332071875E-2</v>
      </c>
      <c r="J64" s="124">
        <f>'[1]arkusz główny'!AK173</f>
        <v>1</v>
      </c>
      <c r="K64" s="125">
        <f>'[1]arkusz główny'!AL173</f>
        <v>35883.33</v>
      </c>
      <c r="L64" s="125">
        <f>'[1]arkusz główny'!AM173</f>
        <v>22832.560000000001</v>
      </c>
      <c r="M64" s="125">
        <f>'[1]arkusz główny'!AN173</f>
        <v>8354.68</v>
      </c>
      <c r="N64" s="126">
        <f>IFERROR(M64/O64,".")</f>
        <v>9.4941502544154726E-5</v>
      </c>
      <c r="O64" s="127">
        <f>'[1]arkusz główny'!AR173</f>
        <v>87998186</v>
      </c>
    </row>
    <row r="65" spans="1:15" x14ac:dyDescent="0.2">
      <c r="A65" s="47">
        <v>19</v>
      </c>
      <c r="B65" s="48" t="s">
        <v>103</v>
      </c>
      <c r="C65" s="49">
        <f>'[1]arkusz główny'!F174</f>
        <v>3257447674.4306083</v>
      </c>
      <c r="D65" s="161">
        <f>D66+D67+D70+D73</f>
        <v>23662</v>
      </c>
      <c r="E65" s="55">
        <f>E66+E67+E70+E73</f>
        <v>3525677540.6463027</v>
      </c>
      <c r="F65" s="152">
        <f>IFERROR(E65/C65,".")</f>
        <v>1.0823435686538174</v>
      </c>
      <c r="G65" s="54">
        <f>G66+G67+G70+G73</f>
        <v>12464</v>
      </c>
      <c r="H65" s="55">
        <f>H66+H67+H70+H73</f>
        <v>2100702709.2906704</v>
      </c>
      <c r="I65" s="56">
        <f>IFERROR(H65/C65,".")</f>
        <v>0.64489223442641075</v>
      </c>
      <c r="J65" s="54">
        <f>'[1]arkusz główny'!AK174</f>
        <v>8033</v>
      </c>
      <c r="K65" s="55">
        <f>K66+K67+K70+K73</f>
        <v>1176872632.9699998</v>
      </c>
      <c r="L65" s="55">
        <f>L66+L67+L70+L73</f>
        <v>615483926.02999997</v>
      </c>
      <c r="M65" s="55">
        <f>M66+M67+M70+M73</f>
        <v>274122186.24000001</v>
      </c>
      <c r="N65" s="56">
        <f>IFERROR(M65/O65,".")</f>
        <v>0.3621258919460334</v>
      </c>
      <c r="O65" s="57">
        <f>'[1]arkusz główny'!AR174</f>
        <v>756980355</v>
      </c>
    </row>
    <row r="66" spans="1:15" x14ac:dyDescent="0.2">
      <c r="A66" s="34" t="s">
        <v>104</v>
      </c>
      <c r="B66" s="128" t="s">
        <v>105</v>
      </c>
      <c r="C66" s="202"/>
      <c r="D66" s="107">
        <f>'[1]arkusz główny'!H175</f>
        <v>301</v>
      </c>
      <c r="E66" s="39">
        <f>'[1]arkusz główny'!I175</f>
        <v>37422000</v>
      </c>
      <c r="F66" s="225"/>
      <c r="G66" s="107">
        <f>'[1]arkusz główny'!U175</f>
        <v>299</v>
      </c>
      <c r="H66" s="101">
        <f>'[1]arkusz główny'!V175</f>
        <v>37180000</v>
      </c>
      <c r="I66" s="205"/>
      <c r="J66" s="38">
        <f>'[1]arkusz główny'!AK175</f>
        <v>299</v>
      </c>
      <c r="K66" s="129">
        <f>'[1]arkusz główny'!AL175</f>
        <v>37156680</v>
      </c>
      <c r="L66" s="129">
        <f>'[1]arkusz główny'!AM175</f>
        <v>23642795.48</v>
      </c>
      <c r="M66" s="129">
        <f>'[1]arkusz główny'!AN175</f>
        <v>8641728.5499999989</v>
      </c>
      <c r="N66" s="205"/>
      <c r="O66" s="206"/>
    </row>
    <row r="67" spans="1:15" x14ac:dyDescent="0.2">
      <c r="A67" s="212" t="s">
        <v>106</v>
      </c>
      <c r="B67" s="75" t="s">
        <v>107</v>
      </c>
      <c r="C67" s="202"/>
      <c r="D67" s="100">
        <f>'[1]arkusz główny'!H176</f>
        <v>22948</v>
      </c>
      <c r="E67" s="101">
        <f>'[1]arkusz główny'!I176</f>
        <v>2899841957.7177029</v>
      </c>
      <c r="F67" s="225"/>
      <c r="G67" s="100">
        <f>SUM(G68:G69)</f>
        <v>11794</v>
      </c>
      <c r="H67" s="101">
        <f>SUM(H68:H69)</f>
        <v>1492963866.7869422</v>
      </c>
      <c r="I67" s="205"/>
      <c r="J67" s="100">
        <f>'[1]arkusz główny'!AK176</f>
        <v>7899</v>
      </c>
      <c r="K67" s="101">
        <f>'[1]arkusz główny'!AL176</f>
        <v>827003794.01999986</v>
      </c>
      <c r="L67" s="101">
        <f>'[1]arkusz główny'!AM176</f>
        <v>469248914.82999998</v>
      </c>
      <c r="M67" s="101">
        <f>'[1]arkusz główny'!AN176</f>
        <v>193567921.99000001</v>
      </c>
      <c r="N67" s="205"/>
      <c r="O67" s="206"/>
    </row>
    <row r="68" spans="1:15" x14ac:dyDescent="0.2">
      <c r="A68" s="214"/>
      <c r="B68" s="116" t="s">
        <v>108</v>
      </c>
      <c r="C68" s="202"/>
      <c r="D68" s="100">
        <f>'[1]arkusz główny'!H177</f>
        <v>22948</v>
      </c>
      <c r="E68" s="101">
        <f>'[1]arkusz główny'!I177</f>
        <v>2899841957.7177029</v>
      </c>
      <c r="F68" s="225"/>
      <c r="G68" s="100">
        <f>'[1]arkusz główny'!U177</f>
        <v>11731</v>
      </c>
      <c r="H68" s="101">
        <f>'[1]arkusz główny'!V177</f>
        <v>1487917186.2469423</v>
      </c>
      <c r="I68" s="205"/>
      <c r="J68" s="100">
        <f>'[1]arkusz główny'!AK177</f>
        <v>7841</v>
      </c>
      <c r="K68" s="101">
        <f>'[1]arkusz główny'!AL177</f>
        <v>821957113.4799999</v>
      </c>
      <c r="L68" s="101">
        <f>'[1]arkusz główny'!AM177</f>
        <v>466037712.20999998</v>
      </c>
      <c r="M68" s="101">
        <f>'[1]arkusz główny'!AN177</f>
        <v>192433210.32000002</v>
      </c>
      <c r="N68" s="205"/>
      <c r="O68" s="206"/>
    </row>
    <row r="69" spans="1:15" x14ac:dyDescent="0.2">
      <c r="A69" s="215"/>
      <c r="B69" s="108" t="s">
        <v>109</v>
      </c>
      <c r="C69" s="202"/>
      <c r="D69" s="162"/>
      <c r="E69" s="163"/>
      <c r="F69" s="225"/>
      <c r="G69" s="100">
        <f>'[1]arkusz główny'!U178</f>
        <v>63</v>
      </c>
      <c r="H69" s="101">
        <f>'[1]arkusz główny'!V178</f>
        <v>5046680.5399999991</v>
      </c>
      <c r="I69" s="205"/>
      <c r="J69" s="100">
        <f>'[1]arkusz główny'!AK178</f>
        <v>62</v>
      </c>
      <c r="K69" s="101">
        <f>'[1]arkusz główny'!AL178</f>
        <v>5046680.5399999991</v>
      </c>
      <c r="L69" s="101">
        <f>'[1]arkusz główny'!AM178</f>
        <v>3211202.62</v>
      </c>
      <c r="M69" s="101">
        <f>'[1]arkusz główny'!AN178</f>
        <v>1134711.67</v>
      </c>
      <c r="N69" s="205"/>
      <c r="O69" s="206"/>
    </row>
    <row r="70" spans="1:15" x14ac:dyDescent="0.2">
      <c r="A70" s="212" t="s">
        <v>110</v>
      </c>
      <c r="B70" s="75" t="s">
        <v>111</v>
      </c>
      <c r="C70" s="202"/>
      <c r="D70" s="100">
        <f>'[1]arkusz główny'!H179</f>
        <v>139</v>
      </c>
      <c r="E70" s="101">
        <f>'[1]arkusz główny'!I179</f>
        <v>46306196.354871914</v>
      </c>
      <c r="F70" s="225"/>
      <c r="G70" s="100">
        <f>SUM(G71:G72)</f>
        <v>97</v>
      </c>
      <c r="H70" s="101">
        <f>SUM(H71:H72)</f>
        <v>28499767.929999996</v>
      </c>
      <c r="I70" s="205"/>
      <c r="J70" s="100">
        <f>'[1]arkusz główny'!AK179</f>
        <v>180</v>
      </c>
      <c r="K70" s="101">
        <f>'[1]arkusz główny'!AL179</f>
        <v>11632421.889999999</v>
      </c>
      <c r="L70" s="101">
        <f>'[1]arkusz główny'!AM179</f>
        <v>2062879.94</v>
      </c>
      <c r="M70" s="101">
        <f>'[1]arkusz główny'!AN179</f>
        <v>2703360.34</v>
      </c>
      <c r="N70" s="205"/>
      <c r="O70" s="206"/>
    </row>
    <row r="71" spans="1:15" x14ac:dyDescent="0.2">
      <c r="A71" s="214"/>
      <c r="B71" s="116" t="s">
        <v>108</v>
      </c>
      <c r="C71" s="202"/>
      <c r="D71" s="44">
        <f>'[1]arkusz główny'!H180</f>
        <v>139</v>
      </c>
      <c r="E71" s="58">
        <f>'[1]arkusz główny'!I180</f>
        <v>46306196.354871914</v>
      </c>
      <c r="F71" s="225"/>
      <c r="G71" s="44">
        <f>'[1]arkusz główny'!U180</f>
        <v>93</v>
      </c>
      <c r="H71" s="58">
        <f>'[1]arkusz główny'!V180</f>
        <v>27529609.649999995</v>
      </c>
      <c r="I71" s="205"/>
      <c r="J71" s="44">
        <f>'[1]arkusz główny'!AK180</f>
        <v>178</v>
      </c>
      <c r="K71" s="45">
        <f>'[1]arkusz główny'!AL180</f>
        <v>10662263.609999999</v>
      </c>
      <c r="L71" s="45">
        <f>'[1]arkusz główny'!AM180</f>
        <v>1445568.2599999998</v>
      </c>
      <c r="M71" s="45">
        <f>'[1]arkusz główny'!AN180</f>
        <v>2485513.6999999997</v>
      </c>
      <c r="N71" s="205"/>
      <c r="O71" s="206"/>
    </row>
    <row r="72" spans="1:15" x14ac:dyDescent="0.2">
      <c r="A72" s="215"/>
      <c r="B72" s="108" t="s">
        <v>109</v>
      </c>
      <c r="C72" s="245"/>
      <c r="D72" s="162"/>
      <c r="E72" s="163"/>
      <c r="F72" s="229"/>
      <c r="G72" s="44">
        <f>'[1]arkusz główny'!U181</f>
        <v>4</v>
      </c>
      <c r="H72" s="58">
        <f>'[1]arkusz główny'!V181</f>
        <v>970158.28</v>
      </c>
      <c r="I72" s="205"/>
      <c r="J72" s="44">
        <f>'[1]arkusz główny'!AK181</f>
        <v>7</v>
      </c>
      <c r="K72" s="45">
        <f>'[1]arkusz główny'!AL181</f>
        <v>970158.28</v>
      </c>
      <c r="L72" s="45">
        <f>'[1]arkusz główny'!AM181</f>
        <v>617311.68000000005</v>
      </c>
      <c r="M72" s="45">
        <f>'[1]arkusz główny'!AN181</f>
        <v>217846.64</v>
      </c>
      <c r="N72" s="205"/>
      <c r="O72" s="206"/>
    </row>
    <row r="73" spans="1:15" x14ac:dyDescent="0.2">
      <c r="A73" s="40" t="s">
        <v>112</v>
      </c>
      <c r="B73" s="70" t="s">
        <v>113</v>
      </c>
      <c r="C73" s="202"/>
      <c r="D73" s="44">
        <f>'[1]arkusz główny'!H182</f>
        <v>274</v>
      </c>
      <c r="E73" s="58">
        <f>'[1]arkusz główny'!I182</f>
        <v>542107386.57372808</v>
      </c>
      <c r="F73" s="225"/>
      <c r="G73" s="44">
        <f>'[1]arkusz główny'!U182</f>
        <v>274</v>
      </c>
      <c r="H73" s="58">
        <f>'[1]arkusz główny'!V182</f>
        <v>542059074.57372808</v>
      </c>
      <c r="I73" s="205"/>
      <c r="J73" s="44">
        <f>'[1]arkusz główny'!AK182</f>
        <v>274</v>
      </c>
      <c r="K73" s="45">
        <f>'[1]arkusz główny'!AL182</f>
        <v>301079737.06000006</v>
      </c>
      <c r="L73" s="45">
        <f>'[1]arkusz główny'!AM182</f>
        <v>120529335.78</v>
      </c>
      <c r="M73" s="45">
        <f>'[1]arkusz główny'!AN182</f>
        <v>69209175.360000014</v>
      </c>
      <c r="N73" s="205"/>
      <c r="O73" s="206"/>
    </row>
    <row r="74" spans="1:15" x14ac:dyDescent="0.2">
      <c r="A74" s="47">
        <v>20</v>
      </c>
      <c r="B74" s="48" t="s">
        <v>114</v>
      </c>
      <c r="C74" s="110">
        <f>'[1]arkusz główny'!F183</f>
        <v>1386654406.9647682</v>
      </c>
      <c r="D74" s="54">
        <f>'[1]arkusz główny'!H183</f>
        <v>604</v>
      </c>
      <c r="E74" s="55">
        <f>'[1]arkusz główny'!I183</f>
        <v>532893444.19000006</v>
      </c>
      <c r="F74" s="152">
        <f>IFERROR(E74/C74,".")</f>
        <v>0.38430155452824355</v>
      </c>
      <c r="G74" s="54">
        <f>'[1]arkusz główny'!U183</f>
        <v>505</v>
      </c>
      <c r="H74" s="55">
        <f>'[1]arkusz główny'!V183</f>
        <v>428793372.45999998</v>
      </c>
      <c r="I74" s="56">
        <f>IFERROR(H74/C74,".")</f>
        <v>0.30922872368651744</v>
      </c>
      <c r="J74" s="54">
        <f>'[1]arkusz główny'!AK183</f>
        <v>37</v>
      </c>
      <c r="K74" s="55">
        <f>'[1]arkusz główny'!AL183</f>
        <v>255379701.46000004</v>
      </c>
      <c r="L74" s="55">
        <f>'[1]arkusz główny'!AM183</f>
        <v>162498102.44</v>
      </c>
      <c r="M74" s="55">
        <f>'[1]arkusz główny'!AN183</f>
        <v>59847635.279999994</v>
      </c>
      <c r="N74" s="56">
        <f>IFERROR(M74/O74,".")</f>
        <v>0.18512754786712141</v>
      </c>
      <c r="O74" s="57">
        <f>'[1]arkusz główny'!AR183</f>
        <v>323277848</v>
      </c>
    </row>
    <row r="75" spans="1:15" x14ac:dyDescent="0.2">
      <c r="A75" s="47"/>
      <c r="B75" s="48" t="s">
        <v>115</v>
      </c>
      <c r="C75" s="110">
        <f>'[1]arkusz główny'!F186</f>
        <v>1182312833.5123682</v>
      </c>
      <c r="D75" s="164"/>
      <c r="E75" s="165"/>
      <c r="F75" s="152"/>
      <c r="G75" s="166"/>
      <c r="H75" s="55">
        <f>'[1]zobowiązania wieloletnie'!F22</f>
        <v>1260172200</v>
      </c>
      <c r="I75" s="56">
        <f>IFERROR(H75/C75,".")</f>
        <v>1.0658534393611632</v>
      </c>
      <c r="J75" s="54">
        <f>'[1]arkusz główny'!AK186</f>
        <v>53464</v>
      </c>
      <c r="K75" s="55">
        <f>SUM(K76:K77)</f>
        <v>1240594238.1500001</v>
      </c>
      <c r="L75" s="55">
        <f>SUM(L76:L77)</f>
        <v>789385812.86000001</v>
      </c>
      <c r="M75" s="55">
        <f>SUM(M76:M77)</f>
        <v>293585477.50999999</v>
      </c>
      <c r="N75" s="56">
        <f>IFERROR(M75/O75,".")</f>
        <v>1.1121289747873231</v>
      </c>
      <c r="O75" s="57">
        <f>'[1]arkusz główny'!AR186</f>
        <v>263985099</v>
      </c>
    </row>
    <row r="76" spans="1:15" x14ac:dyDescent="0.2">
      <c r="A76" s="233" t="s">
        <v>82</v>
      </c>
      <c r="B76" s="130" t="s">
        <v>40</v>
      </c>
      <c r="C76" s="202"/>
      <c r="D76" s="241"/>
      <c r="E76" s="151"/>
      <c r="F76" s="167"/>
      <c r="G76" s="168"/>
      <c r="H76" s="146">
        <f>'[1]zobowiązania wieloletnie'!F23</f>
        <v>587081000</v>
      </c>
      <c r="I76" s="205"/>
      <c r="J76" s="131">
        <f>'[1]arkusz główny'!AK187</f>
        <v>17661</v>
      </c>
      <c r="K76" s="132">
        <f>'[1]arkusz główny'!AL187</f>
        <v>567503008.5</v>
      </c>
      <c r="L76" s="132">
        <f>'[1]arkusz główny'!AM187</f>
        <v>361099817.94</v>
      </c>
      <c r="M76" s="132">
        <f>'[1]arkusz główny'!AN187</f>
        <v>133253579.86</v>
      </c>
      <c r="N76" s="205"/>
      <c r="O76" s="206"/>
    </row>
    <row r="77" spans="1:15" ht="13.5" thickBot="1" x14ac:dyDescent="0.25">
      <c r="A77" s="239"/>
      <c r="B77" s="108" t="s">
        <v>116</v>
      </c>
      <c r="C77" s="240"/>
      <c r="D77" s="242"/>
      <c r="E77" s="169"/>
      <c r="F77" s="170"/>
      <c r="G77" s="171"/>
      <c r="H77" s="172">
        <f>'[1]zobowiązania wieloletnie'!F24</f>
        <v>673091200</v>
      </c>
      <c r="I77" s="243"/>
      <c r="J77" s="133">
        <f>'[1]arkusz główny'!AK188</f>
        <v>35803</v>
      </c>
      <c r="K77" s="134">
        <f>'[1]arkusz główny'!AL188</f>
        <v>673091229.64999998</v>
      </c>
      <c r="L77" s="134">
        <f>'[1]arkusz główny'!AM188</f>
        <v>428285994.92000002</v>
      </c>
      <c r="M77" s="134">
        <f>'[1]arkusz główny'!AN188</f>
        <v>160331897.65000001</v>
      </c>
      <c r="N77" s="243"/>
      <c r="O77" s="244"/>
    </row>
    <row r="78" spans="1:15" ht="31.5" customHeight="1" thickBot="1" x14ac:dyDescent="0.25">
      <c r="A78" s="237" t="s">
        <v>117</v>
      </c>
      <c r="B78" s="238"/>
      <c r="C78" s="135">
        <f>C75+C74+C65+C64+C58+C53+C48+C45+C41+C35+C29+C26+C20+C15+C11+C8</f>
        <v>58493136112.867569</v>
      </c>
      <c r="D78" s="173">
        <f>D75+D74+D65+D64+D58+D53+D48+D45+D41+D35+D29+D26+D20+D15+D11+D8</f>
        <v>4492611</v>
      </c>
      <c r="E78" s="137">
        <f>E75+E74+E65+E64+E58+E53+E48+E45+E41+E35+E29+E26+E20+E15+E11+E8</f>
        <v>42519798631.44828</v>
      </c>
      <c r="F78" s="174">
        <f>IFERROR(E78/C78,".")</f>
        <v>0.72691945512038625</v>
      </c>
      <c r="G78" s="173">
        <f>G75+G74+G65+G64+G58+G53+G48+G45+G41+G35+G29+G26+G20+G15+G11+G8</f>
        <v>3396102</v>
      </c>
      <c r="H78" s="137">
        <f>H75+H74+H65+H64+H58+H53+H48+H45+H41+H35+H29+H26+H20+H15+H11+H8</f>
        <v>31076158608.964088</v>
      </c>
      <c r="I78" s="138">
        <f>IFERROR(H78/C78,".")</f>
        <v>0.53127872215639027</v>
      </c>
      <c r="J78" s="136">
        <f>'[1]arkusz główny'!AK189</f>
        <v>951523</v>
      </c>
      <c r="K78" s="137">
        <f>K75+K74+K65+K64+K58+K53+K48+K45+K41+K35+K29+K26+K20+K15+K11+K8</f>
        <v>19500033660.709999</v>
      </c>
      <c r="L78" s="137">
        <f>L75+L74+L65+L64+L58+L53+L48+L45+L41+L35+L29+L26+L20+L15+L11+L8</f>
        <v>12307238080.810001</v>
      </c>
      <c r="M78" s="137">
        <f>M75+M74+M65+M64+M58+M53+M48+M45+M41+M35+M29+M26+M20+M15+M11+M8</f>
        <v>4559279851.4100008</v>
      </c>
      <c r="N78" s="138">
        <f>IFERROR(M78/O78,".")</f>
        <v>0.33494042283472536</v>
      </c>
      <c r="O78" s="139">
        <f>O75+O74+O65+O64+O58+O53+O48+O45+O41+O35+O29+O26+O20+O15+O11+O8</f>
        <v>13612211428</v>
      </c>
    </row>
    <row r="79" spans="1:15" x14ac:dyDescent="0.2">
      <c r="A79" s="140" t="s">
        <v>118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</row>
    <row r="80" spans="1:15" x14ac:dyDescent="0.2">
      <c r="A80" s="140" t="s">
        <v>119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O80" s="141"/>
    </row>
    <row r="81" spans="1:15" hidden="1" x14ac:dyDescent="0.2">
      <c r="A81" s="140" t="str">
        <f>'[1]arkusz główny'!B192</f>
        <v xml:space="preserve">*** W ramach poddziałania 19.2 dane zawarte w sekcjach "złożone wnioski" oraz "wnioski odrzucone / wycofane" nie zawierają wniosków niewybranych przez LGD. </v>
      </c>
      <c r="J81" s="142"/>
      <c r="K81" s="142"/>
      <c r="L81" s="142"/>
      <c r="M81" s="142"/>
      <c r="N81" s="142"/>
    </row>
    <row r="82" spans="1:15" hidden="1" x14ac:dyDescent="0.2">
      <c r="A82" s="140" t="s">
        <v>120</v>
      </c>
    </row>
    <row r="83" spans="1:15" hidden="1" x14ac:dyDescent="0.2">
      <c r="A83" s="140" t="str">
        <f>'[1]arkusz główny'!B194</f>
        <v>***** W przypadku działania 13, w wyniku przeksięgowań płatności część kwot z decyzji została zrealizowana w ramach budżetu PROW 2007-2013 (dot. wiersza zobowiązania z PROW 2007-2013 (część kampanii 2014)).</v>
      </c>
      <c r="K83" s="143"/>
      <c r="L83" s="143"/>
      <c r="M83" s="143"/>
    </row>
    <row r="84" spans="1:15" hidden="1" x14ac:dyDescent="0.2">
      <c r="A84" s="140" t="str">
        <f>'[1]arkusz główny'!B197</f>
        <v>******** W ramach obsługi działania 11, w kolumnie „Zrealizowane płatności” uwzględniono kwoty wypłacone w ramach obsługi kampanii 2010 do 2014 - łącznie na kwotę ogółem 4 018 143,13 zł.</v>
      </c>
    </row>
    <row r="85" spans="1:15" hidden="1" x14ac:dyDescent="0.2">
      <c r="A85" s="140" t="str">
        <f>'[1]arkusz główny'!B198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1:15" x14ac:dyDescent="0.2">
      <c r="A86" s="140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</row>
    <row r="87" spans="1:15" x14ac:dyDescent="0.2">
      <c r="A87" s="140"/>
    </row>
    <row r="88" spans="1:15" x14ac:dyDescent="0.2">
      <c r="A88" s="140"/>
    </row>
    <row r="89" spans="1:15" x14ac:dyDescent="0.2">
      <c r="A89" s="140"/>
      <c r="G89" s="142"/>
      <c r="H89" s="142"/>
      <c r="I89" s="142"/>
    </row>
    <row r="90" spans="1:15" x14ac:dyDescent="0.2">
      <c r="C90" s="143"/>
      <c r="D90" s="142"/>
      <c r="E90" s="142"/>
      <c r="G90" s="142"/>
      <c r="H90" s="142"/>
      <c r="J90" s="142"/>
      <c r="K90" s="142"/>
    </row>
    <row r="96" spans="1:15" ht="15" customHeight="1" x14ac:dyDescent="0.2"/>
    <row r="97" spans="4:13" hidden="1" x14ac:dyDescent="0.2">
      <c r="D97" s="142">
        <f>D78-'[1]arkusz główny'!H189</f>
        <v>0</v>
      </c>
      <c r="E97" s="142">
        <f>E78-'[1]arkusz główny'!I189</f>
        <v>0</v>
      </c>
      <c r="G97" s="142">
        <f>G78-'[1]arkusz główny'!U189</f>
        <v>0</v>
      </c>
      <c r="H97" s="142">
        <f>H78-'[1]arkusz główny'!V189</f>
        <v>0</v>
      </c>
      <c r="J97" s="142">
        <f>J78-'[1]arkusz główny'!AK189</f>
        <v>0</v>
      </c>
      <c r="K97" s="142">
        <f>K78-'[1]arkusz główny'!AL189</f>
        <v>0</v>
      </c>
      <c r="L97" s="142">
        <f>L78-'[1]arkusz główny'!AM189</f>
        <v>0</v>
      </c>
      <c r="M97" s="142">
        <f>M78-'[1]arkusz główny'!AN189</f>
        <v>0</v>
      </c>
    </row>
  </sheetData>
  <mergeCells count="104">
    <mergeCell ref="B59:B61"/>
    <mergeCell ref="C59:C63"/>
    <mergeCell ref="E59:E63"/>
    <mergeCell ref="F59:F63"/>
    <mergeCell ref="I59:I63"/>
    <mergeCell ref="N59:N63"/>
    <mergeCell ref="O59:O63"/>
    <mergeCell ref="A62:A63"/>
    <mergeCell ref="A78:B78"/>
    <mergeCell ref="A76:A77"/>
    <mergeCell ref="C76:C77"/>
    <mergeCell ref="D76:D77"/>
    <mergeCell ref="I76:I77"/>
    <mergeCell ref="N76:N77"/>
    <mergeCell ref="O76:O77"/>
    <mergeCell ref="C66:C73"/>
    <mergeCell ref="F66:F73"/>
    <mergeCell ref="I66:I73"/>
    <mergeCell ref="N66:N73"/>
    <mergeCell ref="O66:O73"/>
    <mergeCell ref="A67:A69"/>
    <mergeCell ref="A70:A72"/>
    <mergeCell ref="A51:A52"/>
    <mergeCell ref="C54:C57"/>
    <mergeCell ref="E54:E57"/>
    <mergeCell ref="F54:F57"/>
    <mergeCell ref="I54:I57"/>
    <mergeCell ref="N54:N57"/>
    <mergeCell ref="O46:O47"/>
    <mergeCell ref="C49:C52"/>
    <mergeCell ref="E49:E52"/>
    <mergeCell ref="F49:F52"/>
    <mergeCell ref="I49:I52"/>
    <mergeCell ref="N49:N52"/>
    <mergeCell ref="O49:O52"/>
    <mergeCell ref="A46:A47"/>
    <mergeCell ref="C46:C47"/>
    <mergeCell ref="E46:E47"/>
    <mergeCell ref="F46:F47"/>
    <mergeCell ref="I46:I47"/>
    <mergeCell ref="N46:N47"/>
    <mergeCell ref="O54:O57"/>
    <mergeCell ref="A56:A57"/>
    <mergeCell ref="A42:A44"/>
    <mergeCell ref="C42:C44"/>
    <mergeCell ref="F42:F44"/>
    <mergeCell ref="I42:I44"/>
    <mergeCell ref="N42:N44"/>
    <mergeCell ref="O42:O44"/>
    <mergeCell ref="A36:A37"/>
    <mergeCell ref="C36:C40"/>
    <mergeCell ref="F36:F40"/>
    <mergeCell ref="I36:I40"/>
    <mergeCell ref="N36:N40"/>
    <mergeCell ref="O36:O40"/>
    <mergeCell ref="A38:A39"/>
    <mergeCell ref="A21:A23"/>
    <mergeCell ref="C27:C28"/>
    <mergeCell ref="F27:F28"/>
    <mergeCell ref="I27:I28"/>
    <mergeCell ref="N27:N28"/>
    <mergeCell ref="O27:O28"/>
    <mergeCell ref="M12:M13"/>
    <mergeCell ref="N12:N14"/>
    <mergeCell ref="O12:O14"/>
    <mergeCell ref="A16:A18"/>
    <mergeCell ref="C16:C18"/>
    <mergeCell ref="E16:E18"/>
    <mergeCell ref="F16:F19"/>
    <mergeCell ref="I16:I19"/>
    <mergeCell ref="N16:N19"/>
    <mergeCell ref="O16:O19"/>
    <mergeCell ref="G12:G13"/>
    <mergeCell ref="H12:H13"/>
    <mergeCell ref="I12:I14"/>
    <mergeCell ref="J12:J13"/>
    <mergeCell ref="K12:K13"/>
    <mergeCell ref="L12:L13"/>
    <mergeCell ref="C9:C10"/>
    <mergeCell ref="F9:F10"/>
    <mergeCell ref="I9:I10"/>
    <mergeCell ref="N9:N10"/>
    <mergeCell ref="O9:O10"/>
    <mergeCell ref="A12:A13"/>
    <mergeCell ref="C12:C14"/>
    <mergeCell ref="D12:D13"/>
    <mergeCell ref="E12:E13"/>
    <mergeCell ref="F12:F14"/>
    <mergeCell ref="A1:M1"/>
    <mergeCell ref="A2:M2"/>
    <mergeCell ref="C5:C6"/>
    <mergeCell ref="D5:D6"/>
    <mergeCell ref="G5:G6"/>
    <mergeCell ref="J5:J6"/>
    <mergeCell ref="K5:L5"/>
    <mergeCell ref="O5:O6"/>
    <mergeCell ref="D3:F3"/>
    <mergeCell ref="G3:I3"/>
    <mergeCell ref="J3:N3"/>
    <mergeCell ref="A4:A6"/>
    <mergeCell ref="B4:B6"/>
    <mergeCell ref="D4:F4"/>
    <mergeCell ref="G4:I4"/>
    <mergeCell ref="J4:N4"/>
  </mergeCells>
  <printOptions horizontalCentered="1" verticalCentered="1"/>
  <pageMargins left="0.31496062992125984" right="0" top="0" bottom="0" header="0.27559055118110237" footer="7.874015748031496E-2"/>
  <pageSetup paperSize="8" scale="59" orientation="landscape" r:id="rId1"/>
  <headerFooter alignWithMargins="0"/>
  <ignoredErrors>
    <ignoredError sqref="F8 F11 N78 F65 F78" formula="1"/>
    <ignoredError sqref="H8:H15 F27:F28 F30:F34 F36:F41 G9:G41 I41 I8:I15" unlockedFormula="1"/>
    <ignoredError sqref="F20:F26 F29 F35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maj 2019</vt:lpstr>
      <vt:lpstr>'PROW 2014-2020 maj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2019-06-17T06:44:55Z</cp:lastPrinted>
  <dcterms:created xsi:type="dcterms:W3CDTF">2019-06-17T06:40:40Z</dcterms:created>
  <dcterms:modified xsi:type="dcterms:W3CDTF">2019-08-21T09:44:02Z</dcterms:modified>
</cp:coreProperties>
</file>