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1495" windowHeight="8670"/>
  </bookViews>
  <sheets>
    <sheet name="PROW 2014-2020 wrzesień 2019" sheetId="1" r:id="rId1"/>
  </sheets>
  <externalReferences>
    <externalReference r:id="rId2"/>
  </externalReferences>
  <definedNames>
    <definedName name="_xlnm.Print_Area" localSheetId="0">'PROW 2014-2020 wrzesień 2019'!$A$1:$P$83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1" l="1"/>
  <c r="A82" i="1"/>
  <c r="A81" i="1"/>
  <c r="A79" i="1"/>
  <c r="J76" i="1"/>
  <c r="J95" i="1" s="1"/>
  <c r="M75" i="1"/>
  <c r="M73" i="1" s="1"/>
  <c r="L75" i="1"/>
  <c r="K75" i="1"/>
  <c r="J75" i="1"/>
  <c r="H75" i="1"/>
  <c r="M74" i="1"/>
  <c r="L74" i="1"/>
  <c r="K74" i="1"/>
  <c r="J74" i="1"/>
  <c r="H74" i="1"/>
  <c r="O73" i="1"/>
  <c r="J73" i="1"/>
  <c r="H73" i="1"/>
  <c r="C73" i="1"/>
  <c r="O72" i="1"/>
  <c r="M72" i="1"/>
  <c r="N72" i="1" s="1"/>
  <c r="L72" i="1"/>
  <c r="K72" i="1"/>
  <c r="J72" i="1"/>
  <c r="H72" i="1"/>
  <c r="G72" i="1"/>
  <c r="E72" i="1"/>
  <c r="D72" i="1"/>
  <c r="C72" i="1"/>
  <c r="M71" i="1"/>
  <c r="L71" i="1"/>
  <c r="K71" i="1"/>
  <c r="J71" i="1"/>
  <c r="H71" i="1"/>
  <c r="G71" i="1"/>
  <c r="E71" i="1"/>
  <c r="D71" i="1"/>
  <c r="M70" i="1"/>
  <c r="L70" i="1"/>
  <c r="K70" i="1"/>
  <c r="J70" i="1"/>
  <c r="H70" i="1"/>
  <c r="G70" i="1"/>
  <c r="M69" i="1"/>
  <c r="L69" i="1"/>
  <c r="K69" i="1"/>
  <c r="J69" i="1"/>
  <c r="H69" i="1"/>
  <c r="H68" i="1" s="1"/>
  <c r="G69" i="1"/>
  <c r="G68" i="1" s="1"/>
  <c r="E69" i="1"/>
  <c r="D69" i="1"/>
  <c r="M68" i="1"/>
  <c r="L68" i="1"/>
  <c r="K68" i="1"/>
  <c r="J68" i="1"/>
  <c r="E68" i="1"/>
  <c r="D68" i="1"/>
  <c r="M67" i="1"/>
  <c r="L67" i="1"/>
  <c r="K67" i="1"/>
  <c r="J67" i="1"/>
  <c r="H67" i="1"/>
  <c r="G67" i="1"/>
  <c r="M66" i="1"/>
  <c r="L66" i="1"/>
  <c r="K66" i="1"/>
  <c r="J66" i="1"/>
  <c r="H66" i="1"/>
  <c r="H65" i="1" s="1"/>
  <c r="G66" i="1"/>
  <c r="E66" i="1"/>
  <c r="D66" i="1"/>
  <c r="M65" i="1"/>
  <c r="L65" i="1"/>
  <c r="K65" i="1"/>
  <c r="J65" i="1"/>
  <c r="E65" i="1"/>
  <c r="D65" i="1"/>
  <c r="M64" i="1"/>
  <c r="L64" i="1"/>
  <c r="K64" i="1"/>
  <c r="K63" i="1" s="1"/>
  <c r="J64" i="1"/>
  <c r="H64" i="1"/>
  <c r="G64" i="1"/>
  <c r="E64" i="1"/>
  <c r="D64" i="1"/>
  <c r="O63" i="1"/>
  <c r="J63" i="1"/>
  <c r="C63" i="1"/>
  <c r="O62" i="1"/>
  <c r="M62" i="1"/>
  <c r="N62" i="1" s="1"/>
  <c r="L62" i="1"/>
  <c r="K62" i="1"/>
  <c r="J62" i="1"/>
  <c r="H62" i="1"/>
  <c r="G62" i="1"/>
  <c r="E62" i="1"/>
  <c r="D62" i="1"/>
  <c r="C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L51" i="1"/>
  <c r="K51" i="1"/>
  <c r="J51" i="1"/>
  <c r="H51" i="1"/>
  <c r="G51" i="1"/>
  <c r="D51" i="1"/>
  <c r="C51" i="1"/>
  <c r="M50" i="1"/>
  <c r="L50" i="1"/>
  <c r="K50" i="1"/>
  <c r="J50" i="1"/>
  <c r="H50" i="1"/>
  <c r="G50" i="1"/>
  <c r="D50" i="1"/>
  <c r="M49" i="1"/>
  <c r="L49" i="1"/>
  <c r="K49" i="1"/>
  <c r="J49" i="1"/>
  <c r="H49" i="1"/>
  <c r="G49" i="1"/>
  <c r="D49" i="1"/>
  <c r="M48" i="1"/>
  <c r="L48" i="1"/>
  <c r="K48" i="1"/>
  <c r="J48" i="1"/>
  <c r="H48" i="1"/>
  <c r="G48" i="1"/>
  <c r="D48" i="1"/>
  <c r="M47" i="1"/>
  <c r="L47" i="1"/>
  <c r="K47" i="1"/>
  <c r="J47" i="1"/>
  <c r="H47" i="1"/>
  <c r="G47" i="1"/>
  <c r="D47" i="1"/>
  <c r="O46" i="1"/>
  <c r="M46" i="1"/>
  <c r="L46" i="1"/>
  <c r="K46" i="1"/>
  <c r="J46" i="1"/>
  <c r="H46" i="1"/>
  <c r="G46" i="1"/>
  <c r="D46" i="1"/>
  <c r="C46" i="1"/>
  <c r="M45" i="1"/>
  <c r="L45" i="1"/>
  <c r="K45" i="1"/>
  <c r="J45" i="1"/>
  <c r="H45" i="1"/>
  <c r="M44" i="1"/>
  <c r="L44" i="1"/>
  <c r="K44" i="1"/>
  <c r="J44" i="1"/>
  <c r="H44" i="1"/>
  <c r="G44" i="1"/>
  <c r="G43" i="1" s="1"/>
  <c r="D44" i="1"/>
  <c r="D43" i="1" s="1"/>
  <c r="O43" i="1"/>
  <c r="H43" i="1"/>
  <c r="C43" i="1"/>
  <c r="M42" i="1"/>
  <c r="L42" i="1"/>
  <c r="K42" i="1"/>
  <c r="J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O39" i="1"/>
  <c r="M39" i="1"/>
  <c r="N39" i="1" s="1"/>
  <c r="L39" i="1"/>
  <c r="K39" i="1"/>
  <c r="J39" i="1"/>
  <c r="H39" i="1"/>
  <c r="G39" i="1"/>
  <c r="E39" i="1"/>
  <c r="D39" i="1"/>
  <c r="C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L36" i="1"/>
  <c r="K36" i="1"/>
  <c r="K33" i="1" s="1"/>
  <c r="J36" i="1"/>
  <c r="H36" i="1"/>
  <c r="G36" i="1"/>
  <c r="E36" i="1"/>
  <c r="D36" i="1"/>
  <c r="M35" i="1"/>
  <c r="L35" i="1"/>
  <c r="K35" i="1"/>
  <c r="J35" i="1"/>
  <c r="H35" i="1"/>
  <c r="G35" i="1"/>
  <c r="G33" i="1" s="1"/>
  <c r="E35" i="1"/>
  <c r="D35" i="1"/>
  <c r="M34" i="1"/>
  <c r="L34" i="1"/>
  <c r="K34" i="1"/>
  <c r="J34" i="1"/>
  <c r="H34" i="1"/>
  <c r="G34" i="1"/>
  <c r="E34" i="1"/>
  <c r="D34" i="1"/>
  <c r="O33" i="1"/>
  <c r="J33" i="1"/>
  <c r="C33" i="1"/>
  <c r="O32" i="1"/>
  <c r="M32" i="1"/>
  <c r="N32" i="1" s="1"/>
  <c r="L32" i="1"/>
  <c r="K32" i="1"/>
  <c r="J32" i="1"/>
  <c r="H32" i="1"/>
  <c r="G32" i="1"/>
  <c r="D32" i="1"/>
  <c r="C32" i="1"/>
  <c r="O31" i="1"/>
  <c r="M31" i="1"/>
  <c r="L31" i="1"/>
  <c r="K31" i="1"/>
  <c r="J31" i="1"/>
  <c r="H31" i="1"/>
  <c r="I31" i="1" s="1"/>
  <c r="G31" i="1"/>
  <c r="E31" i="1"/>
  <c r="F31" i="1" s="1"/>
  <c r="D31" i="1"/>
  <c r="C31" i="1"/>
  <c r="O30" i="1"/>
  <c r="M30" i="1"/>
  <c r="N30" i="1" s="1"/>
  <c r="L30" i="1"/>
  <c r="K30" i="1"/>
  <c r="J30" i="1"/>
  <c r="H30" i="1"/>
  <c r="G30" i="1"/>
  <c r="E30" i="1"/>
  <c r="D30" i="1"/>
  <c r="C30" i="1"/>
  <c r="O29" i="1"/>
  <c r="M29" i="1"/>
  <c r="L29" i="1"/>
  <c r="K29" i="1"/>
  <c r="J29" i="1"/>
  <c r="H29" i="1"/>
  <c r="G29" i="1"/>
  <c r="E29" i="1"/>
  <c r="D29" i="1"/>
  <c r="C29" i="1"/>
  <c r="O28" i="1"/>
  <c r="O27" i="1" s="1"/>
  <c r="M28" i="1"/>
  <c r="L28" i="1"/>
  <c r="K28" i="1"/>
  <c r="J28" i="1"/>
  <c r="H28" i="1"/>
  <c r="G28" i="1"/>
  <c r="E28" i="1"/>
  <c r="D28" i="1"/>
  <c r="C28" i="1"/>
  <c r="J27" i="1"/>
  <c r="M26" i="1"/>
  <c r="L26" i="1"/>
  <c r="K26" i="1"/>
  <c r="J26" i="1"/>
  <c r="H26" i="1"/>
  <c r="G26" i="1"/>
  <c r="E26" i="1"/>
  <c r="D26" i="1"/>
  <c r="D24" i="1" s="1"/>
  <c r="M25" i="1"/>
  <c r="L25" i="1"/>
  <c r="K25" i="1"/>
  <c r="J25" i="1"/>
  <c r="H25" i="1"/>
  <c r="H24" i="1" s="1"/>
  <c r="G25" i="1"/>
  <c r="E25" i="1"/>
  <c r="D25" i="1"/>
  <c r="O24" i="1"/>
  <c r="J24" i="1"/>
  <c r="C24" i="1"/>
  <c r="O23" i="1"/>
  <c r="M23" i="1"/>
  <c r="L23" i="1"/>
  <c r="K23" i="1"/>
  <c r="J23" i="1"/>
  <c r="H23" i="1"/>
  <c r="I23" i="1" s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N21" i="1" s="1"/>
  <c r="L21" i="1"/>
  <c r="K21" i="1"/>
  <c r="J21" i="1"/>
  <c r="H21" i="1"/>
  <c r="G21" i="1"/>
  <c r="E21" i="1"/>
  <c r="D21" i="1"/>
  <c r="C21" i="1"/>
  <c r="B21" i="1"/>
  <c r="O20" i="1"/>
  <c r="M20" i="1"/>
  <c r="L20" i="1"/>
  <c r="K20" i="1"/>
  <c r="J20" i="1"/>
  <c r="H20" i="1"/>
  <c r="G20" i="1"/>
  <c r="E20" i="1"/>
  <c r="D20" i="1"/>
  <c r="C20" i="1"/>
  <c r="O19" i="1"/>
  <c r="M19" i="1"/>
  <c r="L19" i="1"/>
  <c r="L18" i="1" s="1"/>
  <c r="K19" i="1"/>
  <c r="J19" i="1"/>
  <c r="H19" i="1"/>
  <c r="I19" i="1" s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D17" i="1"/>
  <c r="M16" i="1"/>
  <c r="L16" i="1"/>
  <c r="L14" i="1" s="1"/>
  <c r="L13" i="1" s="1"/>
  <c r="K16" i="1"/>
  <c r="J16" i="1"/>
  <c r="H16" i="1"/>
  <c r="M15" i="1"/>
  <c r="L15" i="1"/>
  <c r="K15" i="1"/>
  <c r="J15" i="1"/>
  <c r="H15" i="1"/>
  <c r="G15" i="1"/>
  <c r="G14" i="1" s="1"/>
  <c r="D15" i="1"/>
  <c r="J14" i="1"/>
  <c r="D14" i="1"/>
  <c r="D13" i="1" s="1"/>
  <c r="O13" i="1"/>
  <c r="J13" i="1"/>
  <c r="E13" i="1"/>
  <c r="C13" i="1"/>
  <c r="M12" i="1"/>
  <c r="L12" i="1"/>
  <c r="K12" i="1"/>
  <c r="J12" i="1"/>
  <c r="H12" i="1"/>
  <c r="G12" i="1"/>
  <c r="E12" i="1"/>
  <c r="D12" i="1"/>
  <c r="M10" i="1"/>
  <c r="L10" i="1"/>
  <c r="K10" i="1"/>
  <c r="K9" i="1" s="1"/>
  <c r="J10" i="1"/>
  <c r="H10" i="1"/>
  <c r="G10" i="1"/>
  <c r="E10" i="1"/>
  <c r="D10" i="1"/>
  <c r="O9" i="1"/>
  <c r="C9" i="1"/>
  <c r="M8" i="1"/>
  <c r="M7" i="1"/>
  <c r="L7" i="1"/>
  <c r="L6" i="1" s="1"/>
  <c r="K7" i="1"/>
  <c r="K6" i="1" s="1"/>
  <c r="J7" i="1"/>
  <c r="H7" i="1"/>
  <c r="G7" i="1"/>
  <c r="G6" i="1" s="1"/>
  <c r="E7" i="1"/>
  <c r="E6" i="1" s="1"/>
  <c r="D7" i="1"/>
  <c r="D6" i="1" s="1"/>
  <c r="O6" i="1"/>
  <c r="J6" i="1"/>
  <c r="H6" i="1"/>
  <c r="C6" i="1"/>
  <c r="G65" i="1" l="1"/>
  <c r="G63" i="1" s="1"/>
  <c r="F30" i="1"/>
  <c r="D9" i="1"/>
  <c r="H9" i="1"/>
  <c r="E9" i="1"/>
  <c r="F9" i="1" s="1"/>
  <c r="K24" i="1"/>
  <c r="I30" i="1"/>
  <c r="M43" i="1"/>
  <c r="N43" i="1" s="1"/>
  <c r="F62" i="1"/>
  <c r="J9" i="1"/>
  <c r="D33" i="1"/>
  <c r="N46" i="1"/>
  <c r="F22" i="1"/>
  <c r="N56" i="1"/>
  <c r="L9" i="1"/>
  <c r="I9" i="1"/>
  <c r="K14" i="1"/>
  <c r="K13" i="1" s="1"/>
  <c r="G9" i="1"/>
  <c r="C27" i="1"/>
  <c r="I21" i="1"/>
  <c r="I22" i="1"/>
  <c r="F23" i="1"/>
  <c r="F39" i="1"/>
  <c r="I43" i="1"/>
  <c r="I46" i="1"/>
  <c r="L73" i="1"/>
  <c r="N73" i="1"/>
  <c r="I6" i="1"/>
  <c r="H14" i="1"/>
  <c r="H13" i="1" s="1"/>
  <c r="I13" i="1" s="1"/>
  <c r="F19" i="1"/>
  <c r="M18" i="1"/>
  <c r="N18" i="1" s="1"/>
  <c r="E24" i="1"/>
  <c r="F24" i="1" s="1"/>
  <c r="M24" i="1"/>
  <c r="N24" i="1" s="1"/>
  <c r="K43" i="1"/>
  <c r="L43" i="1"/>
  <c r="F72" i="1"/>
  <c r="I62" i="1"/>
  <c r="I24" i="1"/>
  <c r="M14" i="1"/>
  <c r="M13" i="1" s="1"/>
  <c r="N13" i="1" s="1"/>
  <c r="I51" i="1"/>
  <c r="M27" i="1"/>
  <c r="N27" i="1" s="1"/>
  <c r="L33" i="1"/>
  <c r="F20" i="1"/>
  <c r="N22" i="1"/>
  <c r="N23" i="1"/>
  <c r="G24" i="1"/>
  <c r="G27" i="1"/>
  <c r="N28" i="1"/>
  <c r="K27" i="1"/>
  <c r="N51" i="1"/>
  <c r="L63" i="1"/>
  <c r="E63" i="1"/>
  <c r="F63" i="1" s="1"/>
  <c r="F28" i="1"/>
  <c r="M9" i="1"/>
  <c r="N9" i="1" s="1"/>
  <c r="F21" i="1"/>
  <c r="I28" i="1"/>
  <c r="I32" i="1"/>
  <c r="M63" i="1"/>
  <c r="N63" i="1" s="1"/>
  <c r="O76" i="1"/>
  <c r="K18" i="1"/>
  <c r="G13" i="1"/>
  <c r="D18" i="1"/>
  <c r="N20" i="1"/>
  <c r="L24" i="1"/>
  <c r="F29" i="1"/>
  <c r="L27" i="1"/>
  <c r="N31" i="1"/>
  <c r="E33" i="1"/>
  <c r="F33" i="1" s="1"/>
  <c r="M33" i="1"/>
  <c r="N33" i="1" s="1"/>
  <c r="H33" i="1"/>
  <c r="I33" i="1" s="1"/>
  <c r="I56" i="1"/>
  <c r="D63" i="1"/>
  <c r="H63" i="1"/>
  <c r="I63" i="1" s="1"/>
  <c r="C76" i="1"/>
  <c r="F6" i="1"/>
  <c r="M6" i="1"/>
  <c r="N6" i="1" s="1"/>
  <c r="G18" i="1"/>
  <c r="N19" i="1"/>
  <c r="D27" i="1"/>
  <c r="N29" i="1"/>
  <c r="I39" i="1"/>
  <c r="J43" i="1"/>
  <c r="I72" i="1"/>
  <c r="K73" i="1"/>
  <c r="E18" i="1"/>
  <c r="F18" i="1" s="1"/>
  <c r="I20" i="1"/>
  <c r="E27" i="1"/>
  <c r="I29" i="1"/>
  <c r="I73" i="1"/>
  <c r="H18" i="1"/>
  <c r="I18" i="1" s="1"/>
  <c r="H27" i="1"/>
  <c r="I27" i="1" s="1"/>
  <c r="K76" i="1" l="1"/>
  <c r="K95" i="1" s="1"/>
  <c r="D76" i="1"/>
  <c r="D95" i="1" s="1"/>
  <c r="F27" i="1"/>
  <c r="G76" i="1"/>
  <c r="G95" i="1" s="1"/>
  <c r="L76" i="1"/>
  <c r="L95" i="1" s="1"/>
  <c r="M76" i="1"/>
  <c r="E76" i="1"/>
  <c r="M95" i="1"/>
  <c r="N76" i="1"/>
  <c r="H76" i="1"/>
  <c r="I76" i="1" l="1"/>
  <c r="H95" i="1"/>
  <c r="E95" i="1"/>
  <c r="F76" i="1"/>
</calcChain>
</file>

<file path=xl/sharedStrings.xml><?xml version="1.0" encoding="utf-8"?>
<sst xmlns="http://schemas.openxmlformats.org/spreadsheetml/2006/main" count="142" uniqueCount="120">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</sst>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lef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3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11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</xf>
    <xf numFmtId="4" fontId="8" fillId="0" borderId="40" xfId="1" applyNumberFormat="1" applyFont="1" applyBorder="1" applyAlignment="1" applyProtection="1">
      <alignment horizontal="right" vertical="center" wrapText="1"/>
    </xf>
    <xf numFmtId="0" fontId="8" fillId="0" borderId="41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  <protection locked="0"/>
    </xf>
    <xf numFmtId="4" fontId="8" fillId="0" borderId="42" xfId="1" applyNumberFormat="1" applyFont="1" applyBorder="1" applyAlignment="1" applyProtection="1">
      <alignment horizontal="right" vertical="center" wrapText="1"/>
      <protection locked="0"/>
    </xf>
    <xf numFmtId="3" fontId="8" fillId="0" borderId="18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4" fontId="8" fillId="0" borderId="35" xfId="1" applyNumberFormat="1" applyFont="1" applyBorder="1" applyAlignment="1" applyProtection="1">
      <alignment horizontal="right" vertical="center" wrapText="1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3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14" xfId="1" applyNumberFormat="1" applyFont="1" applyFill="1" applyBorder="1" applyAlignment="1" applyProtection="1">
      <alignment horizontal="right" vertical="center" wrapText="1"/>
    </xf>
    <xf numFmtId="0" fontId="6" fillId="0" borderId="13" xfId="1" applyFont="1" applyBorder="1" applyAlignment="1" applyProtection="1">
      <alignment horizontal="left" vertical="center" wrapText="1"/>
      <protection locked="0"/>
    </xf>
    <xf numFmtId="0" fontId="8" fillId="0" borderId="43" xfId="1" applyFont="1" applyFill="1" applyBorder="1" applyAlignment="1" applyProtection="1">
      <alignment horizontal="left" vertical="center" wrapText="1"/>
      <protection locked="0"/>
    </xf>
    <xf numFmtId="3" fontId="8" fillId="0" borderId="39" xfId="1" applyNumberFormat="1" applyFont="1" applyBorder="1" applyAlignment="1">
      <alignment horizontal="right" vertical="center" wrapText="1"/>
    </xf>
    <xf numFmtId="4" fontId="8" fillId="5" borderId="40" xfId="1" applyNumberFormat="1" applyFont="1" applyFill="1" applyBorder="1" applyAlignment="1">
      <alignment horizontal="right" vertical="center" wrapText="1"/>
    </xf>
    <xf numFmtId="4" fontId="8" fillId="0" borderId="40" xfId="1" applyNumberFormat="1" applyFont="1" applyBorder="1" applyAlignment="1">
      <alignment horizontal="right" vertical="center" wrapText="1"/>
    </xf>
    <xf numFmtId="0" fontId="8" fillId="0" borderId="43" xfId="1" applyFont="1" applyBorder="1" applyAlignment="1" applyProtection="1">
      <alignment horizontal="left" vertical="center" wrapText="1"/>
      <protection locked="0"/>
    </xf>
    <xf numFmtId="0" fontId="8" fillId="6" borderId="14" xfId="1" applyFont="1" applyFill="1" applyBorder="1" applyAlignment="1" applyProtection="1">
      <alignment horizontal="left" vertical="center" wrapText="1"/>
      <protection locked="0"/>
    </xf>
    <xf numFmtId="3" fontId="8" fillId="4" borderId="16" xfId="1" applyNumberFormat="1" applyFont="1" applyFill="1" applyBorder="1" applyAlignment="1">
      <alignment horizontal="right" vertical="center" wrapText="1"/>
    </xf>
    <xf numFmtId="4" fontId="8" fillId="5" borderId="17" xfId="1" applyNumberFormat="1" applyFont="1" applyFill="1" applyBorder="1" applyAlignment="1">
      <alignment horizontal="right" vertical="center" wrapText="1"/>
    </xf>
    <xf numFmtId="3" fontId="8" fillId="0" borderId="16" xfId="1" applyNumberFormat="1" applyFont="1" applyBorder="1" applyAlignment="1">
      <alignment horizontal="right" vertical="center" wrapText="1"/>
    </xf>
    <xf numFmtId="4" fontId="8" fillId="0" borderId="17" xfId="1" applyNumberFormat="1" applyFont="1" applyBorder="1" applyAlignment="1">
      <alignment horizontal="right" vertical="center" wrapText="1"/>
    </xf>
    <xf numFmtId="0" fontId="6" fillId="0" borderId="22" xfId="1" applyFont="1" applyBorder="1" applyAlignment="1" applyProtection="1">
      <alignment horizontal="left" vertical="center" wrapText="1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3" fontId="8" fillId="0" borderId="18" xfId="1" applyNumberFormat="1" applyFont="1" applyBorder="1" applyAlignment="1">
      <alignment horizontal="right" vertical="center" wrapText="1"/>
    </xf>
    <xf numFmtId="4" fontId="8" fillId="0" borderId="42" xfId="1" applyNumberFormat="1" applyFont="1" applyBorder="1" applyAlignment="1">
      <alignment horizontal="right" vertical="center" wrapText="1"/>
    </xf>
    <xf numFmtId="4" fontId="8" fillId="6" borderId="42" xfId="1" applyNumberFormat="1" applyFont="1" applyFill="1" applyBorder="1" applyAlignment="1">
      <alignment horizontal="right" vertical="center" wrapText="1"/>
    </xf>
    <xf numFmtId="0" fontId="6" fillId="0" borderId="14" xfId="1" applyFont="1" applyBorder="1" applyAlignment="1" applyProtection="1">
      <alignment horizontal="left" vertical="center" wrapText="1"/>
      <protection locked="0"/>
    </xf>
    <xf numFmtId="4" fontId="8" fillId="0" borderId="38" xfId="1" applyNumberFormat="1" applyFont="1" applyBorder="1" applyAlignment="1" applyProtection="1">
      <alignment horizontal="right" vertical="center" wrapText="1"/>
    </xf>
    <xf numFmtId="10" fontId="8" fillId="0" borderId="35" xfId="1" applyNumberFormat="1" applyFont="1" applyBorder="1" applyAlignment="1" applyProtection="1">
      <alignment horizontal="right" vertical="center" wrapText="1"/>
      <protection locked="0"/>
    </xf>
    <xf numFmtId="10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10" fontId="8" fillId="0" borderId="36" xfId="1" applyNumberFormat="1" applyFont="1" applyBorder="1" applyAlignment="1" applyProtection="1">
      <alignment horizontal="right" vertical="center" wrapText="1"/>
    </xf>
    <xf numFmtId="4" fontId="8" fillId="0" borderId="32" xfId="1" applyNumberFormat="1" applyFont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3" fontId="8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1" applyNumberFormat="1" applyFont="1" applyFill="1" applyBorder="1" applyAlignment="1" applyProtection="1">
      <alignment horizontal="right" vertical="center" wrapText="1"/>
    </xf>
    <xf numFmtId="4" fontId="8" fillId="6" borderId="42" xfId="1" applyNumberFormat="1" applyFont="1" applyFill="1" applyBorder="1" applyAlignment="1" applyProtection="1">
      <alignment horizontal="right" vertical="center" wrapText="1"/>
    </xf>
    <xf numFmtId="10" fontId="8" fillId="6" borderId="45" xfId="1" applyNumberFormat="1" applyFont="1" applyFill="1" applyBorder="1" applyAlignment="1" applyProtection="1">
      <alignment horizontal="right" vertical="center" wrapText="1"/>
    </xf>
    <xf numFmtId="4" fontId="8" fillId="6" borderId="22" xfId="1" applyNumberFormat="1" applyFont="1" applyFill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3" fontId="8" fillId="0" borderId="16" xfId="1" applyNumberFormat="1" applyFont="1" applyBorder="1" applyAlignment="1" applyProtection="1">
      <alignment horizontal="right" vertical="center" wrapText="1"/>
      <protection locked="0"/>
    </xf>
    <xf numFmtId="4" fontId="8" fillId="0" borderId="17" xfId="1" applyNumberFormat="1" applyFont="1" applyBorder="1" applyAlignment="1" applyProtection="1">
      <alignment horizontal="right" vertical="center" wrapText="1"/>
      <protection locked="0"/>
    </xf>
    <xf numFmtId="10" fontId="8" fillId="0" borderId="42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  <protection locked="0"/>
    </xf>
    <xf numFmtId="10" fontId="8" fillId="0" borderId="45" xfId="1" applyNumberFormat="1" applyFont="1" applyBorder="1" applyAlignment="1" applyProtection="1">
      <alignment horizontal="right" vertical="center" wrapText="1"/>
    </xf>
    <xf numFmtId="4" fontId="8" fillId="0" borderId="22" xfId="1" applyNumberFormat="1" applyFont="1" applyBorder="1" applyAlignment="1" applyProtection="1">
      <alignment horizontal="righ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3" fontId="8" fillId="0" borderId="47" xfId="1" applyNumberFormat="1" applyFont="1" applyBorder="1" applyAlignment="1" applyProtection="1">
      <alignment horizontal="right" vertical="center" wrapText="1"/>
    </xf>
    <xf numFmtId="3" fontId="8" fillId="0" borderId="17" xfId="1" applyNumberFormat="1" applyFont="1" applyBorder="1" applyAlignment="1" applyProtection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0" fontId="8" fillId="0" borderId="31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left" vertical="center" wrapText="1"/>
      <protection locked="0"/>
    </xf>
    <xf numFmtId="4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6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6" borderId="13" xfId="1" applyFont="1" applyFill="1" applyBorder="1" applyAlignment="1">
      <alignment vertical="center" wrapText="1"/>
    </xf>
    <xf numFmtId="3" fontId="8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6" xfId="1" applyNumberFormat="1" applyFont="1" applyFill="1" applyBorder="1" applyAlignment="1" applyProtection="1">
      <alignment horizontal="right" vertical="center" wrapText="1"/>
    </xf>
    <xf numFmtId="4" fontId="8" fillId="6" borderId="17" xfId="1" applyNumberFormat="1" applyFont="1" applyFill="1" applyBorder="1" applyAlignment="1" applyProtection="1">
      <alignment horizontal="right" vertical="center" wrapText="1"/>
    </xf>
    <xf numFmtId="0" fontId="8" fillId="7" borderId="22" xfId="1" applyFont="1" applyFill="1" applyBorder="1" applyAlignment="1">
      <alignment horizontal="left" vertical="center" wrapText="1"/>
    </xf>
    <xf numFmtId="3" fontId="8" fillId="6" borderId="16" xfId="1" applyNumberFormat="1" applyFont="1" applyFill="1" applyBorder="1" applyAlignment="1" applyProtection="1">
      <alignment vertical="center" wrapText="1"/>
      <protection locked="0"/>
    </xf>
    <xf numFmtId="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9" xfId="1" applyNumberFormat="1" applyFont="1" applyFill="1" applyBorder="1" applyAlignment="1" applyProtection="1">
      <alignment vertical="center" wrapText="1"/>
      <protection locked="0"/>
    </xf>
    <xf numFmtId="4" fontId="8" fillId="3" borderId="40" xfId="1" applyNumberFormat="1" applyFont="1" applyFill="1" applyBorder="1" applyAlignment="1" applyProtection="1">
      <alignment vertical="center" wrapText="1"/>
      <protection locked="0"/>
    </xf>
    <xf numFmtId="3" fontId="8" fillId="3" borderId="16" xfId="1" applyNumberFormat="1" applyFont="1" applyFill="1" applyBorder="1" applyAlignment="1" applyProtection="1">
      <alignment vertical="center" wrapText="1"/>
      <protection locked="0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6" borderId="31" xfId="1" applyFont="1" applyFill="1" applyBorder="1" applyAlignment="1" applyProtection="1">
      <alignment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</xf>
    <xf numFmtId="0" fontId="8" fillId="7" borderId="22" xfId="1" applyFont="1" applyFill="1" applyBorder="1" applyAlignment="1" applyProtection="1">
      <alignment horizontal="left" vertical="center" wrapText="1"/>
      <protection locked="0"/>
    </xf>
    <xf numFmtId="3" fontId="8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2" xfId="1" applyFont="1" applyFill="1" applyBorder="1" applyAlignment="1" applyProtection="1">
      <alignment horizontal="left" vertical="center" wrapText="1"/>
      <protection locked="0"/>
    </xf>
    <xf numFmtId="4" fontId="6" fillId="2" borderId="49" xfId="1" applyNumberFormat="1" applyFont="1" applyFill="1" applyBorder="1" applyAlignment="1" applyProtection="1">
      <alignment horizontal="right" vertical="center" wrapText="1"/>
    </xf>
    <xf numFmtId="164" fontId="6" fillId="2" borderId="17" xfId="1" applyNumberFormat="1" applyFont="1" applyFill="1" applyBorder="1" applyAlignment="1" applyProtection="1">
      <alignment horizontal="right" vertical="center" wrapText="1"/>
    </xf>
    <xf numFmtId="10" fontId="6" fillId="2" borderId="14" xfId="1" applyNumberFormat="1" applyFont="1" applyFill="1" applyBorder="1" applyAlignment="1" applyProtection="1">
      <alignment horizontal="right" vertical="center" wrapText="1"/>
    </xf>
    <xf numFmtId="3" fontId="8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9" xfId="1" applyNumberFormat="1" applyFont="1" applyFill="1" applyBorder="1" applyAlignment="1" applyProtection="1">
      <alignment horizontal="right" vertical="center" wrapText="1"/>
    </xf>
    <xf numFmtId="4" fontId="8" fillId="6" borderId="40" xfId="1" applyNumberFormat="1" applyFont="1" applyFill="1" applyBorder="1" applyAlignment="1" applyProtection="1">
      <alignment horizontal="right" vertical="center" wrapText="1"/>
    </xf>
    <xf numFmtId="3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32" xfId="1" applyFont="1" applyFill="1" applyBorder="1" applyAlignment="1">
      <alignment horizontal="left" vertical="center" wrapText="1"/>
    </xf>
    <xf numFmtId="0" fontId="8" fillId="6" borderId="41" xfId="1" applyFont="1" applyFill="1" applyBorder="1" applyAlignment="1" applyProtection="1">
      <alignment vertical="center" wrapText="1"/>
      <protection locked="0"/>
    </xf>
    <xf numFmtId="164" fontId="8" fillId="6" borderId="42" xfId="1" applyNumberFormat="1" applyFont="1" applyFill="1" applyBorder="1" applyAlignment="1" applyProtection="1">
      <alignment horizontal="right" vertical="center" wrapText="1"/>
    </xf>
    <xf numFmtId="3" fontId="8" fillId="6" borderId="39" xfId="1" applyNumberFormat="1" applyFont="1" applyFill="1" applyBorder="1" applyAlignment="1" applyProtection="1">
      <alignment vertical="center" wrapText="1"/>
      <protection locked="0"/>
    </xf>
    <xf numFmtId="4" fontId="8" fillId="6" borderId="40" xfId="1" applyNumberFormat="1" applyFont="1" applyFill="1" applyBorder="1" applyAlignment="1" applyProtection="1">
      <alignment vertical="center" wrapText="1"/>
      <protection locked="0"/>
    </xf>
    <xf numFmtId="3" fontId="8" fillId="6" borderId="39" xfId="1" applyNumberFormat="1" applyFont="1" applyFill="1" applyBorder="1" applyAlignment="1" applyProtection="1">
      <alignment vertical="center" wrapText="1"/>
    </xf>
    <xf numFmtId="4" fontId="8" fillId="6" borderId="40" xfId="1" applyNumberFormat="1" applyFont="1" applyFill="1" applyBorder="1" applyAlignment="1" applyProtection="1">
      <alignment vertical="center" wrapText="1"/>
    </xf>
    <xf numFmtId="3" fontId="8" fillId="6" borderId="16" xfId="1" applyNumberFormat="1" applyFont="1" applyFill="1" applyBorder="1" applyAlignment="1" applyProtection="1">
      <alignment vertical="center" wrapText="1"/>
    </xf>
    <xf numFmtId="4" fontId="8" fillId="6" borderId="17" xfId="1" applyNumberFormat="1" applyFont="1" applyFill="1" applyBorder="1" applyAlignment="1" applyProtection="1">
      <alignment vertical="center" wrapText="1"/>
    </xf>
    <xf numFmtId="3" fontId="8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41" xfId="1" applyFont="1" applyFill="1" applyBorder="1" applyAlignment="1" applyProtection="1">
      <alignment horizontal="center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3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1" applyNumberFormat="1" applyFont="1" applyFill="1" applyBorder="1" applyAlignment="1" applyProtection="1">
      <alignment horizontal="right" vertical="center" wrapText="1"/>
    </xf>
    <xf numFmtId="4" fontId="6" fillId="2" borderId="42" xfId="1" applyNumberFormat="1" applyFont="1" applyFill="1" applyBorder="1" applyAlignment="1" applyProtection="1">
      <alignment horizontal="right" vertical="center" wrapText="1"/>
    </xf>
    <xf numFmtId="10" fontId="6" fillId="2" borderId="45" xfId="1" applyNumberFormat="1" applyFont="1" applyFill="1" applyBorder="1" applyAlignment="1" applyProtection="1">
      <alignment horizontal="right" vertical="center" wrapText="1"/>
    </xf>
    <xf numFmtId="4" fontId="6" fillId="2" borderId="22" xfId="1" applyNumberFormat="1" applyFont="1" applyFill="1" applyBorder="1" applyAlignment="1" applyProtection="1">
      <alignment horizontal="right" vertical="center" wrapText="1"/>
    </xf>
    <xf numFmtId="3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3" xfId="1" applyFont="1" applyBorder="1" applyAlignment="1" applyProtection="1">
      <alignment horizontal="left" vertical="center" wrapText="1"/>
      <protection locked="0"/>
    </xf>
    <xf numFmtId="3" fontId="8" fillId="0" borderId="48" xfId="1" applyNumberFormat="1" applyFont="1" applyBorder="1" applyAlignment="1" applyProtection="1">
      <alignment horizontal="right" vertical="center" wrapText="1"/>
      <protection locked="0"/>
    </xf>
    <xf numFmtId="4" fontId="8" fillId="0" borderId="51" xfId="1" applyNumberFormat="1" applyFont="1" applyBorder="1" applyAlignment="1" applyProtection="1">
      <alignment horizontal="right" vertical="center" wrapText="1"/>
    </xf>
    <xf numFmtId="0" fontId="8" fillId="7" borderId="16" xfId="1" applyFont="1" applyFill="1" applyBorder="1" applyAlignment="1" applyProtection="1">
      <alignment horizontal="left" vertical="center" wrapText="1"/>
      <protection locked="0"/>
    </xf>
    <xf numFmtId="0" fontId="8" fillId="7" borderId="17" xfId="1" applyFont="1" applyFill="1" applyBorder="1" applyAlignment="1" applyProtection="1">
      <alignment horizontal="left" vertical="center" wrapText="1"/>
      <protection locked="0"/>
    </xf>
    <xf numFmtId="4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8" fillId="7" borderId="43" xfId="1" applyFont="1" applyFill="1" applyBorder="1" applyAlignment="1" applyProtection="1">
      <alignment horizontal="left" vertical="center" wrapText="1"/>
      <protection locked="0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2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4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1" applyNumberFormat="1" applyFont="1" applyFill="1" applyBorder="1" applyAlignment="1" applyProtection="1">
      <alignment horizontal="right" vertical="center" wrapText="1"/>
    </xf>
    <xf numFmtId="4" fontId="8" fillId="6" borderId="57" xfId="1" applyNumberFormat="1" applyFont="1" applyFill="1" applyBorder="1" applyAlignment="1" applyProtection="1">
      <alignment horizontal="right" vertical="center" wrapText="1"/>
    </xf>
    <xf numFmtId="4" fontId="10" fillId="8" borderId="58" xfId="1" applyNumberFormat="1" applyFont="1" applyFill="1" applyBorder="1" applyAlignment="1" applyProtection="1">
      <alignment horizontal="right" vertical="center" wrapText="1"/>
    </xf>
    <xf numFmtId="3" fontId="10" fillId="8" borderId="59" xfId="1" applyNumberFormat="1" applyFont="1" applyFill="1" applyBorder="1" applyAlignment="1" applyProtection="1">
      <alignment horizontal="right" vertical="center" wrapText="1"/>
      <protection locked="0"/>
    </xf>
    <xf numFmtId="4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0" fillId="8" borderId="61" xfId="1" applyNumberFormat="1" applyFont="1" applyFill="1" applyBorder="1" applyAlignment="1" applyProtection="1">
      <alignment horizontal="right" vertical="center" wrapText="1"/>
      <protection locked="0"/>
    </xf>
    <xf numFmtId="3" fontId="10" fillId="8" borderId="1" xfId="1" applyNumberFormat="1" applyFont="1" applyFill="1" applyBorder="1" applyAlignment="1" applyProtection="1">
      <alignment horizontal="right" vertical="center" wrapText="1"/>
    </xf>
    <xf numFmtId="4" fontId="10" fillId="8" borderId="60" xfId="1" applyNumberFormat="1" applyFont="1" applyFill="1" applyBorder="1" applyAlignment="1" applyProtection="1">
      <alignment horizontal="right" vertical="center" wrapText="1"/>
    </xf>
    <xf numFmtId="10" fontId="10" fillId="8" borderId="61" xfId="1" applyNumberFormat="1" applyFont="1" applyFill="1" applyBorder="1" applyAlignment="1" applyProtection="1">
      <alignment horizontal="right" vertical="center" wrapText="1"/>
    </xf>
    <xf numFmtId="4" fontId="10" fillId="8" borderId="30" xfId="1" applyNumberFormat="1" applyFont="1" applyFill="1" applyBorder="1" applyAlignment="1" applyProtection="1">
      <alignment horizontal="right" vertical="center" wrapText="1"/>
    </xf>
    <xf numFmtId="0" fontId="11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1" fillId="0" borderId="0" xfId="1" applyFont="1" applyFill="1" applyAlignment="1" applyProtection="1">
      <protection locked="0"/>
    </xf>
    <xf numFmtId="0" fontId="10" fillId="8" borderId="1" xfId="1" applyFont="1" applyFill="1" applyBorder="1" applyAlignment="1" applyProtection="1">
      <alignment horizontal="center" vertical="center" wrapText="1"/>
      <protection locked="0"/>
    </xf>
    <xf numFmtId="0" fontId="10" fillId="8" borderId="3" xfId="1" applyFont="1" applyFill="1" applyBorder="1" applyAlignment="1" applyProtection="1">
      <alignment horizontal="center" vertical="center" wrapText="1"/>
      <protection locked="0"/>
    </xf>
    <xf numFmtId="0" fontId="8" fillId="6" borderId="31" xfId="1" applyFont="1" applyFill="1" applyBorder="1" applyAlignment="1" applyProtection="1">
      <alignment horizontal="center" vertical="center"/>
      <protection locked="0"/>
    </xf>
    <xf numFmtId="0" fontId="8" fillId="6" borderId="53" xfId="1" applyFont="1" applyFill="1" applyBorder="1" applyAlignment="1" applyProtection="1">
      <alignment horizontal="center" vertical="center"/>
      <protection locked="0"/>
    </xf>
    <xf numFmtId="4" fontId="8" fillId="3" borderId="38" xfId="1" applyNumberFormat="1" applyFont="1" applyFill="1" applyBorder="1" applyAlignment="1" applyProtection="1">
      <alignment horizontal="right" vertical="center" wrapText="1"/>
    </xf>
    <xf numFmtId="4" fontId="8" fillId="3" borderId="25" xfId="1" applyNumberFormat="1" applyFont="1" applyFill="1" applyBorder="1" applyAlignment="1" applyProtection="1">
      <alignment horizontal="right" vertical="center" wrapText="1"/>
    </xf>
    <xf numFmtId="3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6" xfId="1" applyNumberFormat="1" applyFont="1" applyFill="1" applyBorder="1" applyAlignment="1" applyProtection="1">
      <alignment horizontal="right" vertical="center" wrapText="1"/>
    </xf>
    <xf numFmtId="10" fontId="8" fillId="3" borderId="55" xfId="1" applyNumberFormat="1" applyFont="1" applyFill="1" applyBorder="1" applyAlignment="1" applyProtection="1">
      <alignment horizontal="right" vertical="center" wrapText="1"/>
    </xf>
    <xf numFmtId="4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0" xfId="1" applyNumberFormat="1" applyFont="1" applyFill="1" applyBorder="1" applyAlignment="1" applyProtection="1">
      <alignment horizontal="right" vertical="center" wrapText="1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10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6" borderId="41" xfId="1" applyFont="1" applyFill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6" borderId="37" xfId="1" applyFont="1" applyFill="1" applyBorder="1" applyAlignment="1" applyProtection="1">
      <alignment horizontal="center" vertical="center"/>
      <protection locked="0"/>
    </xf>
    <xf numFmtId="164" fontId="8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2" xfId="1" applyNumberFormat="1" applyFont="1" applyFill="1" applyBorder="1" applyAlignment="1" applyProtection="1">
      <alignment horizontal="right" vertical="center" wrapText="1"/>
    </xf>
    <xf numFmtId="4" fontId="8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4" fontId="8" fillId="0" borderId="35" xfId="1" applyNumberFormat="1" applyFont="1" applyBorder="1" applyAlignment="1" applyProtection="1">
      <alignment horizontal="right" vertical="center" wrapText="1"/>
    </xf>
    <xf numFmtId="4" fontId="8" fillId="4" borderId="35" xfId="1" applyNumberFormat="1" applyFont="1" applyFill="1" applyBorder="1" applyAlignment="1">
      <alignment horizontal="right" vertical="center" wrapText="1"/>
    </xf>
    <xf numFmtId="4" fontId="8" fillId="4" borderId="40" xfId="1" applyNumberFormat="1" applyFont="1" applyFill="1" applyBorder="1" applyAlignment="1">
      <alignment horizontal="right" vertical="center" wrapText="1"/>
    </xf>
    <xf numFmtId="10" fontId="8" fillId="4" borderId="44" xfId="1" applyNumberFormat="1" applyFont="1" applyFill="1" applyBorder="1" applyAlignment="1">
      <alignment horizontal="right" vertical="center" wrapText="1"/>
    </xf>
    <xf numFmtId="4" fontId="8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8" fillId="4" borderId="32" xfId="1" applyNumberFormat="1" applyFont="1" applyFill="1" applyBorder="1" applyAlignment="1">
      <alignment horizontal="right" vertical="center" wrapText="1"/>
    </xf>
    <xf numFmtId="3" fontId="8" fillId="0" borderId="33" xfId="1" applyNumberFormat="1" applyFont="1" applyBorder="1" applyAlignment="1" applyProtection="1">
      <alignment horizontal="right" vertical="center" wrapText="1"/>
      <protection locked="0"/>
    </xf>
    <xf numFmtId="3" fontId="8" fillId="0" borderId="39" xfId="1" applyNumberFormat="1" applyFont="1" applyBorder="1" applyAlignment="1" applyProtection="1">
      <alignment horizontal="right" vertical="center" wrapText="1"/>
      <protection locked="0"/>
    </xf>
    <xf numFmtId="4" fontId="8" fillId="0" borderId="35" xfId="1" applyNumberFormat="1" applyFont="1" applyBorder="1" applyAlignment="1" applyProtection="1">
      <alignment horizontal="right" vertical="center" wrapText="1"/>
      <protection locked="0"/>
    </xf>
    <xf numFmtId="4" fontId="8" fillId="0" borderId="40" xfId="1" applyNumberFormat="1" applyFont="1" applyBorder="1" applyAlignment="1" applyProtection="1">
      <alignment horizontal="right" vertical="center" wrapText="1"/>
      <protection locked="0"/>
    </xf>
    <xf numFmtId="3" fontId="8" fillId="0" borderId="33" xfId="1" applyNumberFormat="1" applyFont="1" applyBorder="1" applyAlignment="1" applyProtection="1">
      <alignment horizontal="right" vertical="center" wrapText="1"/>
    </xf>
    <xf numFmtId="4" fontId="8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19/wrzesie&#324;%202019/ARiMR%20(M_2019-09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"/>
      <sheetName val="4.1_natura 2000_nabór_2017"/>
      <sheetName val="4.1_natura 2000"/>
      <sheetName val="4.1_OSN_2016"/>
      <sheetName val="4.1_OSN_rrrr"/>
      <sheetName val="4.1_ochrona_wód_2018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"/>
      <sheetName val="4.3"/>
      <sheetName val="5.1_nabór 2017"/>
      <sheetName val="5.1_nabór 2018_1"/>
      <sheetName val="5.1_nabór 2018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"/>
      <sheetName val="6.1_nabór_2015"/>
      <sheetName val="6.1_nabór_2016"/>
      <sheetName val="6.1_nabór_2017"/>
      <sheetName val="6.1_nabór_2018"/>
      <sheetName val="6.1_nabór_2019"/>
      <sheetName val="6.1"/>
      <sheetName val="6.2_2017_1"/>
      <sheetName val="6.2_2017_2"/>
      <sheetName val="6.2_2018"/>
      <sheetName val="6.2_2019"/>
      <sheetName val="6.2_2019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"/>
      <sheetName val="6.4_nabor 2016"/>
      <sheetName val="6.4"/>
      <sheetName val="6.5_nabór_2016"/>
      <sheetName val="6.5_nabór_2017"/>
      <sheetName val="6.5_nabór_2018"/>
      <sheetName val="6.5_nabór_2019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30.09.2019 r.</v>
          </cell>
        </row>
        <row r="8">
          <cell r="F8">
            <v>254089360.90940398</v>
          </cell>
          <cell r="AK8">
            <v>1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25</v>
          </cell>
          <cell r="V9">
            <v>9116319</v>
          </cell>
          <cell r="AK9">
            <v>2</v>
          </cell>
          <cell r="AL9">
            <v>158248.53</v>
          </cell>
          <cell r="AM9">
            <v>100693.53</v>
          </cell>
          <cell r="AN9">
            <v>36527.440000000002</v>
          </cell>
        </row>
        <row r="11">
          <cell r="F11">
            <v>328248656.14770895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57</v>
          </cell>
          <cell r="V12">
            <v>163764433.61999997</v>
          </cell>
          <cell r="AK12">
            <v>9</v>
          </cell>
          <cell r="AL12">
            <v>18742205</v>
          </cell>
          <cell r="AM12">
            <v>11925665.01</v>
          </cell>
          <cell r="AN12">
            <v>4349605.32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366179.19999999995</v>
          </cell>
          <cell r="AM15">
            <v>232999.81</v>
          </cell>
          <cell r="AN15">
            <v>85442.67</v>
          </cell>
        </row>
        <row r="17">
          <cell r="F17">
            <v>143500840.482912</v>
          </cell>
          <cell r="AK17">
            <v>10102</v>
          </cell>
          <cell r="AR17">
            <v>33003300</v>
          </cell>
        </row>
        <row r="18">
          <cell r="AK18">
            <v>10081</v>
          </cell>
        </row>
        <row r="19">
          <cell r="H19">
            <v>3561</v>
          </cell>
          <cell r="U19">
            <v>2702</v>
          </cell>
          <cell r="AK19">
            <v>1867</v>
          </cell>
          <cell r="AL19">
            <v>4043807.02</v>
          </cell>
          <cell r="AM19">
            <v>2573058.7799999998</v>
          </cell>
          <cell r="AN19">
            <v>940391.01000000013</v>
          </cell>
        </row>
        <row r="25">
          <cell r="AK25">
            <v>8304</v>
          </cell>
          <cell r="AL25">
            <v>21183823.789999999</v>
          </cell>
          <cell r="AM25">
            <v>13479193.960000001</v>
          </cell>
          <cell r="AN25">
            <v>4916646.2300000004</v>
          </cell>
        </row>
        <row r="26">
          <cell r="H26">
            <v>84</v>
          </cell>
          <cell r="I26">
            <v>109043782.05</v>
          </cell>
          <cell r="U26">
            <v>24</v>
          </cell>
          <cell r="V26">
            <v>31913306.030000001</v>
          </cell>
          <cell r="AK26">
            <v>21</v>
          </cell>
          <cell r="AL26">
            <v>23077252.920000002</v>
          </cell>
          <cell r="AM26">
            <v>14684055.73</v>
          </cell>
          <cell r="AN26">
            <v>5417189.1399999997</v>
          </cell>
        </row>
        <row r="27">
          <cell r="F27">
            <v>16394051753.959522</v>
          </cell>
          <cell r="AK27">
            <v>13945</v>
          </cell>
          <cell r="AR27">
            <v>3757025000</v>
          </cell>
        </row>
        <row r="28">
          <cell r="F28">
            <v>10895748176.6255</v>
          </cell>
          <cell r="H28">
            <v>58264</v>
          </cell>
          <cell r="I28">
            <v>12294953254.539999</v>
          </cell>
          <cell r="U28">
            <v>24034</v>
          </cell>
          <cell r="V28">
            <v>4731446525.8800001</v>
          </cell>
          <cell r="AK28">
            <v>12555</v>
          </cell>
          <cell r="AL28">
            <v>2138273461.1000006</v>
          </cell>
          <cell r="AM28">
            <v>1360583362.1099994</v>
          </cell>
          <cell r="AN28">
            <v>501161818.84999973</v>
          </cell>
          <cell r="AR28">
            <v>2499997963</v>
          </cell>
        </row>
        <row r="36">
          <cell r="F36">
            <v>474730724.58647698</v>
          </cell>
          <cell r="H36">
            <v>2194</v>
          </cell>
          <cell r="I36">
            <v>360611135.25999999</v>
          </cell>
          <cell r="U36">
            <v>1472</v>
          </cell>
          <cell r="V36">
            <v>224780269.19999999</v>
          </cell>
          <cell r="AK36">
            <v>1018</v>
          </cell>
          <cell r="AL36">
            <v>130537454.42999999</v>
          </cell>
          <cell r="AM36">
            <v>130537454.42999999</v>
          </cell>
          <cell r="AN36">
            <v>30370311.470000003</v>
          </cell>
          <cell r="AR36">
            <v>108937106</v>
          </cell>
        </row>
        <row r="38">
          <cell r="D38" t="str">
            <v>Inwestycje mające na celu ochronę wód przed zanieczyszczeniem azotanami pochodzącymi ze źródeł rolniczych 
(w tym "Inwestycje w gospodarstwach położonych na obszarach OSN")</v>
          </cell>
          <cell r="F38">
            <v>176626129.19579101</v>
          </cell>
          <cell r="H38">
            <v>3158</v>
          </cell>
          <cell r="I38">
            <v>226025915.08999997</v>
          </cell>
          <cell r="U38">
            <v>413</v>
          </cell>
          <cell r="V38">
            <v>31027152.900000002</v>
          </cell>
          <cell r="AK38">
            <v>83</v>
          </cell>
          <cell r="AL38">
            <v>3176467.5</v>
          </cell>
          <cell r="AM38">
            <v>3176467.5</v>
          </cell>
          <cell r="AN38">
            <v>746650.01</v>
          </cell>
          <cell r="AR38">
            <v>40338894</v>
          </cell>
        </row>
        <row r="41">
          <cell r="F41">
            <v>3600988970.9511385</v>
          </cell>
          <cell r="H41">
            <v>3864</v>
          </cell>
          <cell r="I41">
            <v>7330237121.6499996</v>
          </cell>
          <cell r="U41">
            <v>862</v>
          </cell>
          <cell r="V41">
            <v>1689227274.3599999</v>
          </cell>
          <cell r="AK41">
            <v>433</v>
          </cell>
          <cell r="AL41">
            <v>600199851.2700001</v>
          </cell>
          <cell r="AM41">
            <v>381907163.11999995</v>
          </cell>
          <cell r="AN41">
            <v>140440150.45000002</v>
          </cell>
          <cell r="AR41">
            <v>823052019</v>
          </cell>
        </row>
        <row r="48">
          <cell r="F48">
            <v>1245957752.6006157</v>
          </cell>
          <cell r="H48">
            <v>164</v>
          </cell>
          <cell r="I48">
            <v>1427136067.8200002</v>
          </cell>
          <cell r="U48">
            <v>126</v>
          </cell>
          <cell r="V48">
            <v>1045522472.6835846</v>
          </cell>
          <cell r="AK48">
            <v>18</v>
          </cell>
          <cell r="AL48">
            <v>64820726.579999998</v>
          </cell>
          <cell r="AM48">
            <v>41245428.25</v>
          </cell>
          <cell r="AN48">
            <v>15088429.760000002</v>
          </cell>
          <cell r="AR48">
            <v>284699018</v>
          </cell>
        </row>
        <row r="49">
          <cell r="F49">
            <v>1379221368.9287558</v>
          </cell>
          <cell r="AK49">
            <v>483</v>
          </cell>
          <cell r="AR49">
            <v>314970926</v>
          </cell>
        </row>
        <row r="50">
          <cell r="H50">
            <v>2860</v>
          </cell>
          <cell r="I50">
            <v>217411553.13000008</v>
          </cell>
          <cell r="U50">
            <v>1213</v>
          </cell>
          <cell r="V50">
            <v>97168699.239999995</v>
          </cell>
          <cell r="AK50">
            <v>193</v>
          </cell>
          <cell r="AL50">
            <v>22602577.559999999</v>
          </cell>
          <cell r="AM50">
            <v>14382019.290000001</v>
          </cell>
          <cell r="AN50">
            <v>5254016.3499999996</v>
          </cell>
        </row>
        <row r="54">
          <cell r="H54">
            <v>1148</v>
          </cell>
          <cell r="I54">
            <v>71328242.109999999</v>
          </cell>
          <cell r="U54">
            <v>388</v>
          </cell>
          <cell r="V54">
            <v>16291198.59</v>
          </cell>
          <cell r="AK54">
            <v>290</v>
          </cell>
          <cell r="AL54">
            <v>11092240.27</v>
          </cell>
          <cell r="AM54">
            <v>7057991.4099999992</v>
          </cell>
          <cell r="AN54">
            <v>2582179.4000000004</v>
          </cell>
        </row>
        <row r="62">
          <cell r="AK62">
            <v>28283</v>
          </cell>
        </row>
        <row r="63">
          <cell r="F63">
            <v>3128595549.7626009</v>
          </cell>
          <cell r="H63">
            <v>24316</v>
          </cell>
          <cell r="I63">
            <v>2786500000</v>
          </cell>
          <cell r="U63">
            <v>13097</v>
          </cell>
          <cell r="V63">
            <v>1309700000</v>
          </cell>
          <cell r="AK63">
            <v>11183</v>
          </cell>
          <cell r="AL63">
            <v>925780000</v>
          </cell>
          <cell r="AM63">
            <v>589073814</v>
          </cell>
          <cell r="AN63">
            <v>215774561.41999999</v>
          </cell>
          <cell r="AR63">
            <v>717978630</v>
          </cell>
        </row>
        <row r="69">
          <cell r="F69">
            <v>1483520372.937499</v>
          </cell>
          <cell r="H69">
            <v>4317</v>
          </cell>
          <cell r="I69">
            <v>434300000</v>
          </cell>
          <cell r="U69">
            <v>2249</v>
          </cell>
          <cell r="V69">
            <v>224900000</v>
          </cell>
          <cell r="AK69">
            <v>1319</v>
          </cell>
          <cell r="AL69">
            <v>110680000</v>
          </cell>
          <cell r="AM69">
            <v>70425684</v>
          </cell>
          <cell r="AN69">
            <v>26008158.579999998</v>
          </cell>
          <cell r="AR69">
            <v>339359101</v>
          </cell>
        </row>
        <row r="75">
          <cell r="F75">
            <v>3506633023.7725134</v>
          </cell>
          <cell r="H75">
            <v>36900</v>
          </cell>
          <cell r="I75">
            <v>2214000000</v>
          </cell>
          <cell r="U75">
            <v>17139</v>
          </cell>
          <cell r="V75">
            <v>1028340000</v>
          </cell>
          <cell r="AK75">
            <v>14360</v>
          </cell>
          <cell r="AL75">
            <v>693828000</v>
          </cell>
          <cell r="AM75">
            <v>441482756.39999998</v>
          </cell>
          <cell r="AN75">
            <v>163778917.21000001</v>
          </cell>
          <cell r="AR75">
            <v>805527034</v>
          </cell>
        </row>
        <row r="82">
          <cell r="F82">
            <v>1009617524.4933089</v>
          </cell>
          <cell r="H82">
            <v>1896</v>
          </cell>
          <cell r="I82">
            <v>789556042.56000006</v>
          </cell>
          <cell r="U82">
            <v>1292</v>
          </cell>
          <cell r="V82">
            <v>546464609.55999994</v>
          </cell>
          <cell r="AK82">
            <v>906</v>
          </cell>
          <cell r="AL82">
            <v>347799539.49000001</v>
          </cell>
          <cell r="AM82">
            <v>221304845.30000004</v>
          </cell>
          <cell r="AN82">
            <v>80938168.5</v>
          </cell>
          <cell r="AR82">
            <v>231997643</v>
          </cell>
        </row>
        <row r="84">
          <cell r="F84">
            <v>26034865.318094</v>
          </cell>
          <cell r="H84">
            <v>789</v>
          </cell>
          <cell r="U84">
            <v>538</v>
          </cell>
          <cell r="V84">
            <v>9923042.3499999996</v>
          </cell>
          <cell r="AK84">
            <v>537</v>
          </cell>
          <cell r="AL84">
            <v>9781885.5199999996</v>
          </cell>
          <cell r="AM84">
            <v>6224211.0099999998</v>
          </cell>
          <cell r="AN84">
            <v>2287039.19</v>
          </cell>
          <cell r="AR84">
            <v>5996857</v>
          </cell>
        </row>
        <row r="89">
          <cell r="F89">
            <v>5299944703.1681728</v>
          </cell>
          <cell r="AK89">
            <v>1422</v>
          </cell>
          <cell r="AR89">
            <v>1224938080</v>
          </cell>
        </row>
        <row r="90">
          <cell r="H90">
            <v>5378</v>
          </cell>
          <cell r="I90">
            <v>6604758930.1968975</v>
          </cell>
          <cell r="U90">
            <v>2116</v>
          </cell>
          <cell r="V90">
            <v>2071981844.6969981</v>
          </cell>
          <cell r="AK90">
            <v>1093</v>
          </cell>
          <cell r="AL90">
            <v>1653545318.2000003</v>
          </cell>
          <cell r="AM90">
            <v>1052150878.28</v>
          </cell>
          <cell r="AN90">
            <v>388810592.99999994</v>
          </cell>
        </row>
        <row r="91">
          <cell r="H91">
            <v>2206</v>
          </cell>
          <cell r="I91">
            <v>4384440166.7560072</v>
          </cell>
          <cell r="U91">
            <v>756</v>
          </cell>
          <cell r="V91">
            <v>1493743407.5150383</v>
          </cell>
          <cell r="AK91">
            <v>593</v>
          </cell>
          <cell r="AL91">
            <v>819652349.92999983</v>
          </cell>
          <cell r="AM91">
            <v>521544787.73999995</v>
          </cell>
          <cell r="AN91">
            <v>190596534.60999995</v>
          </cell>
        </row>
        <row r="92">
          <cell r="H92">
            <v>1156</v>
          </cell>
          <cell r="I92">
            <v>727195260.89829326</v>
          </cell>
          <cell r="U92">
            <v>566</v>
          </cell>
          <cell r="V92">
            <v>373357704.50182146</v>
          </cell>
          <cell r="AK92">
            <v>18</v>
          </cell>
          <cell r="AL92">
            <v>2963601.6300000004</v>
          </cell>
          <cell r="AM92">
            <v>1885739.6600000001</v>
          </cell>
          <cell r="AN92">
            <v>690621.49</v>
          </cell>
        </row>
        <row r="93">
          <cell r="H93">
            <v>266</v>
          </cell>
          <cell r="I93">
            <v>334888096.24788463</v>
          </cell>
          <cell r="U93">
            <v>177</v>
          </cell>
          <cell r="V93">
            <v>220912405.65894237</v>
          </cell>
          <cell r="AK93">
            <v>67</v>
          </cell>
          <cell r="AL93">
            <v>71900485.799999997</v>
          </cell>
          <cell r="AM93">
            <v>45750278.920000002</v>
          </cell>
          <cell r="AN93">
            <v>16712093.689999999</v>
          </cell>
        </row>
        <row r="94">
          <cell r="H94">
            <v>103</v>
          </cell>
          <cell r="I94">
            <v>59076577.764391005</v>
          </cell>
          <cell r="U94">
            <v>80</v>
          </cell>
          <cell r="V94">
            <v>48210148.547604904</v>
          </cell>
          <cell r="AK94">
            <v>2</v>
          </cell>
          <cell r="AL94">
            <v>708659.37</v>
          </cell>
          <cell r="AM94">
            <v>450919.95</v>
          </cell>
          <cell r="AN94">
            <v>164024.59</v>
          </cell>
        </row>
        <row r="95">
          <cell r="F95">
            <v>1308871617.1105909</v>
          </cell>
          <cell r="H95">
            <v>13334</v>
          </cell>
          <cell r="I95">
            <v>82156524.069999978</v>
          </cell>
          <cell r="U95">
            <v>7716</v>
          </cell>
          <cell r="AK95">
            <v>17437</v>
          </cell>
          <cell r="AL95">
            <v>444814811.63000005</v>
          </cell>
          <cell r="AM95">
            <v>283035196.94</v>
          </cell>
          <cell r="AN95">
            <v>103833471.30000001</v>
          </cell>
          <cell r="AR95">
            <v>300989060</v>
          </cell>
        </row>
        <row r="97">
          <cell r="H97">
            <v>12409</v>
          </cell>
          <cell r="I97">
            <v>75614486.199999988</v>
          </cell>
          <cell r="U97">
            <v>7663</v>
          </cell>
          <cell r="AK97">
            <v>2018</v>
          </cell>
          <cell r="AL97">
            <v>45080341.010000005</v>
          </cell>
          <cell r="AM97">
            <v>28684581.770000003</v>
          </cell>
          <cell r="AN97">
            <v>10521089.190000001</v>
          </cell>
        </row>
        <row r="111">
          <cell r="H111">
            <v>118</v>
          </cell>
          <cell r="I111">
            <v>1839604.6</v>
          </cell>
          <cell r="U111">
            <v>53</v>
          </cell>
          <cell r="AK111">
            <v>9301</v>
          </cell>
          <cell r="AL111">
            <v>199900148.56</v>
          </cell>
          <cell r="AM111">
            <v>127196193.18000001</v>
          </cell>
          <cell r="AN111">
            <v>46867611.93999999</v>
          </cell>
        </row>
        <row r="118">
          <cell r="AK118">
            <v>7593</v>
          </cell>
          <cell r="AL118">
            <v>199834322.05999997</v>
          </cell>
          <cell r="AM118">
            <v>127154421.98999999</v>
          </cell>
          <cell r="AN118">
            <v>46444770.170000002</v>
          </cell>
        </row>
        <row r="126">
          <cell r="F126">
            <v>1155654763.2430549</v>
          </cell>
          <cell r="AR126">
            <v>265268848</v>
          </cell>
        </row>
        <row r="127">
          <cell r="H127">
            <v>331</v>
          </cell>
          <cell r="U127">
            <v>294</v>
          </cell>
          <cell r="AK127">
            <v>239</v>
          </cell>
          <cell r="AL127">
            <v>90847702.140000001</v>
          </cell>
          <cell r="AM127">
            <v>55368913.170000002</v>
          </cell>
          <cell r="AN127">
            <v>21188216.920000002</v>
          </cell>
        </row>
        <row r="133">
          <cell r="AK133">
            <v>755</v>
          </cell>
          <cell r="AL133">
            <v>267738365.50999999</v>
          </cell>
          <cell r="AM133">
            <v>170361912.91999999</v>
          </cell>
          <cell r="AN133">
            <v>62177132.109999999</v>
          </cell>
        </row>
        <row r="134">
          <cell r="F134">
            <v>5940286221.0153522</v>
          </cell>
          <cell r="H134">
            <v>356841</v>
          </cell>
          <cell r="U134">
            <v>275330</v>
          </cell>
          <cell r="AK134">
            <v>94036</v>
          </cell>
          <cell r="AL134">
            <v>3179733783.0799999</v>
          </cell>
          <cell r="AM134">
            <v>2023245491.4400001</v>
          </cell>
          <cell r="AN134">
            <v>741183213.63</v>
          </cell>
          <cell r="AR134">
            <v>1366679125</v>
          </cell>
        </row>
        <row r="135">
          <cell r="H135">
            <v>334167</v>
          </cell>
          <cell r="U135">
            <v>259282</v>
          </cell>
          <cell r="V135">
            <v>2902308033.3500004</v>
          </cell>
          <cell r="AK135">
            <v>88727</v>
          </cell>
          <cell r="AL135">
            <v>2932077539.8499999</v>
          </cell>
          <cell r="AM135">
            <v>1865661898.9199998</v>
          </cell>
          <cell r="AN135">
            <v>683431286.84000003</v>
          </cell>
        </row>
        <row r="136">
          <cell r="H136">
            <v>31918</v>
          </cell>
          <cell r="U136">
            <v>23999</v>
          </cell>
          <cell r="V136">
            <v>245769117.97999996</v>
          </cell>
          <cell r="AK136">
            <v>9244</v>
          </cell>
          <cell r="AL136">
            <v>247656243.22999996</v>
          </cell>
          <cell r="AM136">
            <v>157583592.51999998</v>
          </cell>
          <cell r="AN136">
            <v>57751926.789999992</v>
          </cell>
        </row>
        <row r="137">
          <cell r="H137">
            <v>207133</v>
          </cell>
          <cell r="U137">
            <v>131692</v>
          </cell>
          <cell r="AK137">
            <v>57840</v>
          </cell>
          <cell r="AL137">
            <v>1640178441.4300003</v>
          </cell>
          <cell r="AM137">
            <v>1043644326.9199998</v>
          </cell>
          <cell r="AN137">
            <v>384523215.75</v>
          </cell>
        </row>
        <row r="147">
          <cell r="H147">
            <v>149708</v>
          </cell>
          <cell r="U147">
            <v>143638</v>
          </cell>
          <cell r="AK147">
            <v>57599</v>
          </cell>
          <cell r="AL147">
            <v>1539511224.8499999</v>
          </cell>
          <cell r="AM147">
            <v>979573093.00999999</v>
          </cell>
          <cell r="AN147">
            <v>356649433.51999998</v>
          </cell>
        </row>
        <row r="153">
          <cell r="F153">
            <v>3047963480.60184</v>
          </cell>
          <cell r="H153">
            <v>95021</v>
          </cell>
          <cell r="U153">
            <v>75121</v>
          </cell>
          <cell r="AK153">
            <v>26693</v>
          </cell>
          <cell r="AL153">
            <v>1245048606.0599997</v>
          </cell>
          <cell r="AM153">
            <v>792219986.77999997</v>
          </cell>
          <cell r="AN153">
            <v>290330488.77999997</v>
          </cell>
          <cell r="AR153">
            <v>699942890</v>
          </cell>
        </row>
        <row r="154">
          <cell r="H154">
            <v>21112</v>
          </cell>
          <cell r="U154">
            <v>14030</v>
          </cell>
          <cell r="V154">
            <v>240828384.18000001</v>
          </cell>
          <cell r="AK154">
            <v>8697</v>
          </cell>
          <cell r="AL154">
            <v>243202860.31999999</v>
          </cell>
          <cell r="AM154">
            <v>154746142.06</v>
          </cell>
          <cell r="AN154">
            <v>57037272.900000006</v>
          </cell>
        </row>
        <row r="155">
          <cell r="H155">
            <v>80805</v>
          </cell>
          <cell r="U155">
            <v>65081</v>
          </cell>
          <cell r="V155">
            <v>993040229.29000008</v>
          </cell>
          <cell r="AK155">
            <v>23930</v>
          </cell>
          <cell r="AL155">
            <v>1001845745.7400001</v>
          </cell>
          <cell r="AM155">
            <v>637473844.71999991</v>
          </cell>
          <cell r="AN155">
            <v>233293215.88</v>
          </cell>
        </row>
        <row r="156">
          <cell r="H156">
            <v>54234</v>
          </cell>
          <cell r="U156">
            <v>35267</v>
          </cell>
          <cell r="AK156">
            <v>14624</v>
          </cell>
          <cell r="AL156">
            <v>685275101.22000003</v>
          </cell>
          <cell r="AM156">
            <v>436036455.61000001</v>
          </cell>
          <cell r="AN156">
            <v>160755316.90000001</v>
          </cell>
        </row>
        <row r="166">
          <cell r="H166">
            <v>40787</v>
          </cell>
          <cell r="U166">
            <v>39854</v>
          </cell>
          <cell r="AK166">
            <v>17888</v>
          </cell>
          <cell r="AL166">
            <v>559773504.84000003</v>
          </cell>
          <cell r="AM166">
            <v>356183531.16999996</v>
          </cell>
          <cell r="AN166">
            <v>129575171.88000001</v>
          </cell>
        </row>
        <row r="171">
          <cell r="F171">
            <v>8578938225.6808462</v>
          </cell>
          <cell r="H171">
            <v>3883126</v>
          </cell>
          <cell r="U171">
            <v>2966721</v>
          </cell>
          <cell r="V171">
            <v>5257382018.3800001</v>
          </cell>
          <cell r="AK171">
            <v>835972</v>
          </cell>
          <cell r="AL171">
            <v>5273832650.8400002</v>
          </cell>
          <cell r="AM171">
            <v>3355722873.4299998</v>
          </cell>
          <cell r="AN171">
            <v>1229718019.05</v>
          </cell>
          <cell r="AR171">
            <v>1983293170</v>
          </cell>
        </row>
        <row r="172">
          <cell r="H172">
            <v>154534</v>
          </cell>
          <cell r="U172">
            <v>121374</v>
          </cell>
          <cell r="V172">
            <v>241782672.74999994</v>
          </cell>
          <cell r="AK172">
            <v>34305</v>
          </cell>
          <cell r="AL172">
            <v>242744032.93000004</v>
          </cell>
          <cell r="AM172">
            <v>154457416.27000001</v>
          </cell>
          <cell r="AN172">
            <v>56591730.640000001</v>
          </cell>
        </row>
        <row r="173">
          <cell r="H173">
            <v>3332559</v>
          </cell>
          <cell r="U173">
            <v>2595192</v>
          </cell>
          <cell r="V173">
            <v>4720849297.5900002</v>
          </cell>
          <cell r="AK173">
            <v>731400</v>
          </cell>
          <cell r="AL173">
            <v>4735369233.6099997</v>
          </cell>
          <cell r="AM173">
            <v>3013100533.3500009</v>
          </cell>
          <cell r="AN173">
            <v>1104170198.8700001</v>
          </cell>
        </row>
        <row r="174">
          <cell r="H174">
            <v>446993</v>
          </cell>
          <cell r="U174">
            <v>265857</v>
          </cell>
          <cell r="V174">
            <v>294750048.04000002</v>
          </cell>
          <cell r="AK174">
            <v>75164</v>
          </cell>
          <cell r="AL174">
            <v>295719384.30000001</v>
          </cell>
          <cell r="AM174">
            <v>188164923.81000003</v>
          </cell>
          <cell r="AN174">
            <v>68956089.540000007</v>
          </cell>
        </row>
        <row r="175">
          <cell r="H175">
            <v>3882314</v>
          </cell>
          <cell r="U175">
            <v>2965911</v>
          </cell>
          <cell r="V175">
            <v>5253378478.0799999</v>
          </cell>
          <cell r="AK175">
            <v>835883</v>
          </cell>
          <cell r="AL175">
            <v>5271407590.3699999</v>
          </cell>
          <cell r="AM175">
            <v>3354179810.1999998</v>
          </cell>
          <cell r="AN175">
            <v>1229151854.55</v>
          </cell>
        </row>
        <row r="181">
          <cell r="H181">
            <v>812</v>
          </cell>
          <cell r="U181">
            <v>810</v>
          </cell>
          <cell r="V181">
            <v>4003540.3000000003</v>
          </cell>
          <cell r="AK181">
            <v>812</v>
          </cell>
          <cell r="AL181">
            <v>2425060.4699999997</v>
          </cell>
          <cell r="AM181">
            <v>1543063.23</v>
          </cell>
          <cell r="AN181">
            <v>566164.5</v>
          </cell>
        </row>
        <row r="182">
          <cell r="F182">
            <v>385508086.75421894</v>
          </cell>
          <cell r="H182">
            <v>180</v>
          </cell>
          <cell r="I182">
            <v>600070552.18999994</v>
          </cell>
          <cell r="U182">
            <v>10</v>
          </cell>
          <cell r="V182">
            <v>28539770</v>
          </cell>
          <cell r="AK182">
            <v>2</v>
          </cell>
          <cell r="AL182">
            <v>1022056.7</v>
          </cell>
          <cell r="AM182">
            <v>650334.66</v>
          </cell>
          <cell r="AN182">
            <v>234021.09</v>
          </cell>
          <cell r="AR182">
            <v>87998186</v>
          </cell>
        </row>
        <row r="183">
          <cell r="F183">
            <v>3297733074.7026815</v>
          </cell>
          <cell r="AK183">
            <v>9209</v>
          </cell>
          <cell r="AR183">
            <v>756980355</v>
          </cell>
        </row>
        <row r="184">
          <cell r="H184">
            <v>301</v>
          </cell>
          <cell r="I184">
            <v>37422000</v>
          </cell>
          <cell r="U184">
            <v>299</v>
          </cell>
          <cell r="V184">
            <v>37180000</v>
          </cell>
          <cell r="AK184">
            <v>299</v>
          </cell>
          <cell r="AL184">
            <v>37156680</v>
          </cell>
          <cell r="AM184">
            <v>23642795.48</v>
          </cell>
          <cell r="AN184">
            <v>8641728.5499999989</v>
          </cell>
        </row>
        <row r="185">
          <cell r="H185">
            <v>25153</v>
          </cell>
          <cell r="I185">
            <v>3125234116.521132</v>
          </cell>
          <cell r="AK185">
            <v>9090</v>
          </cell>
          <cell r="AL185">
            <v>1014006094.5899998</v>
          </cell>
          <cell r="AM185">
            <v>590130979.26999998</v>
          </cell>
          <cell r="AN185">
            <v>237019826.97999999</v>
          </cell>
        </row>
        <row r="186">
          <cell r="H186">
            <v>25153</v>
          </cell>
          <cell r="I186">
            <v>3125234116.521132</v>
          </cell>
          <cell r="U186">
            <v>12592</v>
          </cell>
          <cell r="V186">
            <v>1570582256.6050165</v>
          </cell>
          <cell r="AK186">
            <v>9033</v>
          </cell>
          <cell r="AL186">
            <v>1008959414.0499998</v>
          </cell>
          <cell r="AM186">
            <v>586919776.64999998</v>
          </cell>
          <cell r="AN186">
            <v>235885115.31</v>
          </cell>
        </row>
        <row r="187">
          <cell r="U187">
            <v>63</v>
          </cell>
          <cell r="V187">
            <v>5046680.5399999991</v>
          </cell>
          <cell r="AK187">
            <v>62</v>
          </cell>
          <cell r="AL187">
            <v>5046680.5399999991</v>
          </cell>
          <cell r="AM187">
            <v>3211202.62</v>
          </cell>
          <cell r="AN187">
            <v>1134711.67</v>
          </cell>
        </row>
        <row r="188">
          <cell r="H188">
            <v>149</v>
          </cell>
          <cell r="I188">
            <v>52852968.524871916</v>
          </cell>
          <cell r="AK188">
            <v>200</v>
          </cell>
          <cell r="AL188">
            <v>17277801.809999999</v>
          </cell>
          <cell r="AM188">
            <v>4980813.8699999992</v>
          </cell>
          <cell r="AN188">
            <v>4016535.19</v>
          </cell>
        </row>
        <row r="189">
          <cell r="H189">
            <v>149</v>
          </cell>
          <cell r="I189">
            <v>52852968.524871916</v>
          </cell>
          <cell r="U189">
            <v>111</v>
          </cell>
          <cell r="V189">
            <v>34161242.649999999</v>
          </cell>
          <cell r="AK189">
            <v>206</v>
          </cell>
          <cell r="AL189">
            <v>16307643.529999999</v>
          </cell>
          <cell r="AM189">
            <v>4363502.1899999995</v>
          </cell>
          <cell r="AN189">
            <v>3798688.55</v>
          </cell>
        </row>
        <row r="190">
          <cell r="U190">
            <v>4</v>
          </cell>
          <cell r="V190">
            <v>970158.28</v>
          </cell>
          <cell r="AK190">
            <v>7</v>
          </cell>
          <cell r="AL190">
            <v>970158.28</v>
          </cell>
          <cell r="AM190">
            <v>617311.68000000005</v>
          </cell>
          <cell r="AN190">
            <v>217846.64</v>
          </cell>
        </row>
        <row r="191">
          <cell r="H191">
            <v>274</v>
          </cell>
          <cell r="I191">
            <v>546186848.11068988</v>
          </cell>
          <cell r="U191">
            <v>274</v>
          </cell>
          <cell r="V191">
            <v>546137562.98568988</v>
          </cell>
          <cell r="AK191">
            <v>274</v>
          </cell>
          <cell r="AL191">
            <v>346168911.22000003</v>
          </cell>
          <cell r="AM191">
            <v>165539732.76999998</v>
          </cell>
          <cell r="AN191">
            <v>79678397.379999995</v>
          </cell>
        </row>
        <row r="192">
          <cell r="F192">
            <v>1408384704.615308</v>
          </cell>
          <cell r="H192">
            <v>716</v>
          </cell>
          <cell r="I192">
            <v>582617846.47300017</v>
          </cell>
          <cell r="U192">
            <v>594</v>
          </cell>
          <cell r="V192">
            <v>496805673.6400001</v>
          </cell>
          <cell r="AK192">
            <v>42</v>
          </cell>
          <cell r="AL192">
            <v>313797808.4600001</v>
          </cell>
          <cell r="AM192">
            <v>199669543.22000003</v>
          </cell>
          <cell r="AN192">
            <v>73423503.879999995</v>
          </cell>
          <cell r="AR192">
            <v>323277848</v>
          </cell>
        </row>
        <row r="195">
          <cell r="F195">
            <v>1181206374.9398079</v>
          </cell>
          <cell r="AK195">
            <v>53465</v>
          </cell>
          <cell r="AR195">
            <v>263985099</v>
          </cell>
        </row>
        <row r="196">
          <cell r="AK196">
            <v>17661</v>
          </cell>
          <cell r="AL196">
            <v>575705505.17999995</v>
          </cell>
          <cell r="AM196">
            <v>366319035.49000001</v>
          </cell>
          <cell r="AN196">
            <v>135161268.36000001</v>
          </cell>
        </row>
        <row r="197">
          <cell r="AK197">
            <v>35804</v>
          </cell>
          <cell r="AL197">
            <v>673095313.02999997</v>
          </cell>
          <cell r="AM197">
            <v>428288593.16000003</v>
          </cell>
          <cell r="AN197">
            <v>160332842.62</v>
          </cell>
        </row>
        <row r="198">
          <cell r="H198">
            <v>4528212</v>
          </cell>
          <cell r="I198">
            <v>45604816851.473175</v>
          </cell>
          <cell r="U198">
            <v>3408458</v>
          </cell>
          <cell r="V198">
            <v>33211382004.234196</v>
          </cell>
          <cell r="AK198">
            <v>956921</v>
          </cell>
          <cell r="AL198">
            <v>21155160225.360001</v>
          </cell>
          <cell r="AM198">
            <v>13391355670.790001</v>
          </cell>
          <cell r="AN198">
            <v>4944088736.2200003</v>
          </cell>
        </row>
        <row r="201">
          <cell r="B201" t="str">
            <v xml:space="preserve">*** W ramach poddziałania 19.2 dane zawarte w sekcjach "złożone wnioski" oraz "wnioski odrzucone / wycofane" nie zawierają wniosków niewybranych przez LGD. </v>
          </cell>
        </row>
        <row r="203">
          <cell r="B203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06">
          <cell r="B206" t="str">
            <v>******** W ramach obsługi działania 11, w kolumnie „Zrealizowane płatności” uwzględniono kwoty wypłacone w ramach obsługi kampanii 2010 do 2014 - łącznie na kwotę ogółem 4 023 807,43 zł.</v>
          </cell>
        </row>
        <row r="207">
          <cell r="B207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18131124.370000001</v>
          </cell>
        </row>
        <row r="8">
          <cell r="F8">
            <v>23499694.859999999</v>
          </cell>
        </row>
        <row r="9">
          <cell r="F9">
            <v>880253210</v>
          </cell>
        </row>
        <row r="10">
          <cell r="F10">
            <v>69917010</v>
          </cell>
        </row>
        <row r="11">
          <cell r="F11">
            <v>406266000</v>
          </cell>
        </row>
        <row r="13">
          <cell r="F13">
            <v>709426891.72950006</v>
          </cell>
        </row>
        <row r="14">
          <cell r="F14">
            <v>425897744.58950001</v>
          </cell>
        </row>
        <row r="15">
          <cell r="F15">
            <v>283529147.13999999</v>
          </cell>
        </row>
        <row r="16">
          <cell r="F16">
            <v>5064112717.1300001</v>
          </cell>
        </row>
        <row r="17">
          <cell r="F17">
            <v>3523009717.1300001</v>
          </cell>
        </row>
        <row r="18">
          <cell r="F18">
            <v>1541103000</v>
          </cell>
        </row>
        <row r="19">
          <cell r="F19">
            <v>1910861693.8399999</v>
          </cell>
        </row>
        <row r="20">
          <cell r="F20">
            <v>1351371793.8399999</v>
          </cell>
        </row>
        <row r="21">
          <cell r="F21">
            <v>559489900</v>
          </cell>
        </row>
        <row r="22">
          <cell r="F22">
            <v>1260082800</v>
          </cell>
        </row>
        <row r="23">
          <cell r="F23">
            <v>586989700</v>
          </cell>
        </row>
        <row r="24">
          <cell r="F24">
            <v>673093100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abSelected="1" topLeftCell="A13" zoomScale="80" zoomScaleNormal="80" zoomScaleSheetLayoutView="80" workbookViewId="0">
      <pane xSplit="1" topLeftCell="B1" activePane="topRight" state="frozen"/>
      <selection activeCell="A2" sqref="A2"/>
      <selection pane="topRight" activeCell="K17" sqref="K17"/>
    </sheetView>
  </sheetViews>
  <sheetFormatPr defaultColWidth="9.140625" defaultRowHeight="12.75" x14ac:dyDescent="0.2"/>
  <cols>
    <col min="1" max="1" width="14.28515625" style="1" customWidth="1"/>
    <col min="2" max="2" width="83.7109375" style="1" customWidth="1"/>
    <col min="3" max="3" width="23.140625" style="1" bestFit="1" customWidth="1"/>
    <col min="4" max="4" width="12.7109375" style="1" bestFit="1" customWidth="1"/>
    <col min="5" max="5" width="23.140625" style="1" bestFit="1" customWidth="1"/>
    <col min="6" max="6" width="14.5703125" style="1" customWidth="1"/>
    <col min="7" max="7" width="12.7109375" style="1" bestFit="1" customWidth="1"/>
    <col min="8" max="8" width="24.28515625" style="1" customWidth="1"/>
    <col min="9" max="9" width="14.42578125" style="1" customWidth="1"/>
    <col min="10" max="10" width="13.5703125" style="1" bestFit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3.1406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246" t="s">
        <v>1</v>
      </c>
      <c r="E1" s="247"/>
      <c r="F1" s="247"/>
      <c r="G1" s="248" t="s">
        <v>2</v>
      </c>
      <c r="H1" s="249"/>
      <c r="I1" s="250"/>
      <c r="J1" s="249" t="s">
        <v>3</v>
      </c>
      <c r="K1" s="249"/>
      <c r="L1" s="249"/>
      <c r="M1" s="249"/>
      <c r="N1" s="249"/>
      <c r="O1" s="5" t="s">
        <v>4</v>
      </c>
    </row>
    <row r="2" spans="1:15" s="2" customFormat="1" ht="76.5" customHeight="1" x14ac:dyDescent="0.2">
      <c r="A2" s="251" t="s">
        <v>5</v>
      </c>
      <c r="B2" s="254" t="s">
        <v>6</v>
      </c>
      <c r="C2" s="6" t="s">
        <v>7</v>
      </c>
      <c r="D2" s="257" t="s">
        <v>8</v>
      </c>
      <c r="E2" s="258"/>
      <c r="F2" s="258"/>
      <c r="G2" s="257" t="s">
        <v>9</v>
      </c>
      <c r="H2" s="258"/>
      <c r="I2" s="254"/>
      <c r="J2" s="259" t="s">
        <v>10</v>
      </c>
      <c r="K2" s="260"/>
      <c r="L2" s="260"/>
      <c r="M2" s="260"/>
      <c r="N2" s="261"/>
      <c r="O2" s="7" t="s">
        <v>11</v>
      </c>
    </row>
    <row r="3" spans="1:15" s="2" customFormat="1" ht="40.5" customHeight="1" x14ac:dyDescent="0.2">
      <c r="A3" s="252"/>
      <c r="B3" s="255"/>
      <c r="C3" s="236" t="s">
        <v>12</v>
      </c>
      <c r="D3" s="238" t="s">
        <v>13</v>
      </c>
      <c r="E3" s="8" t="s">
        <v>14</v>
      </c>
      <c r="F3" s="8" t="s">
        <v>15</v>
      </c>
      <c r="G3" s="240" t="s">
        <v>16</v>
      </c>
      <c r="H3" s="9" t="s">
        <v>14</v>
      </c>
      <c r="I3" s="10" t="s">
        <v>15</v>
      </c>
      <c r="J3" s="240" t="s">
        <v>17</v>
      </c>
      <c r="K3" s="242" t="s">
        <v>14</v>
      </c>
      <c r="L3" s="243"/>
      <c r="M3" s="8" t="s">
        <v>18</v>
      </c>
      <c r="N3" s="10" t="s">
        <v>15</v>
      </c>
      <c r="O3" s="244" t="s">
        <v>12</v>
      </c>
    </row>
    <row r="4" spans="1:15" s="2" customFormat="1" ht="22.5" customHeight="1" thickBot="1" x14ac:dyDescent="0.25">
      <c r="A4" s="253"/>
      <c r="B4" s="256"/>
      <c r="C4" s="237"/>
      <c r="D4" s="239"/>
      <c r="E4" s="11" t="s">
        <v>12</v>
      </c>
      <c r="F4" s="11" t="s">
        <v>19</v>
      </c>
      <c r="G4" s="241"/>
      <c r="H4" s="11" t="s">
        <v>12</v>
      </c>
      <c r="I4" s="11" t="s">
        <v>19</v>
      </c>
      <c r="J4" s="241"/>
      <c r="K4" s="11" t="s">
        <v>12</v>
      </c>
      <c r="L4" s="11" t="s">
        <v>20</v>
      </c>
      <c r="M4" s="11" t="s">
        <v>12</v>
      </c>
      <c r="N4" s="12" t="s">
        <v>19</v>
      </c>
      <c r="O4" s="245"/>
    </row>
    <row r="5" spans="1:15" s="2" customFormat="1" ht="15.75" thickBot="1" x14ac:dyDescent="0.25">
      <c r="A5" s="13"/>
      <c r="B5" s="14">
        <v>2</v>
      </c>
      <c r="C5" s="15">
        <v>3</v>
      </c>
      <c r="D5" s="16">
        <v>4</v>
      </c>
      <c r="E5" s="15">
        <v>5</v>
      </c>
      <c r="F5" s="17" t="s">
        <v>21</v>
      </c>
      <c r="G5" s="16">
        <v>7</v>
      </c>
      <c r="H5" s="18">
        <v>8</v>
      </c>
      <c r="I5" s="19" t="s">
        <v>22</v>
      </c>
      <c r="J5" s="16">
        <v>10</v>
      </c>
      <c r="K5" s="18">
        <v>11</v>
      </c>
      <c r="L5" s="18">
        <v>12</v>
      </c>
      <c r="M5" s="18">
        <v>13</v>
      </c>
      <c r="N5" s="19" t="s">
        <v>23</v>
      </c>
      <c r="O5" s="14">
        <v>15</v>
      </c>
    </row>
    <row r="6" spans="1:15" s="31" customFormat="1" ht="14.25" x14ac:dyDescent="0.2">
      <c r="A6" s="20">
        <v>1</v>
      </c>
      <c r="B6" s="21" t="s">
        <v>24</v>
      </c>
      <c r="C6" s="22">
        <f>'[1]arkusz główny'!F8</f>
        <v>254089360.90940398</v>
      </c>
      <c r="D6" s="23">
        <f>SUM(D7:D8)</f>
        <v>96</v>
      </c>
      <c r="E6" s="24">
        <f>SUM(E7:E8)</f>
        <v>26319011</v>
      </c>
      <c r="F6" s="25">
        <f>IFERROR(E6/C6,".")</f>
        <v>0.10358171198432858</v>
      </c>
      <c r="G6" s="23">
        <f>SUM(G7:G8)</f>
        <v>25</v>
      </c>
      <c r="H6" s="24">
        <f>SUM(H7:H8)</f>
        <v>9116319</v>
      </c>
      <c r="I6" s="26">
        <f>IFERROR(H6/C6,".")</f>
        <v>3.5878397140958765E-2</v>
      </c>
      <c r="J6" s="27">
        <f>'[1]arkusz główny'!AK8</f>
        <v>1</v>
      </c>
      <c r="K6" s="28">
        <f>SUM(K7:K8)</f>
        <v>158248.53</v>
      </c>
      <c r="L6" s="28">
        <f>SUM(L7:L8)</f>
        <v>100693.53</v>
      </c>
      <c r="M6" s="28">
        <f>SUM(M7:M8)</f>
        <v>36527.440000000002</v>
      </c>
      <c r="N6" s="29">
        <f>IFERROR(M6/O6,".")</f>
        <v>6.2978608686239848E-4</v>
      </c>
      <c r="O6" s="30">
        <f>'[1]arkusz główny'!AR8</f>
        <v>57999757</v>
      </c>
    </row>
    <row r="7" spans="1:15" s="31" customFormat="1" ht="14.25" x14ac:dyDescent="0.2">
      <c r="A7" s="32" t="s">
        <v>25</v>
      </c>
      <c r="B7" s="33" t="s">
        <v>26</v>
      </c>
      <c r="C7" s="193"/>
      <c r="D7" s="34">
        <f>'[1]arkusz główny'!H9</f>
        <v>96</v>
      </c>
      <c r="E7" s="35">
        <f>'[1]arkusz główny'!I9</f>
        <v>26319011</v>
      </c>
      <c r="F7" s="204"/>
      <c r="G7" s="34">
        <f>'[1]arkusz główny'!U9</f>
        <v>25</v>
      </c>
      <c r="H7" s="35">
        <f>'[1]arkusz główny'!V9</f>
        <v>9116319</v>
      </c>
      <c r="I7" s="197"/>
      <c r="J7" s="36">
        <f>'[1]arkusz główny'!AK9</f>
        <v>2</v>
      </c>
      <c r="K7" s="37">
        <f>'[1]arkusz główny'!AL9</f>
        <v>158248.53</v>
      </c>
      <c r="L7" s="37">
        <f>'[1]arkusz główny'!AM9</f>
        <v>100693.53</v>
      </c>
      <c r="M7" s="37">
        <f>'[1]arkusz główny'!AN9</f>
        <v>36527.440000000002</v>
      </c>
      <c r="N7" s="199"/>
      <c r="O7" s="201"/>
    </row>
    <row r="8" spans="1:15" x14ac:dyDescent="0.2">
      <c r="A8" s="38" t="s">
        <v>27</v>
      </c>
      <c r="B8" s="39" t="s">
        <v>28</v>
      </c>
      <c r="C8" s="193"/>
      <c r="D8" s="40"/>
      <c r="E8" s="41"/>
      <c r="F8" s="204"/>
      <c r="G8" s="40"/>
      <c r="H8" s="41"/>
      <c r="I8" s="197"/>
      <c r="J8" s="42"/>
      <c r="K8" s="43"/>
      <c r="L8" s="44"/>
      <c r="M8" s="37">
        <f>'[1]arkusz główny'!AN10</f>
        <v>0</v>
      </c>
      <c r="N8" s="199"/>
      <c r="O8" s="201"/>
    </row>
    <row r="9" spans="1:15" ht="24" x14ac:dyDescent="0.2">
      <c r="A9" s="45">
        <v>2</v>
      </c>
      <c r="B9" s="46" t="s">
        <v>29</v>
      </c>
      <c r="C9" s="47">
        <f>'[1]arkusz główny'!F11</f>
        <v>328248656.14770895</v>
      </c>
      <c r="D9" s="48" t="e">
        <f>D10+D12</f>
        <v>#VALUE!</v>
      </c>
      <c r="E9" s="49" t="e">
        <f>E10+E12</f>
        <v>#VALUE!</v>
      </c>
      <c r="F9" s="50" t="str">
        <f>IFERROR(E9/C9,".")</f>
        <v>.</v>
      </c>
      <c r="G9" s="48">
        <f>G10+G12</f>
        <v>60</v>
      </c>
      <c r="H9" s="49">
        <f>H10+H12</f>
        <v>164182128.50999996</v>
      </c>
      <c r="I9" s="51">
        <f>IFERROR(H9/C9,".")</f>
        <v>0.50017608735043684</v>
      </c>
      <c r="J9" s="52" t="e">
        <f>J12+J10</f>
        <v>#VALUE!</v>
      </c>
      <c r="K9" s="53" t="e">
        <f>K10+K12</f>
        <v>#VALUE!</v>
      </c>
      <c r="L9" s="53" t="e">
        <f>L10+L12</f>
        <v>#VALUE!</v>
      </c>
      <c r="M9" s="53" t="e">
        <f>M10+M12</f>
        <v>#VALUE!</v>
      </c>
      <c r="N9" s="54" t="str">
        <f>IFERROR(M9/O9,".")</f>
        <v>.</v>
      </c>
      <c r="O9" s="55">
        <f>'[1]arkusz główny'!AR11</f>
        <v>75000519</v>
      </c>
    </row>
    <row r="10" spans="1:15" x14ac:dyDescent="0.2">
      <c r="A10" s="214" t="s">
        <v>30</v>
      </c>
      <c r="B10" s="33" t="s">
        <v>31</v>
      </c>
      <c r="C10" s="193"/>
      <c r="D10" s="229" t="e">
        <f>'[1]arkusz główny'!H12:H13</f>
        <v>#VALUE!</v>
      </c>
      <c r="E10" s="231" t="e">
        <f>'[1]arkusz główny'!I12:I13</f>
        <v>#VALUE!</v>
      </c>
      <c r="F10" s="204"/>
      <c r="G10" s="229">
        <f>'[1]arkusz główny'!U12</f>
        <v>57</v>
      </c>
      <c r="H10" s="231">
        <f>'[1]arkusz główny'!V12</f>
        <v>163764433.61999997</v>
      </c>
      <c r="I10" s="197"/>
      <c r="J10" s="233" t="e">
        <f>'[1]arkusz główny'!AK12:AK14</f>
        <v>#VALUE!</v>
      </c>
      <c r="K10" s="221" t="e">
        <f>'[1]arkusz główny'!AL12:AL14</f>
        <v>#VALUE!</v>
      </c>
      <c r="L10" s="234" t="e">
        <f>'[1]arkusz główny'!AM12:AM14</f>
        <v>#VALUE!</v>
      </c>
      <c r="M10" s="221" t="e">
        <f>'[1]arkusz główny'!AN12:AN14</f>
        <v>#VALUE!</v>
      </c>
      <c r="N10" s="199"/>
      <c r="O10" s="201"/>
    </row>
    <row r="11" spans="1:15" ht="21.75" customHeight="1" x14ac:dyDescent="0.2">
      <c r="A11" s="214"/>
      <c r="B11" s="56" t="s">
        <v>32</v>
      </c>
      <c r="C11" s="193"/>
      <c r="D11" s="230"/>
      <c r="E11" s="232"/>
      <c r="F11" s="204"/>
      <c r="G11" s="230"/>
      <c r="H11" s="232"/>
      <c r="I11" s="197"/>
      <c r="J11" s="233"/>
      <c r="K11" s="221"/>
      <c r="L11" s="235"/>
      <c r="M11" s="221"/>
      <c r="N11" s="199"/>
      <c r="O11" s="201"/>
    </row>
    <row r="12" spans="1:15" x14ac:dyDescent="0.2">
      <c r="A12" s="38" t="s">
        <v>33</v>
      </c>
      <c r="B12" s="39" t="s">
        <v>34</v>
      </c>
      <c r="C12" s="193"/>
      <c r="D12" s="40">
        <f>'[1]arkusz główny'!H15</f>
        <v>3</v>
      </c>
      <c r="E12" s="41">
        <f>'[1]arkusz główny'!I15</f>
        <v>417694.89</v>
      </c>
      <c r="F12" s="204"/>
      <c r="G12" s="40">
        <f>'[1]arkusz główny'!U15</f>
        <v>3</v>
      </c>
      <c r="H12" s="41">
        <f>'[1]arkusz główny'!V15</f>
        <v>417694.89</v>
      </c>
      <c r="I12" s="197"/>
      <c r="J12" s="42">
        <f>'[1]arkusz główny'!AK15</f>
        <v>2</v>
      </c>
      <c r="K12" s="43">
        <f>'[1]arkusz główny'!AL15</f>
        <v>366179.19999999995</v>
      </c>
      <c r="L12" s="43">
        <f>'[1]arkusz główny'!AM15</f>
        <v>232999.81</v>
      </c>
      <c r="M12" s="43">
        <f>'[1]arkusz główny'!AN15</f>
        <v>85442.67</v>
      </c>
      <c r="N12" s="199"/>
      <c r="O12" s="201"/>
    </row>
    <row r="13" spans="1:15" x14ac:dyDescent="0.2">
      <c r="A13" s="45">
        <v>3</v>
      </c>
      <c r="B13" s="46" t="s">
        <v>35</v>
      </c>
      <c r="C13" s="47">
        <f>'[1]arkusz główny'!F17</f>
        <v>143500840.482912</v>
      </c>
      <c r="D13" s="48">
        <f>D14+D17</f>
        <v>3645</v>
      </c>
      <c r="E13" s="49">
        <f>E14+E17</f>
        <v>109043782.05</v>
      </c>
      <c r="F13" s="50"/>
      <c r="G13" s="48">
        <f>G14+G17</f>
        <v>2726</v>
      </c>
      <c r="H13" s="49">
        <f>H14+H17</f>
        <v>73544125.260000005</v>
      </c>
      <c r="I13" s="51">
        <f>IFERROR(H13/C13,".")</f>
        <v>0.51249961332984384</v>
      </c>
      <c r="J13" s="52">
        <f>'[1]arkusz główny'!AK17</f>
        <v>10102</v>
      </c>
      <c r="K13" s="53">
        <f>K14+K17</f>
        <v>48304883.730000004</v>
      </c>
      <c r="L13" s="53">
        <f>L14+L17</f>
        <v>30736308.469999999</v>
      </c>
      <c r="M13" s="53">
        <f>M14+M17</f>
        <v>11274226.379999999</v>
      </c>
      <c r="N13" s="54">
        <f>IFERROR(M13/O13,".")</f>
        <v>0.34160906273009062</v>
      </c>
      <c r="O13" s="55">
        <f>'[1]arkusz główny'!AR17</f>
        <v>33003300</v>
      </c>
    </row>
    <row r="14" spans="1:15" x14ac:dyDescent="0.2">
      <c r="A14" s="206" t="s">
        <v>36</v>
      </c>
      <c r="B14" s="57" t="s">
        <v>37</v>
      </c>
      <c r="C14" s="193"/>
      <c r="D14" s="58">
        <f>D15+D16</f>
        <v>3561</v>
      </c>
      <c r="E14" s="222"/>
      <c r="F14" s="224"/>
      <c r="G14" s="58">
        <f>G15+G16</f>
        <v>2702</v>
      </c>
      <c r="H14" s="59">
        <f>H15+H16</f>
        <v>41630819.230000004</v>
      </c>
      <c r="I14" s="224"/>
      <c r="J14" s="58">
        <f>'[1]arkusz główny'!AK18</f>
        <v>10081</v>
      </c>
      <c r="K14" s="60">
        <f>K15+K16</f>
        <v>25227630.809999999</v>
      </c>
      <c r="L14" s="60">
        <f>L15+L16</f>
        <v>16052252.74</v>
      </c>
      <c r="M14" s="60">
        <f>M15+M16</f>
        <v>5857037.2400000002</v>
      </c>
      <c r="N14" s="225"/>
      <c r="O14" s="228"/>
    </row>
    <row r="15" spans="1:15" ht="24" x14ac:dyDescent="0.2">
      <c r="A15" s="207"/>
      <c r="B15" s="61" t="s">
        <v>38</v>
      </c>
      <c r="C15" s="193"/>
      <c r="D15" s="58">
        <f>'[1]arkusz główny'!H19</f>
        <v>3561</v>
      </c>
      <c r="E15" s="222"/>
      <c r="F15" s="224"/>
      <c r="G15" s="58">
        <f>'[1]arkusz główny'!U19</f>
        <v>2702</v>
      </c>
      <c r="H15" s="59">
        <f>'[1]zobowiązania wieloletnie'!F7</f>
        <v>18131124.370000001</v>
      </c>
      <c r="I15" s="224"/>
      <c r="J15" s="58">
        <f>'[1]arkusz główny'!AK19</f>
        <v>1867</v>
      </c>
      <c r="K15" s="60">
        <f>'[1]arkusz główny'!AL19</f>
        <v>4043807.02</v>
      </c>
      <c r="L15" s="60">
        <f>'[1]arkusz główny'!AM19</f>
        <v>2573058.7799999998</v>
      </c>
      <c r="M15" s="60">
        <f>'[1]arkusz główny'!AN19</f>
        <v>940391.01000000013</v>
      </c>
      <c r="N15" s="226"/>
      <c r="O15" s="228"/>
    </row>
    <row r="16" spans="1:15" x14ac:dyDescent="0.2">
      <c r="A16" s="208"/>
      <c r="B16" s="62" t="s">
        <v>39</v>
      </c>
      <c r="C16" s="193"/>
      <c r="D16" s="63"/>
      <c r="E16" s="223"/>
      <c r="F16" s="224"/>
      <c r="G16" s="63"/>
      <c r="H16" s="64">
        <f>'[1]zobowiązania wieloletnie'!F8</f>
        <v>23499694.859999999</v>
      </c>
      <c r="I16" s="224"/>
      <c r="J16" s="65">
        <f>'[1]arkusz główny'!AK25</f>
        <v>8304</v>
      </c>
      <c r="K16" s="66">
        <f>'[1]arkusz główny'!AL25</f>
        <v>21183823.789999999</v>
      </c>
      <c r="L16" s="66">
        <f>'[1]arkusz główny'!AM25</f>
        <v>13479193.960000001</v>
      </c>
      <c r="M16" s="66">
        <f>'[1]arkusz główny'!AN25</f>
        <v>4916646.2300000004</v>
      </c>
      <c r="N16" s="226"/>
      <c r="O16" s="228"/>
    </row>
    <row r="17" spans="1:15" x14ac:dyDescent="0.2">
      <c r="A17" s="38" t="s">
        <v>40</v>
      </c>
      <c r="B17" s="67" t="s">
        <v>41</v>
      </c>
      <c r="C17" s="68"/>
      <c r="D17" s="69">
        <f>'[1]arkusz główny'!H26</f>
        <v>84</v>
      </c>
      <c r="E17" s="70">
        <f>'[1]arkusz główny'!I26</f>
        <v>109043782.05</v>
      </c>
      <c r="F17" s="224"/>
      <c r="G17" s="69">
        <f>'[1]arkusz główny'!U26</f>
        <v>24</v>
      </c>
      <c r="H17" s="71">
        <f>'[1]arkusz główny'!V26</f>
        <v>31913306.030000001</v>
      </c>
      <c r="I17" s="224"/>
      <c r="J17" s="69">
        <f>'[1]arkusz główny'!AK26</f>
        <v>21</v>
      </c>
      <c r="K17" s="70">
        <f>'[1]arkusz główny'!AL26</f>
        <v>23077252.920000002</v>
      </c>
      <c r="L17" s="70">
        <f>'[1]arkusz główny'!AM26</f>
        <v>14684055.73</v>
      </c>
      <c r="M17" s="70">
        <f>'[1]arkusz główny'!AN26</f>
        <v>5417189.1399999997</v>
      </c>
      <c r="N17" s="227"/>
      <c r="O17" s="228"/>
    </row>
    <row r="18" spans="1:15" x14ac:dyDescent="0.2">
      <c r="A18" s="45">
        <v>4</v>
      </c>
      <c r="B18" s="46" t="s">
        <v>42</v>
      </c>
      <c r="C18" s="47">
        <f>'[1]arkusz główny'!F27</f>
        <v>16394051753.959522</v>
      </c>
      <c r="D18" s="48">
        <f>D19+D20+D21+D22+D23</f>
        <v>67644</v>
      </c>
      <c r="E18" s="49">
        <f>E19+E20+E21+E22+E23</f>
        <v>21638963494.360001</v>
      </c>
      <c r="F18" s="50">
        <f t="shared" ref="F18:F24" si="0">IFERROR(E18/C18,".")</f>
        <v>1.3199277286125266</v>
      </c>
      <c r="G18" s="48">
        <f>G19+G20+G21+G22+G23</f>
        <v>26907</v>
      </c>
      <c r="H18" s="49">
        <f>H19+H20+H21+H22+H23</f>
        <v>7722003695.0235834</v>
      </c>
      <c r="I18" s="51">
        <f t="shared" ref="I18:I24" si="1">IFERROR(H18/C18,".")</f>
        <v>0.47102472353477537</v>
      </c>
      <c r="J18" s="52">
        <f>'[1]arkusz główny'!AK27</f>
        <v>13945</v>
      </c>
      <c r="K18" s="53">
        <f>K19+K20+K21+K22+K23</f>
        <v>2937007960.8800006</v>
      </c>
      <c r="L18" s="53">
        <f>L19+L20+L21+L22+L23</f>
        <v>1917449875.4099994</v>
      </c>
      <c r="M18" s="53">
        <f>M19+M20+M21+M22+M23</f>
        <v>687807360.53999972</v>
      </c>
      <c r="N18" s="54">
        <f t="shared" ref="N18:N24" si="2">IFERROR(M18/O18,".")</f>
        <v>0.18307234062589409</v>
      </c>
      <c r="O18" s="55">
        <f>'[1]arkusz główny'!AR27</f>
        <v>3757025000</v>
      </c>
    </row>
    <row r="19" spans="1:15" x14ac:dyDescent="0.2">
      <c r="A19" s="206" t="s">
        <v>43</v>
      </c>
      <c r="B19" s="72" t="s">
        <v>44</v>
      </c>
      <c r="C19" s="73">
        <f>'[1]arkusz główny'!F28</f>
        <v>10895748176.6255</v>
      </c>
      <c r="D19" s="34">
        <f>'[1]arkusz główny'!H28</f>
        <v>58264</v>
      </c>
      <c r="E19" s="35">
        <f>'[1]arkusz główny'!I28</f>
        <v>12294953254.539999</v>
      </c>
      <c r="F19" s="74">
        <f t="shared" si="0"/>
        <v>1.1284175308783471</v>
      </c>
      <c r="G19" s="34">
        <f>'[1]arkusz główny'!U28</f>
        <v>24034</v>
      </c>
      <c r="H19" s="35">
        <f>'[1]arkusz główny'!V28</f>
        <v>4731446525.8800001</v>
      </c>
      <c r="I19" s="75">
        <f t="shared" si="1"/>
        <v>0.43424705207764513</v>
      </c>
      <c r="J19" s="76">
        <f>'[1]arkusz główny'!AK28</f>
        <v>12555</v>
      </c>
      <c r="K19" s="44">
        <f>'[1]arkusz główny'!AL28</f>
        <v>2138273461.1000006</v>
      </c>
      <c r="L19" s="44">
        <f>'[1]arkusz główny'!AM28</f>
        <v>1360583362.1099994</v>
      </c>
      <c r="M19" s="44">
        <f>'[1]arkusz główny'!AN28</f>
        <v>501161818.84999973</v>
      </c>
      <c r="N19" s="77">
        <f t="shared" si="2"/>
        <v>0.20046489087879299</v>
      </c>
      <c r="O19" s="78">
        <f>'[1]arkusz główny'!AR28</f>
        <v>2499997963</v>
      </c>
    </row>
    <row r="20" spans="1:15" x14ac:dyDescent="0.2">
      <c r="A20" s="214"/>
      <c r="B20" s="72" t="s">
        <v>45</v>
      </c>
      <c r="C20" s="79">
        <f>'[1]arkusz główny'!F36</f>
        <v>474730724.58647698</v>
      </c>
      <c r="D20" s="80">
        <f>'[1]arkusz główny'!H36</f>
        <v>2194</v>
      </c>
      <c r="E20" s="81">
        <f>'[1]arkusz główny'!I36</f>
        <v>360611135.25999999</v>
      </c>
      <c r="F20" s="82">
        <f t="shared" si="0"/>
        <v>0.75961195807184589</v>
      </c>
      <c r="G20" s="80">
        <f>'[1]arkusz główny'!U36</f>
        <v>1472</v>
      </c>
      <c r="H20" s="81">
        <f>'[1]arkusz główny'!V36</f>
        <v>224780269.19999999</v>
      </c>
      <c r="I20" s="83">
        <f t="shared" si="1"/>
        <v>0.47349003879156759</v>
      </c>
      <c r="J20" s="84">
        <f>'[1]arkusz główny'!AK36</f>
        <v>1018</v>
      </c>
      <c r="K20" s="85">
        <f>'[1]arkusz główny'!AL36</f>
        <v>130537454.42999999</v>
      </c>
      <c r="L20" s="85">
        <f>'[1]arkusz główny'!AM36</f>
        <v>130537454.42999999</v>
      </c>
      <c r="M20" s="85">
        <f>'[1]arkusz główny'!AN36</f>
        <v>30370311.470000003</v>
      </c>
      <c r="N20" s="86">
        <f t="shared" si="2"/>
        <v>0.27878757372166652</v>
      </c>
      <c r="O20" s="87">
        <f>'[1]arkusz główny'!AR36</f>
        <v>108937106</v>
      </c>
    </row>
    <row r="21" spans="1:15" ht="33.75" customHeight="1" x14ac:dyDescent="0.2">
      <c r="A21" s="214"/>
      <c r="B21" s="72" t="str">
        <f>'[1]arkusz główny'!D38</f>
        <v>Inwestycje mające na celu ochronę wód przed zanieczyszczeniem azotanami pochodzącymi ze źródeł rolniczych 
(w tym "Inwestycje w gospodarstwach położonych na obszarach OSN")</v>
      </c>
      <c r="C21" s="79">
        <f>'[1]arkusz główny'!F38</f>
        <v>176626129.19579101</v>
      </c>
      <c r="D21" s="80">
        <f>'[1]arkusz główny'!H38</f>
        <v>3158</v>
      </c>
      <c r="E21" s="81">
        <f>'[1]arkusz główny'!I38</f>
        <v>226025915.08999997</v>
      </c>
      <c r="F21" s="82">
        <f t="shared" si="0"/>
        <v>1.2796856055167751</v>
      </c>
      <c r="G21" s="80">
        <f>'[1]arkusz główny'!U38</f>
        <v>413</v>
      </c>
      <c r="H21" s="81">
        <f>'[1]arkusz główny'!V38</f>
        <v>31027152.900000002</v>
      </c>
      <c r="I21" s="83">
        <f t="shared" si="1"/>
        <v>0.17566570156562872</v>
      </c>
      <c r="J21" s="84">
        <f>'[1]arkusz główny'!AK38</f>
        <v>83</v>
      </c>
      <c r="K21" s="85">
        <f>'[1]arkusz główny'!AL38</f>
        <v>3176467.5</v>
      </c>
      <c r="L21" s="85">
        <f>'[1]arkusz główny'!AM38</f>
        <v>3176467.5</v>
      </c>
      <c r="M21" s="85">
        <f>'[1]arkusz główny'!AN38</f>
        <v>746650.01</v>
      </c>
      <c r="N21" s="86">
        <f t="shared" si="2"/>
        <v>1.8509431864939082E-2</v>
      </c>
      <c r="O21" s="87">
        <f>'[1]arkusz główny'!AR38</f>
        <v>40338894</v>
      </c>
    </row>
    <row r="22" spans="1:15" x14ac:dyDescent="0.2">
      <c r="A22" s="38" t="s">
        <v>46</v>
      </c>
      <c r="B22" s="72" t="s">
        <v>47</v>
      </c>
      <c r="C22" s="88">
        <f>'[1]arkusz główny'!F41</f>
        <v>3600988970.9511385</v>
      </c>
      <c r="D22" s="89">
        <f>'[1]arkusz główny'!H41</f>
        <v>3864</v>
      </c>
      <c r="E22" s="90">
        <f>'[1]arkusz główny'!I41</f>
        <v>7330237121.6499996</v>
      </c>
      <c r="F22" s="91">
        <f t="shared" si="0"/>
        <v>2.0356177652257137</v>
      </c>
      <c r="G22" s="89">
        <f>'[1]arkusz główny'!U41</f>
        <v>862</v>
      </c>
      <c r="H22" s="90">
        <f>'[1]arkusz główny'!V41</f>
        <v>1689227274.3599999</v>
      </c>
      <c r="I22" s="92">
        <f t="shared" si="1"/>
        <v>0.46910092976869627</v>
      </c>
      <c r="J22" s="42">
        <f>'[1]arkusz główny'!AK41</f>
        <v>433</v>
      </c>
      <c r="K22" s="43">
        <f>'[1]arkusz główny'!AL41</f>
        <v>600199851.2700001</v>
      </c>
      <c r="L22" s="43">
        <f>'[1]arkusz główny'!AM41</f>
        <v>381907163.11999995</v>
      </c>
      <c r="M22" s="43">
        <f>'[1]arkusz główny'!AN41</f>
        <v>140440150.45000002</v>
      </c>
      <c r="N22" s="93">
        <f t="shared" si="2"/>
        <v>0.17063338307660481</v>
      </c>
      <c r="O22" s="94">
        <f>'[1]arkusz główny'!AR41</f>
        <v>823052019</v>
      </c>
    </row>
    <row r="23" spans="1:15" x14ac:dyDescent="0.2">
      <c r="A23" s="95" t="s">
        <v>48</v>
      </c>
      <c r="B23" s="67" t="s">
        <v>49</v>
      </c>
      <c r="C23" s="88">
        <f>'[1]arkusz główny'!F48</f>
        <v>1245957752.6006157</v>
      </c>
      <c r="D23" s="89">
        <f>'[1]arkusz główny'!H48</f>
        <v>164</v>
      </c>
      <c r="E23" s="90">
        <f>'[1]arkusz główny'!I48</f>
        <v>1427136067.8200002</v>
      </c>
      <c r="F23" s="91">
        <f t="shared" si="0"/>
        <v>1.1454128880704193</v>
      </c>
      <c r="G23" s="40">
        <f>'[1]arkusz główny'!U48</f>
        <v>126</v>
      </c>
      <c r="H23" s="90">
        <f>'[1]arkusz główny'!V48</f>
        <v>1045522472.6835846</v>
      </c>
      <c r="I23" s="92">
        <f t="shared" si="1"/>
        <v>0.83913156003991773</v>
      </c>
      <c r="J23" s="96">
        <f>'[1]arkusz główny'!AK48</f>
        <v>18</v>
      </c>
      <c r="K23" s="97">
        <f>'[1]arkusz główny'!AL48</f>
        <v>64820726.579999998</v>
      </c>
      <c r="L23" s="98">
        <f>'[1]arkusz główny'!AM48</f>
        <v>41245428.25</v>
      </c>
      <c r="M23" s="43">
        <f>'[1]arkusz główny'!AN48</f>
        <v>15088429.760000002</v>
      </c>
      <c r="N23" s="93">
        <f t="shared" si="2"/>
        <v>5.2997828605084972E-2</v>
      </c>
      <c r="O23" s="94">
        <f>'[1]arkusz główny'!AR48</f>
        <v>284699018</v>
      </c>
    </row>
    <row r="24" spans="1:15" ht="24" x14ac:dyDescent="0.2">
      <c r="A24" s="45">
        <v>5</v>
      </c>
      <c r="B24" s="46" t="s">
        <v>50</v>
      </c>
      <c r="C24" s="47">
        <f>'[1]arkusz główny'!F49</f>
        <v>1379221368.9287558</v>
      </c>
      <c r="D24" s="48">
        <f>D25+D26</f>
        <v>4008</v>
      </c>
      <c r="E24" s="49">
        <f>E25+E26</f>
        <v>288739795.24000007</v>
      </c>
      <c r="F24" s="50">
        <f t="shared" si="0"/>
        <v>0.20934985619042787</v>
      </c>
      <c r="G24" s="48">
        <f>G25+G26</f>
        <v>1601</v>
      </c>
      <c r="H24" s="49">
        <f>H25+H26</f>
        <v>113459897.83</v>
      </c>
      <c r="I24" s="51">
        <f t="shared" si="1"/>
        <v>8.2263732556670396E-2</v>
      </c>
      <c r="J24" s="52">
        <f>'[1]arkusz główny'!AK49</f>
        <v>483</v>
      </c>
      <c r="K24" s="53">
        <f>K25+K26</f>
        <v>33694817.829999998</v>
      </c>
      <c r="L24" s="53">
        <f>L25+L26</f>
        <v>21440010.699999999</v>
      </c>
      <c r="M24" s="53">
        <f>M25+M26</f>
        <v>7836195.75</v>
      </c>
      <c r="N24" s="54">
        <f t="shared" si="2"/>
        <v>2.487910820695876E-2</v>
      </c>
      <c r="O24" s="55">
        <f>'[1]arkusz główny'!AR49</f>
        <v>314970926</v>
      </c>
    </row>
    <row r="25" spans="1:15" x14ac:dyDescent="0.2">
      <c r="A25" s="99" t="s">
        <v>51</v>
      </c>
      <c r="B25" s="100" t="s">
        <v>52</v>
      </c>
      <c r="C25" s="193"/>
      <c r="D25" s="34">
        <f>'[1]arkusz główny'!H50</f>
        <v>2860</v>
      </c>
      <c r="E25" s="35">
        <f>'[1]arkusz główny'!I50</f>
        <v>217411553.13000008</v>
      </c>
      <c r="F25" s="204"/>
      <c r="G25" s="34">
        <f>'[1]arkusz główny'!U50</f>
        <v>1213</v>
      </c>
      <c r="H25" s="35">
        <f>'[1]arkusz główny'!V50</f>
        <v>97168699.239999995</v>
      </c>
      <c r="I25" s="197"/>
      <c r="J25" s="76">
        <f>'[1]arkusz główny'!AK50</f>
        <v>193</v>
      </c>
      <c r="K25" s="44">
        <f>'[1]arkusz główny'!AL50</f>
        <v>22602577.559999999</v>
      </c>
      <c r="L25" s="44">
        <f>'[1]arkusz główny'!AM50</f>
        <v>14382019.290000001</v>
      </c>
      <c r="M25" s="44">
        <f>'[1]arkusz główny'!AN50</f>
        <v>5254016.3499999996</v>
      </c>
      <c r="N25" s="199"/>
      <c r="O25" s="201"/>
    </row>
    <row r="26" spans="1:15" x14ac:dyDescent="0.2">
      <c r="A26" s="38" t="s">
        <v>53</v>
      </c>
      <c r="B26" s="39" t="s">
        <v>54</v>
      </c>
      <c r="C26" s="193"/>
      <c r="D26" s="40">
        <f>'[1]arkusz główny'!H54</f>
        <v>1148</v>
      </c>
      <c r="E26" s="41">
        <f>'[1]arkusz główny'!I54</f>
        <v>71328242.109999999</v>
      </c>
      <c r="F26" s="204"/>
      <c r="G26" s="40">
        <f>'[1]arkusz główny'!U54</f>
        <v>388</v>
      </c>
      <c r="H26" s="41">
        <f>'[1]arkusz główny'!V54</f>
        <v>16291198.59</v>
      </c>
      <c r="I26" s="197"/>
      <c r="J26" s="42">
        <f>'[1]arkusz główny'!AK54</f>
        <v>290</v>
      </c>
      <c r="K26" s="43">
        <f>'[1]arkusz główny'!AL54</f>
        <v>11092240.27</v>
      </c>
      <c r="L26" s="43">
        <f>'[1]arkusz główny'!AM54</f>
        <v>7057991.4099999992</v>
      </c>
      <c r="M26" s="43">
        <f>'[1]arkusz główny'!AN54</f>
        <v>2582179.4000000004</v>
      </c>
      <c r="N26" s="199"/>
      <c r="O26" s="201"/>
    </row>
    <row r="27" spans="1:15" x14ac:dyDescent="0.2">
      <c r="A27" s="45">
        <v>6</v>
      </c>
      <c r="B27" s="46" t="s">
        <v>55</v>
      </c>
      <c r="C27" s="47">
        <f>SUM(C28:C32)</f>
        <v>9154401336.2840157</v>
      </c>
      <c r="D27" s="48">
        <f>D28+D29+D30+D31+D32</f>
        <v>68218</v>
      </c>
      <c r="E27" s="49">
        <f>E28+E29+E30+E31+E32</f>
        <v>6224356042.5600004</v>
      </c>
      <c r="F27" s="50">
        <f t="shared" ref="F27:F33" si="3">IFERROR(E27/C27,".")</f>
        <v>0.67993043061039871</v>
      </c>
      <c r="G27" s="48">
        <f>G28+G29+G30+G31+G32</f>
        <v>34315</v>
      </c>
      <c r="H27" s="49">
        <f>H28+H29+H30+H31+H32</f>
        <v>3119327651.9099998</v>
      </c>
      <c r="I27" s="51">
        <f t="shared" ref="I27:I33" si="4">IFERROR(H27/C27,".")</f>
        <v>0.34074622002275112</v>
      </c>
      <c r="J27" s="52">
        <f>'[1]arkusz główny'!AK62</f>
        <v>28283</v>
      </c>
      <c r="K27" s="53">
        <f>K28+K29+K30+K31+K32</f>
        <v>2087869425.01</v>
      </c>
      <c r="L27" s="53">
        <f>L28+L29+L30+L31+L32</f>
        <v>1328511310.71</v>
      </c>
      <c r="M27" s="53">
        <f>M28+M29+M30+M31+M32</f>
        <v>488786844.90000004</v>
      </c>
      <c r="N27" s="54">
        <f t="shared" ref="N27:N33" si="5">IFERROR(M27/O27,".")</f>
        <v>0.23266044186924631</v>
      </c>
      <c r="O27" s="55">
        <f>SUM(O28:O32)</f>
        <v>2100859265</v>
      </c>
    </row>
    <row r="28" spans="1:15" x14ac:dyDescent="0.2">
      <c r="A28" s="99" t="s">
        <v>56</v>
      </c>
      <c r="B28" s="100" t="s">
        <v>57</v>
      </c>
      <c r="C28" s="73">
        <f>'[1]arkusz główny'!F63</f>
        <v>3128595549.7626009</v>
      </c>
      <c r="D28" s="34">
        <f>'[1]arkusz główny'!H63</f>
        <v>24316</v>
      </c>
      <c r="E28" s="35">
        <f>'[1]arkusz główny'!I63</f>
        <v>2786500000</v>
      </c>
      <c r="F28" s="74">
        <f t="shared" si="3"/>
        <v>0.89065523353168508</v>
      </c>
      <c r="G28" s="34">
        <f>'[1]arkusz główny'!U63</f>
        <v>13097</v>
      </c>
      <c r="H28" s="35">
        <f>'[1]arkusz główny'!V63</f>
        <v>1309700000</v>
      </c>
      <c r="I28" s="75">
        <f t="shared" si="4"/>
        <v>0.41862234321063985</v>
      </c>
      <c r="J28" s="76">
        <f>'[1]arkusz główny'!AK63</f>
        <v>11183</v>
      </c>
      <c r="K28" s="44">
        <f>'[1]arkusz główny'!AL63</f>
        <v>925780000</v>
      </c>
      <c r="L28" s="44">
        <f>'[1]arkusz główny'!AM63</f>
        <v>589073814</v>
      </c>
      <c r="M28" s="44">
        <f>'[1]arkusz główny'!AN63</f>
        <v>215774561.41999999</v>
      </c>
      <c r="N28" s="77">
        <f t="shared" si="5"/>
        <v>0.30053061804917508</v>
      </c>
      <c r="O28" s="78">
        <f>'[1]arkusz główny'!AR63</f>
        <v>717978630</v>
      </c>
    </row>
    <row r="29" spans="1:15" x14ac:dyDescent="0.2">
      <c r="A29" s="38" t="s">
        <v>58</v>
      </c>
      <c r="B29" s="39" t="s">
        <v>59</v>
      </c>
      <c r="C29" s="88">
        <f>'[1]arkusz główny'!F69</f>
        <v>1483520372.937499</v>
      </c>
      <c r="D29" s="89">
        <f>'[1]arkusz główny'!H69</f>
        <v>4317</v>
      </c>
      <c r="E29" s="90">
        <f>'[1]arkusz główny'!I69</f>
        <v>434300000</v>
      </c>
      <c r="F29" s="91">
        <f t="shared" si="3"/>
        <v>0.29274960285179524</v>
      </c>
      <c r="G29" s="89">
        <f>'[1]arkusz główny'!U69</f>
        <v>2249</v>
      </c>
      <c r="H29" s="90">
        <f>'[1]arkusz główny'!V69</f>
        <v>224900000</v>
      </c>
      <c r="I29" s="92">
        <f t="shared" si="4"/>
        <v>0.15159886180375029</v>
      </c>
      <c r="J29" s="42">
        <f>'[1]arkusz główny'!AK69</f>
        <v>1319</v>
      </c>
      <c r="K29" s="43">
        <f>'[1]arkusz główny'!AL69</f>
        <v>110680000</v>
      </c>
      <c r="L29" s="43">
        <f>'[1]arkusz główny'!AM69</f>
        <v>70425684</v>
      </c>
      <c r="M29" s="43">
        <f>'[1]arkusz główny'!AN69</f>
        <v>26008158.579999998</v>
      </c>
      <c r="N29" s="93">
        <f t="shared" si="5"/>
        <v>7.6639048439723439E-2</v>
      </c>
      <c r="O29" s="94">
        <f>'[1]arkusz główny'!AR69</f>
        <v>339359101</v>
      </c>
    </row>
    <row r="30" spans="1:15" x14ac:dyDescent="0.2">
      <c r="A30" s="38" t="s">
        <v>60</v>
      </c>
      <c r="B30" s="39" t="s">
        <v>61</v>
      </c>
      <c r="C30" s="88">
        <f>'[1]arkusz główny'!F75</f>
        <v>3506633023.7725134</v>
      </c>
      <c r="D30" s="89">
        <f>'[1]arkusz główny'!H75</f>
        <v>36900</v>
      </c>
      <c r="E30" s="90">
        <f>'[1]arkusz główny'!I75</f>
        <v>2214000000</v>
      </c>
      <c r="F30" s="91">
        <f t="shared" si="3"/>
        <v>0.6313748786915061</v>
      </c>
      <c r="G30" s="89">
        <f>'[1]arkusz główny'!U75</f>
        <v>17139</v>
      </c>
      <c r="H30" s="90">
        <f>'[1]arkusz główny'!V75</f>
        <v>1028340000</v>
      </c>
      <c r="I30" s="92">
        <f t="shared" si="4"/>
        <v>0.29325566520037194</v>
      </c>
      <c r="J30" s="42">
        <f>'[1]arkusz główny'!AK75</f>
        <v>14360</v>
      </c>
      <c r="K30" s="43">
        <f>'[1]arkusz główny'!AL75</f>
        <v>693828000</v>
      </c>
      <c r="L30" s="43">
        <f>'[1]arkusz główny'!AM75</f>
        <v>441482756.39999998</v>
      </c>
      <c r="M30" s="43">
        <f>'[1]arkusz główny'!AN75</f>
        <v>163778917.21000001</v>
      </c>
      <c r="N30" s="93">
        <f t="shared" si="5"/>
        <v>0.2033189580202221</v>
      </c>
      <c r="O30" s="94">
        <f>'[1]arkusz główny'!AR75</f>
        <v>805527034</v>
      </c>
    </row>
    <row r="31" spans="1:15" x14ac:dyDescent="0.2">
      <c r="A31" s="38" t="s">
        <v>62</v>
      </c>
      <c r="B31" s="39" t="s">
        <v>63</v>
      </c>
      <c r="C31" s="88">
        <f>'[1]arkusz główny'!F82</f>
        <v>1009617524.4933089</v>
      </c>
      <c r="D31" s="89">
        <f>'[1]arkusz główny'!H82</f>
        <v>1896</v>
      </c>
      <c r="E31" s="90">
        <f>'[1]arkusz główny'!I82</f>
        <v>789556042.56000006</v>
      </c>
      <c r="F31" s="91">
        <f t="shared" si="3"/>
        <v>0.78203480368097822</v>
      </c>
      <c r="G31" s="89">
        <f>'[1]arkusz główny'!U82</f>
        <v>1292</v>
      </c>
      <c r="H31" s="90">
        <f>'[1]arkusz główny'!V82</f>
        <v>546464609.55999994</v>
      </c>
      <c r="I31" s="92">
        <f t="shared" si="4"/>
        <v>0.54125903750952731</v>
      </c>
      <c r="J31" s="42">
        <f>'[1]arkusz główny'!AK82</f>
        <v>906</v>
      </c>
      <c r="K31" s="43">
        <f>'[1]arkusz główny'!AL82</f>
        <v>347799539.49000001</v>
      </c>
      <c r="L31" s="43">
        <f>'[1]arkusz główny'!AM82</f>
        <v>221304845.30000004</v>
      </c>
      <c r="M31" s="43">
        <f>'[1]arkusz główny'!AN82</f>
        <v>80938168.5</v>
      </c>
      <c r="N31" s="93">
        <f t="shared" si="5"/>
        <v>0.34887496033742033</v>
      </c>
      <c r="O31" s="94">
        <f>'[1]arkusz główny'!AR82</f>
        <v>231997643</v>
      </c>
    </row>
    <row r="32" spans="1:15" x14ac:dyDescent="0.2">
      <c r="A32" s="38" t="s">
        <v>64</v>
      </c>
      <c r="B32" s="39" t="s">
        <v>65</v>
      </c>
      <c r="C32" s="88">
        <f>'[1]arkusz główny'!F84</f>
        <v>26034865.318094</v>
      </c>
      <c r="D32" s="40">
        <f>'[1]arkusz główny'!H84</f>
        <v>789</v>
      </c>
      <c r="E32" s="101"/>
      <c r="F32" s="102"/>
      <c r="G32" s="40">
        <f>'[1]arkusz główny'!U84</f>
        <v>538</v>
      </c>
      <c r="H32" s="41">
        <f>'[1]arkusz główny'!V84</f>
        <v>9923042.3499999996</v>
      </c>
      <c r="I32" s="92">
        <f t="shared" si="4"/>
        <v>0.38114437039563148</v>
      </c>
      <c r="J32" s="42">
        <f>'[1]arkusz główny'!AK84</f>
        <v>537</v>
      </c>
      <c r="K32" s="43">
        <f>'[1]arkusz główny'!AL84</f>
        <v>9781885.5199999996</v>
      </c>
      <c r="L32" s="43">
        <f>'[1]arkusz główny'!AM84</f>
        <v>6224211.0099999998</v>
      </c>
      <c r="M32" s="43">
        <f>'[1]arkusz główny'!AN84</f>
        <v>2287039.19</v>
      </c>
      <c r="N32" s="93">
        <f t="shared" si="5"/>
        <v>0.38137297420965682</v>
      </c>
      <c r="O32" s="94">
        <f>'[1]arkusz główny'!AR84</f>
        <v>5996857</v>
      </c>
    </row>
    <row r="33" spans="1:15" x14ac:dyDescent="0.2">
      <c r="A33" s="45">
        <v>7</v>
      </c>
      <c r="B33" s="46" t="s">
        <v>66</v>
      </c>
      <c r="C33" s="47">
        <f>'[1]arkusz główny'!F89</f>
        <v>5299944703.1681728</v>
      </c>
      <c r="D33" s="48">
        <f>SUM(D34:D38)</f>
        <v>9109</v>
      </c>
      <c r="E33" s="49">
        <f>SUM(E34:E38)</f>
        <v>12110359031.863472</v>
      </c>
      <c r="F33" s="50">
        <f t="shared" si="3"/>
        <v>2.2849972424474929</v>
      </c>
      <c r="G33" s="48">
        <f>SUM(G34:G38)</f>
        <v>3695</v>
      </c>
      <c r="H33" s="49">
        <f>SUM(H34:H38)</f>
        <v>4208205510.9204049</v>
      </c>
      <c r="I33" s="51">
        <f t="shared" si="4"/>
        <v>0.79400932398499291</v>
      </c>
      <c r="J33" s="52">
        <f>'[1]arkusz główny'!AK89</f>
        <v>1422</v>
      </c>
      <c r="K33" s="53">
        <f>SUM(K34:K38)</f>
        <v>2548770414.9300003</v>
      </c>
      <c r="L33" s="53">
        <f>SUM(L34:L38)</f>
        <v>1621782604.5500002</v>
      </c>
      <c r="M33" s="53">
        <f>SUM(M34:M38)</f>
        <v>596973867.38</v>
      </c>
      <c r="N33" s="54">
        <f t="shared" si="5"/>
        <v>0.48735024008723771</v>
      </c>
      <c r="O33" s="55">
        <f>'[1]arkusz główny'!AR89</f>
        <v>1224938080</v>
      </c>
    </row>
    <row r="34" spans="1:15" x14ac:dyDescent="0.2">
      <c r="A34" s="206" t="s">
        <v>67</v>
      </c>
      <c r="B34" s="72" t="s">
        <v>68</v>
      </c>
      <c r="C34" s="193"/>
      <c r="D34" s="34">
        <f>'[1]arkusz główny'!H90</f>
        <v>5378</v>
      </c>
      <c r="E34" s="35">
        <f>'[1]arkusz główny'!I90</f>
        <v>6604758930.1968975</v>
      </c>
      <c r="F34" s="204"/>
      <c r="G34" s="34">
        <f>'[1]arkusz główny'!U90</f>
        <v>2116</v>
      </c>
      <c r="H34" s="35">
        <f>'[1]arkusz główny'!V90</f>
        <v>2071981844.6969981</v>
      </c>
      <c r="I34" s="197"/>
      <c r="J34" s="36">
        <f>'[1]arkusz główny'!AK90</f>
        <v>1093</v>
      </c>
      <c r="K34" s="37">
        <f>'[1]arkusz główny'!AL90</f>
        <v>1653545318.2000003</v>
      </c>
      <c r="L34" s="37">
        <f>'[1]arkusz główny'!AM90</f>
        <v>1052150878.28</v>
      </c>
      <c r="M34" s="37">
        <f>'[1]arkusz główny'!AN90</f>
        <v>388810592.99999994</v>
      </c>
      <c r="N34" s="199"/>
      <c r="O34" s="201"/>
    </row>
    <row r="35" spans="1:15" ht="24" customHeight="1" x14ac:dyDescent="0.2">
      <c r="A35" s="220"/>
      <c r="B35" s="72" t="s">
        <v>69</v>
      </c>
      <c r="C35" s="193"/>
      <c r="D35" s="89">
        <f>'[1]arkusz główny'!H91</f>
        <v>2206</v>
      </c>
      <c r="E35" s="90">
        <f>'[1]arkusz główny'!I91</f>
        <v>4384440166.7560072</v>
      </c>
      <c r="F35" s="204"/>
      <c r="G35" s="89">
        <f>'[1]arkusz główny'!U91</f>
        <v>756</v>
      </c>
      <c r="H35" s="90">
        <f>'[1]arkusz główny'!V91</f>
        <v>1493743407.5150383</v>
      </c>
      <c r="I35" s="197"/>
      <c r="J35" s="103">
        <f>'[1]arkusz główny'!AK91</f>
        <v>593</v>
      </c>
      <c r="K35" s="104">
        <f>'[1]arkusz główny'!AL91</f>
        <v>819652349.92999983</v>
      </c>
      <c r="L35" s="104">
        <f>'[1]arkusz główny'!AM91</f>
        <v>521544787.73999995</v>
      </c>
      <c r="M35" s="104">
        <f>'[1]arkusz główny'!AN91</f>
        <v>190596534.60999995</v>
      </c>
      <c r="N35" s="199"/>
      <c r="O35" s="201"/>
    </row>
    <row r="36" spans="1:15" x14ac:dyDescent="0.2">
      <c r="A36" s="206" t="s">
        <v>70</v>
      </c>
      <c r="B36" s="67" t="s">
        <v>71</v>
      </c>
      <c r="C36" s="193"/>
      <c r="D36" s="89">
        <f>'[1]arkusz główny'!H92</f>
        <v>1156</v>
      </c>
      <c r="E36" s="90">
        <f>'[1]arkusz główny'!I92</f>
        <v>727195260.89829326</v>
      </c>
      <c r="F36" s="204"/>
      <c r="G36" s="89">
        <f>'[1]arkusz główny'!U92</f>
        <v>566</v>
      </c>
      <c r="H36" s="90">
        <f>'[1]arkusz główny'!V92</f>
        <v>373357704.50182146</v>
      </c>
      <c r="I36" s="197"/>
      <c r="J36" s="103">
        <f>'[1]arkusz główny'!AK92</f>
        <v>18</v>
      </c>
      <c r="K36" s="104">
        <f>'[1]arkusz główny'!AL92</f>
        <v>2963601.6300000004</v>
      </c>
      <c r="L36" s="104">
        <f>'[1]arkusz główny'!AM92</f>
        <v>1885739.6600000001</v>
      </c>
      <c r="M36" s="104">
        <f>'[1]arkusz główny'!AN92</f>
        <v>690621.49</v>
      </c>
      <c r="N36" s="199"/>
      <c r="O36" s="201"/>
    </row>
    <row r="37" spans="1:15" ht="24" x14ac:dyDescent="0.2">
      <c r="A37" s="220"/>
      <c r="B37" s="56" t="s">
        <v>72</v>
      </c>
      <c r="C37" s="193"/>
      <c r="D37" s="89">
        <f>'[1]arkusz główny'!H93</f>
        <v>266</v>
      </c>
      <c r="E37" s="90">
        <f>'[1]arkusz główny'!I93</f>
        <v>334888096.24788463</v>
      </c>
      <c r="F37" s="204"/>
      <c r="G37" s="89">
        <f>'[1]arkusz główny'!U93</f>
        <v>177</v>
      </c>
      <c r="H37" s="90">
        <f>'[1]arkusz główny'!V93</f>
        <v>220912405.65894237</v>
      </c>
      <c r="I37" s="197"/>
      <c r="J37" s="103">
        <f>'[1]arkusz główny'!AK93</f>
        <v>67</v>
      </c>
      <c r="K37" s="104">
        <f>'[1]arkusz główny'!AL93</f>
        <v>71900485.799999997</v>
      </c>
      <c r="L37" s="104">
        <f>'[1]arkusz główny'!AM93</f>
        <v>45750278.920000002</v>
      </c>
      <c r="M37" s="104">
        <f>'[1]arkusz główny'!AN93</f>
        <v>16712093.689999999</v>
      </c>
      <c r="N37" s="199"/>
      <c r="O37" s="201"/>
    </row>
    <row r="38" spans="1:15" x14ac:dyDescent="0.2">
      <c r="A38" s="95" t="s">
        <v>73</v>
      </c>
      <c r="B38" s="67" t="s">
        <v>74</v>
      </c>
      <c r="C38" s="193"/>
      <c r="D38" s="40">
        <f>'[1]arkusz główny'!H94</f>
        <v>103</v>
      </c>
      <c r="E38" s="41">
        <f>'[1]arkusz główny'!I94</f>
        <v>59076577.764391005</v>
      </c>
      <c r="F38" s="204"/>
      <c r="G38" s="40">
        <f>'[1]arkusz główny'!U94</f>
        <v>80</v>
      </c>
      <c r="H38" s="41">
        <f>'[1]arkusz główny'!V94</f>
        <v>48210148.547604904</v>
      </c>
      <c r="I38" s="197"/>
      <c r="J38" s="42">
        <f>'[1]arkusz główny'!AK94</f>
        <v>2</v>
      </c>
      <c r="K38" s="43">
        <f>'[1]arkusz główny'!AL94</f>
        <v>708659.37</v>
      </c>
      <c r="L38" s="43">
        <f>'[1]arkusz główny'!AM94</f>
        <v>450919.95</v>
      </c>
      <c r="M38" s="43">
        <f>'[1]arkusz główny'!AN94</f>
        <v>164024.59</v>
      </c>
      <c r="N38" s="199"/>
      <c r="O38" s="201"/>
    </row>
    <row r="39" spans="1:15" x14ac:dyDescent="0.2">
      <c r="A39" s="45">
        <v>8</v>
      </c>
      <c r="B39" s="46" t="s">
        <v>75</v>
      </c>
      <c r="C39" s="47">
        <f>'[1]arkusz główny'!F95</f>
        <v>1308871617.1105909</v>
      </c>
      <c r="D39" s="48">
        <f>'[1]arkusz główny'!H95</f>
        <v>13334</v>
      </c>
      <c r="E39" s="49">
        <f>'[1]arkusz główny'!I95</f>
        <v>82156524.069999978</v>
      </c>
      <c r="F39" s="50">
        <f>IFERROR(E39/C39,".")</f>
        <v>6.2768970612538152E-2</v>
      </c>
      <c r="G39" s="48">
        <f>'[1]arkusz główny'!U95</f>
        <v>7716</v>
      </c>
      <c r="H39" s="49">
        <f>'[1]zobowiązania wieloletnie'!F9</f>
        <v>880253210</v>
      </c>
      <c r="I39" s="51">
        <f>IFERROR(H39/C39,".")</f>
        <v>0.67252830490985005</v>
      </c>
      <c r="J39" s="52">
        <f>'[1]arkusz główny'!AK95</f>
        <v>17437</v>
      </c>
      <c r="K39" s="53">
        <f>'[1]arkusz główny'!AL95</f>
        <v>444814811.63000005</v>
      </c>
      <c r="L39" s="53">
        <f>'[1]arkusz główny'!AM95</f>
        <v>283035196.94</v>
      </c>
      <c r="M39" s="53">
        <f>'[1]arkusz główny'!AN95</f>
        <v>103833471.30000001</v>
      </c>
      <c r="N39" s="54">
        <f>IFERROR(M39/O39,".")</f>
        <v>0.34497423693738244</v>
      </c>
      <c r="O39" s="55">
        <f>'[1]arkusz główny'!AR95</f>
        <v>300989060</v>
      </c>
    </row>
    <row r="40" spans="1:15" x14ac:dyDescent="0.2">
      <c r="A40" s="206" t="s">
        <v>76</v>
      </c>
      <c r="B40" s="105" t="s">
        <v>77</v>
      </c>
      <c r="C40" s="193"/>
      <c r="D40" s="106">
        <f>'[1]arkusz główny'!H97</f>
        <v>12409</v>
      </c>
      <c r="E40" s="107">
        <f>'[1]arkusz główny'!I97</f>
        <v>75614486.199999988</v>
      </c>
      <c r="F40" s="204"/>
      <c r="G40" s="106">
        <f>'[1]arkusz główny'!U97</f>
        <v>7663</v>
      </c>
      <c r="H40" s="108">
        <f>'[1]zobowiązania wieloletnie'!F10</f>
        <v>69917010</v>
      </c>
      <c r="I40" s="197"/>
      <c r="J40" s="109">
        <f>'[1]arkusz główny'!AK97</f>
        <v>2018</v>
      </c>
      <c r="K40" s="110">
        <f>'[1]arkusz główny'!AL97</f>
        <v>45080341.010000005</v>
      </c>
      <c r="L40" s="110">
        <f>'[1]arkusz główny'!AM97</f>
        <v>28684581.770000003</v>
      </c>
      <c r="M40" s="110">
        <f>'[1]arkusz główny'!AN97</f>
        <v>10521089.190000001</v>
      </c>
      <c r="N40" s="199"/>
      <c r="O40" s="201"/>
    </row>
    <row r="41" spans="1:15" x14ac:dyDescent="0.2">
      <c r="A41" s="214"/>
      <c r="B41" s="111" t="s">
        <v>78</v>
      </c>
      <c r="C41" s="193"/>
      <c r="D41" s="106">
        <f>'[1]arkusz główny'!H111</f>
        <v>118</v>
      </c>
      <c r="E41" s="107">
        <f>'[1]arkusz główny'!I111</f>
        <v>1839604.6</v>
      </c>
      <c r="F41" s="204"/>
      <c r="G41" s="112">
        <f>'[1]arkusz główny'!U111</f>
        <v>53</v>
      </c>
      <c r="H41" s="113">
        <f>'[1]zobowiązania wieloletnie'!F11</f>
        <v>406266000</v>
      </c>
      <c r="I41" s="197"/>
      <c r="J41" s="109">
        <f>'[1]arkusz główny'!AK111</f>
        <v>9301</v>
      </c>
      <c r="K41" s="110">
        <f>'[1]arkusz główny'!AL111</f>
        <v>199900148.56</v>
      </c>
      <c r="L41" s="110">
        <f>'[1]arkusz główny'!AM111</f>
        <v>127196193.18000001</v>
      </c>
      <c r="M41" s="110">
        <f>'[1]arkusz główny'!AN111</f>
        <v>46867611.93999999</v>
      </c>
      <c r="N41" s="199"/>
      <c r="O41" s="201"/>
    </row>
    <row r="42" spans="1:15" x14ac:dyDescent="0.2">
      <c r="A42" s="220"/>
      <c r="B42" s="111" t="s">
        <v>79</v>
      </c>
      <c r="C42" s="193"/>
      <c r="D42" s="114"/>
      <c r="E42" s="115"/>
      <c r="F42" s="204"/>
      <c r="G42" s="116"/>
      <c r="H42" s="117"/>
      <c r="I42" s="197"/>
      <c r="J42" s="109">
        <f>'[1]arkusz główny'!AK118</f>
        <v>7593</v>
      </c>
      <c r="K42" s="110">
        <f>'[1]arkusz główny'!AL118</f>
        <v>199834322.05999997</v>
      </c>
      <c r="L42" s="110">
        <f>'[1]arkusz główny'!AM118</f>
        <v>127154421.98999999</v>
      </c>
      <c r="M42" s="110">
        <f>'[1]arkusz główny'!AN118</f>
        <v>46444770.170000002</v>
      </c>
      <c r="N42" s="199"/>
      <c r="O42" s="201"/>
    </row>
    <row r="43" spans="1:15" x14ac:dyDescent="0.2">
      <c r="A43" s="45">
        <v>9</v>
      </c>
      <c r="B43" s="46" t="s">
        <v>80</v>
      </c>
      <c r="C43" s="47">
        <f>'[1]arkusz główny'!F126</f>
        <v>1155654763.2430549</v>
      </c>
      <c r="D43" s="48">
        <f>SUM(D44:D45)</f>
        <v>331</v>
      </c>
      <c r="E43" s="49"/>
      <c r="F43" s="50"/>
      <c r="G43" s="48">
        <f>SUM(G44)</f>
        <v>294</v>
      </c>
      <c r="H43" s="49">
        <f>'[1]zobowiązania wieloletnie'!F13</f>
        <v>709426891.72950006</v>
      </c>
      <c r="I43" s="51">
        <f>IFERROR(H43/C43,".")</f>
        <v>0.61387441500147644</v>
      </c>
      <c r="J43" s="52">
        <f>J44+J45</f>
        <v>994</v>
      </c>
      <c r="K43" s="53">
        <f>SUM(K44:K45)</f>
        <v>358586067.64999998</v>
      </c>
      <c r="L43" s="53">
        <f>SUM(L44:L45)</f>
        <v>225730826.08999997</v>
      </c>
      <c r="M43" s="53">
        <f>SUM(M44:M45)</f>
        <v>83365349.030000001</v>
      </c>
      <c r="N43" s="54">
        <f>IFERROR(M43/O43,".")</f>
        <v>0.31426739196303971</v>
      </c>
      <c r="O43" s="55">
        <f>'[1]arkusz główny'!AR126</f>
        <v>265268848</v>
      </c>
    </row>
    <row r="44" spans="1:15" x14ac:dyDescent="0.2">
      <c r="A44" s="214" t="s">
        <v>81</v>
      </c>
      <c r="B44" s="118" t="s">
        <v>82</v>
      </c>
      <c r="C44" s="193"/>
      <c r="D44" s="34">
        <f>'[1]arkusz główny'!H127</f>
        <v>331</v>
      </c>
      <c r="E44" s="219"/>
      <c r="F44" s="204"/>
      <c r="G44" s="34">
        <f>'[1]arkusz główny'!U127</f>
        <v>294</v>
      </c>
      <c r="H44" s="108">
        <f>'[1]zobowiązania wieloletnie'!F14</f>
        <v>425897744.58950001</v>
      </c>
      <c r="I44" s="197"/>
      <c r="J44" s="119">
        <f>'[1]arkusz główny'!AK127</f>
        <v>239</v>
      </c>
      <c r="K44" s="104">
        <f>'[1]arkusz główny'!AL127</f>
        <v>90847702.140000001</v>
      </c>
      <c r="L44" s="37">
        <f>'[1]arkusz główny'!AM127</f>
        <v>55368913.170000002</v>
      </c>
      <c r="M44" s="37">
        <f>'[1]arkusz główny'!AN127</f>
        <v>21188216.920000002</v>
      </c>
      <c r="N44" s="199"/>
      <c r="O44" s="201"/>
    </row>
    <row r="45" spans="1:15" x14ac:dyDescent="0.2">
      <c r="A45" s="214"/>
      <c r="B45" s="120" t="s">
        <v>39</v>
      </c>
      <c r="C45" s="193"/>
      <c r="D45" s="121"/>
      <c r="E45" s="219"/>
      <c r="F45" s="204"/>
      <c r="G45" s="121"/>
      <c r="H45" s="122">
        <f>'[1]zobowiązania wieloletnie'!F15</f>
        <v>283529147.13999999</v>
      </c>
      <c r="I45" s="197"/>
      <c r="J45" s="42">
        <f>'[1]arkusz główny'!AK133</f>
        <v>755</v>
      </c>
      <c r="K45" s="43">
        <f>'[1]arkusz główny'!AL133</f>
        <v>267738365.50999999</v>
      </c>
      <c r="L45" s="43">
        <f>'[1]arkusz główny'!AM133</f>
        <v>170361912.91999999</v>
      </c>
      <c r="M45" s="43">
        <f>'[1]arkusz główny'!AN133</f>
        <v>62177132.109999999</v>
      </c>
      <c r="N45" s="199"/>
      <c r="O45" s="201"/>
    </row>
    <row r="46" spans="1:15" x14ac:dyDescent="0.2">
      <c r="A46" s="45">
        <v>10</v>
      </c>
      <c r="B46" s="123" t="s">
        <v>83</v>
      </c>
      <c r="C46" s="124">
        <f>'[1]arkusz główny'!F134</f>
        <v>5940286221.0153522</v>
      </c>
      <c r="D46" s="48">
        <f>'[1]arkusz główny'!H134</f>
        <v>356841</v>
      </c>
      <c r="E46" s="49"/>
      <c r="F46" s="50"/>
      <c r="G46" s="48">
        <f>'[1]arkusz główny'!U134</f>
        <v>275330</v>
      </c>
      <c r="H46" s="49">
        <f>'[1]zobowiązania wieloletnie'!F16</f>
        <v>5064112717.1300001</v>
      </c>
      <c r="I46" s="51">
        <f>IFERROR(H46/C46,".")</f>
        <v>0.85250315030517321</v>
      </c>
      <c r="J46" s="52">
        <f>'[1]arkusz główny'!AK134</f>
        <v>94036</v>
      </c>
      <c r="K46" s="125">
        <f>'[1]arkusz główny'!AL134</f>
        <v>3179733783.0799999</v>
      </c>
      <c r="L46" s="125">
        <f>'[1]arkusz główny'!AM134</f>
        <v>2023245491.4400001</v>
      </c>
      <c r="M46" s="125">
        <f>'[1]arkusz główny'!AN134</f>
        <v>741183213.63</v>
      </c>
      <c r="N46" s="126">
        <f>IFERROR(M46/O46,".")</f>
        <v>0.54232423695649845</v>
      </c>
      <c r="O46" s="55">
        <f>'[1]arkusz główny'!AR134</f>
        <v>1366679125</v>
      </c>
    </row>
    <row r="47" spans="1:15" x14ac:dyDescent="0.2">
      <c r="A47" s="38" t="s">
        <v>84</v>
      </c>
      <c r="B47" s="105" t="s">
        <v>85</v>
      </c>
      <c r="C47" s="193"/>
      <c r="D47" s="127">
        <f>'[1]arkusz główny'!H135</f>
        <v>334167</v>
      </c>
      <c r="E47" s="213"/>
      <c r="F47" s="205"/>
      <c r="G47" s="127">
        <f>'[1]arkusz główny'!U135</f>
        <v>259282</v>
      </c>
      <c r="H47" s="128">
        <f>'[1]arkusz główny'!V135</f>
        <v>2902308033.3500004</v>
      </c>
      <c r="I47" s="217"/>
      <c r="J47" s="129">
        <f>'[1]arkusz główny'!AK135</f>
        <v>88727</v>
      </c>
      <c r="K47" s="130">
        <f>'[1]arkusz główny'!AL135</f>
        <v>2932077539.8499999</v>
      </c>
      <c r="L47" s="130">
        <f>'[1]arkusz główny'!AM135</f>
        <v>1865661898.9199998</v>
      </c>
      <c r="M47" s="130">
        <f>'[1]arkusz główny'!AN135</f>
        <v>683431286.84000003</v>
      </c>
      <c r="N47" s="218"/>
      <c r="O47" s="201"/>
    </row>
    <row r="48" spans="1:15" x14ac:dyDescent="0.2">
      <c r="A48" s="95" t="s">
        <v>86</v>
      </c>
      <c r="B48" s="105" t="s">
        <v>85</v>
      </c>
      <c r="C48" s="193"/>
      <c r="D48" s="80">
        <f>'[1]arkusz główny'!H136</f>
        <v>31918</v>
      </c>
      <c r="E48" s="213"/>
      <c r="F48" s="205"/>
      <c r="G48" s="80">
        <f>'[1]arkusz główny'!U136</f>
        <v>23999</v>
      </c>
      <c r="H48" s="81">
        <f>'[1]arkusz główny'!V136</f>
        <v>245769117.97999996</v>
      </c>
      <c r="I48" s="217"/>
      <c r="J48" s="129">
        <f>'[1]arkusz główny'!AK136</f>
        <v>9244</v>
      </c>
      <c r="K48" s="130">
        <f>'[1]arkusz główny'!AL136</f>
        <v>247656243.22999996</v>
      </c>
      <c r="L48" s="130">
        <f>'[1]arkusz główny'!AM136</f>
        <v>157583592.51999998</v>
      </c>
      <c r="M48" s="130">
        <f>'[1]arkusz główny'!AN136</f>
        <v>57751926.789999992</v>
      </c>
      <c r="N48" s="218"/>
      <c r="O48" s="201"/>
    </row>
    <row r="49" spans="1:15" x14ac:dyDescent="0.2">
      <c r="A49" s="209" t="s">
        <v>87</v>
      </c>
      <c r="B49" s="105" t="s">
        <v>77</v>
      </c>
      <c r="C49" s="193"/>
      <c r="D49" s="131">
        <f>'[1]arkusz główny'!H137</f>
        <v>207133</v>
      </c>
      <c r="E49" s="213"/>
      <c r="F49" s="205"/>
      <c r="G49" s="131">
        <f>'[1]arkusz główny'!U137</f>
        <v>131692</v>
      </c>
      <c r="H49" s="132">
        <f>'[1]zobowiązania wieloletnie'!F17</f>
        <v>3523009717.1300001</v>
      </c>
      <c r="I49" s="217"/>
      <c r="J49" s="129">
        <f>'[1]arkusz główny'!AK137</f>
        <v>57840</v>
      </c>
      <c r="K49" s="130">
        <f>'[1]arkusz główny'!AL137</f>
        <v>1640178441.4300003</v>
      </c>
      <c r="L49" s="130">
        <f>'[1]arkusz główny'!AM137</f>
        <v>1043644326.9199998</v>
      </c>
      <c r="M49" s="130">
        <f>'[1]arkusz główny'!AN137</f>
        <v>384523215.75</v>
      </c>
      <c r="N49" s="218"/>
      <c r="O49" s="201"/>
    </row>
    <row r="50" spans="1:15" x14ac:dyDescent="0.2">
      <c r="A50" s="215"/>
      <c r="B50" s="133" t="s">
        <v>78</v>
      </c>
      <c r="C50" s="193"/>
      <c r="D50" s="127">
        <f>'[1]arkusz główny'!H147</f>
        <v>149708</v>
      </c>
      <c r="E50" s="213"/>
      <c r="F50" s="205"/>
      <c r="G50" s="127">
        <f>'[1]arkusz główny'!U147</f>
        <v>143638</v>
      </c>
      <c r="H50" s="122">
        <f>'[1]zobowiązania wieloletnie'!F18</f>
        <v>1541103000</v>
      </c>
      <c r="I50" s="217"/>
      <c r="J50" s="129">
        <f>'[1]arkusz główny'!AK147</f>
        <v>57599</v>
      </c>
      <c r="K50" s="85">
        <f>'[1]arkusz główny'!AL147</f>
        <v>1539511224.8499999</v>
      </c>
      <c r="L50" s="85">
        <f>'[1]arkusz główny'!AM147</f>
        <v>979573093.00999999</v>
      </c>
      <c r="M50" s="85">
        <f>'[1]arkusz główny'!AN147</f>
        <v>356649433.51999998</v>
      </c>
      <c r="N50" s="218"/>
      <c r="O50" s="201"/>
    </row>
    <row r="51" spans="1:15" x14ac:dyDescent="0.2">
      <c r="A51" s="45">
        <v>11</v>
      </c>
      <c r="B51" s="46" t="s">
        <v>88</v>
      </c>
      <c r="C51" s="124">
        <f>'[1]arkusz główny'!F153</f>
        <v>3047963480.60184</v>
      </c>
      <c r="D51" s="48">
        <f>'[1]arkusz główny'!H153</f>
        <v>95021</v>
      </c>
      <c r="E51" s="49"/>
      <c r="F51" s="50"/>
      <c r="G51" s="48">
        <f>'[1]arkusz główny'!U153</f>
        <v>75121</v>
      </c>
      <c r="H51" s="49">
        <f>'[1]zobowiązania wieloletnie'!F19</f>
        <v>1910861693.8399999</v>
      </c>
      <c r="I51" s="51">
        <f>IFERROR(H51/C51,".")</f>
        <v>0.62693063942573479</v>
      </c>
      <c r="J51" s="52">
        <f>'[1]arkusz główny'!AK153</f>
        <v>26693</v>
      </c>
      <c r="K51" s="125">
        <f>'[1]arkusz główny'!AL153</f>
        <v>1245048606.0599997</v>
      </c>
      <c r="L51" s="125">
        <f>'[1]arkusz główny'!AM153</f>
        <v>792219986.77999997</v>
      </c>
      <c r="M51" s="125">
        <f>'[1]arkusz główny'!AN153</f>
        <v>290330488.77999997</v>
      </c>
      <c r="N51" s="126">
        <f>IFERROR(M51/O51,".")</f>
        <v>0.41479168218995693</v>
      </c>
      <c r="O51" s="55">
        <f>'[1]arkusz główny'!AR153</f>
        <v>699942890</v>
      </c>
    </row>
    <row r="52" spans="1:15" x14ac:dyDescent="0.2">
      <c r="A52" s="99" t="s">
        <v>89</v>
      </c>
      <c r="B52" s="33" t="s">
        <v>90</v>
      </c>
      <c r="C52" s="193"/>
      <c r="D52" s="127">
        <f>'[1]arkusz główny'!H154</f>
        <v>21112</v>
      </c>
      <c r="E52" s="216"/>
      <c r="F52" s="205"/>
      <c r="G52" s="127">
        <f>'[1]arkusz główny'!U154</f>
        <v>14030</v>
      </c>
      <c r="H52" s="128">
        <f>'[1]arkusz główny'!V154</f>
        <v>240828384.18000001</v>
      </c>
      <c r="I52" s="217"/>
      <c r="J52" s="129">
        <f>'[1]arkusz główny'!AK154</f>
        <v>8697</v>
      </c>
      <c r="K52" s="130">
        <f>'[1]arkusz główny'!AL154</f>
        <v>243202860.31999999</v>
      </c>
      <c r="L52" s="130">
        <f>'[1]arkusz główny'!AM154</f>
        <v>154746142.06</v>
      </c>
      <c r="M52" s="130">
        <f>'[1]arkusz główny'!AN154</f>
        <v>57037272.900000006</v>
      </c>
      <c r="N52" s="218"/>
      <c r="O52" s="201"/>
    </row>
    <row r="53" spans="1:15" x14ac:dyDescent="0.2">
      <c r="A53" s="95" t="s">
        <v>91</v>
      </c>
      <c r="B53" s="56" t="s">
        <v>92</v>
      </c>
      <c r="C53" s="193"/>
      <c r="D53" s="80">
        <f>'[1]arkusz główny'!H155</f>
        <v>80805</v>
      </c>
      <c r="E53" s="216"/>
      <c r="F53" s="205"/>
      <c r="G53" s="80">
        <f>'[1]arkusz główny'!U155</f>
        <v>65081</v>
      </c>
      <c r="H53" s="81">
        <f>'[1]arkusz główny'!V155</f>
        <v>993040229.29000008</v>
      </c>
      <c r="I53" s="217"/>
      <c r="J53" s="129">
        <f>'[1]arkusz główny'!AK155</f>
        <v>23930</v>
      </c>
      <c r="K53" s="130">
        <f>'[1]arkusz główny'!AL155</f>
        <v>1001845745.7400001</v>
      </c>
      <c r="L53" s="130">
        <f>'[1]arkusz główny'!AM155</f>
        <v>637473844.71999991</v>
      </c>
      <c r="M53" s="130">
        <f>'[1]arkusz główny'!AN155</f>
        <v>233293215.88</v>
      </c>
      <c r="N53" s="218"/>
      <c r="O53" s="201"/>
    </row>
    <row r="54" spans="1:15" x14ac:dyDescent="0.2">
      <c r="A54" s="209" t="s">
        <v>93</v>
      </c>
      <c r="B54" s="134" t="s">
        <v>82</v>
      </c>
      <c r="C54" s="193"/>
      <c r="D54" s="131">
        <f>'[1]arkusz główny'!H156</f>
        <v>54234</v>
      </c>
      <c r="E54" s="216"/>
      <c r="F54" s="205"/>
      <c r="G54" s="131">
        <f>'[1]arkusz główny'!U156</f>
        <v>35267</v>
      </c>
      <c r="H54" s="132">
        <f>'[1]zobowiązania wieloletnie'!F20</f>
        <v>1351371793.8399999</v>
      </c>
      <c r="I54" s="217"/>
      <c r="J54" s="84">
        <f>'[1]arkusz główny'!AK156</f>
        <v>14624</v>
      </c>
      <c r="K54" s="135">
        <f>'[1]arkusz główny'!AL156</f>
        <v>685275101.22000003</v>
      </c>
      <c r="L54" s="135">
        <f>'[1]arkusz główny'!AM156</f>
        <v>436036455.61000001</v>
      </c>
      <c r="M54" s="135">
        <f>'[1]arkusz główny'!AN156</f>
        <v>160755316.90000001</v>
      </c>
      <c r="N54" s="218"/>
      <c r="O54" s="201"/>
    </row>
    <row r="55" spans="1:15" x14ac:dyDescent="0.2">
      <c r="A55" s="191"/>
      <c r="B55" s="120" t="s">
        <v>39</v>
      </c>
      <c r="C55" s="193"/>
      <c r="D55" s="127">
        <f>'[1]arkusz główny'!H166</f>
        <v>40787</v>
      </c>
      <c r="E55" s="216"/>
      <c r="F55" s="205"/>
      <c r="G55" s="127">
        <f>'[1]arkusz główny'!U166</f>
        <v>39854</v>
      </c>
      <c r="H55" s="122">
        <f>'[1]zobowiązania wieloletnie'!F21</f>
        <v>559489900</v>
      </c>
      <c r="I55" s="217"/>
      <c r="J55" s="84">
        <f>'[1]arkusz główny'!AK166</f>
        <v>17888</v>
      </c>
      <c r="K55" s="85">
        <f>'[1]arkusz główny'!AL166</f>
        <v>559773504.84000003</v>
      </c>
      <c r="L55" s="85">
        <f>'[1]arkusz główny'!AM166</f>
        <v>356183531.16999996</v>
      </c>
      <c r="M55" s="85">
        <f>'[1]arkusz główny'!AN166</f>
        <v>129575171.88000001</v>
      </c>
      <c r="N55" s="218"/>
      <c r="O55" s="201"/>
    </row>
    <row r="56" spans="1:15" x14ac:dyDescent="0.2">
      <c r="A56" s="45">
        <v>13</v>
      </c>
      <c r="B56" s="46" t="s">
        <v>94</v>
      </c>
      <c r="C56" s="124">
        <f>'[1]arkusz główny'!F171</f>
        <v>8578938225.6808462</v>
      </c>
      <c r="D56" s="48">
        <f>'[1]arkusz główny'!H171</f>
        <v>3883126</v>
      </c>
      <c r="E56" s="49"/>
      <c r="F56" s="50"/>
      <c r="G56" s="48">
        <f>'[1]arkusz główny'!U171</f>
        <v>2966721</v>
      </c>
      <c r="H56" s="49">
        <f>'[1]arkusz główny'!V171</f>
        <v>5257382018.3800001</v>
      </c>
      <c r="I56" s="51">
        <f>IFERROR(H56/C56,".")</f>
        <v>0.61282432395213582</v>
      </c>
      <c r="J56" s="52">
        <f>'[1]arkusz główny'!AK171</f>
        <v>835972</v>
      </c>
      <c r="K56" s="53">
        <f>'[1]arkusz główny'!AL171</f>
        <v>5273832650.8400002</v>
      </c>
      <c r="L56" s="53">
        <f>'[1]arkusz główny'!AM171</f>
        <v>3355722873.4299998</v>
      </c>
      <c r="M56" s="53">
        <f>'[1]arkusz główny'!AN171</f>
        <v>1229718019.05</v>
      </c>
      <c r="N56" s="54">
        <f>IFERROR(M56/O56,".")</f>
        <v>0.62003844799707541</v>
      </c>
      <c r="O56" s="55">
        <f>'[1]arkusz główny'!AR171</f>
        <v>1983293170</v>
      </c>
    </row>
    <row r="57" spans="1:15" x14ac:dyDescent="0.2">
      <c r="A57" s="32" t="s">
        <v>95</v>
      </c>
      <c r="B57" s="210" t="s">
        <v>96</v>
      </c>
      <c r="C57" s="193"/>
      <c r="D57" s="136">
        <f>'[1]arkusz główny'!H172</f>
        <v>154534</v>
      </c>
      <c r="E57" s="213"/>
      <c r="F57" s="204"/>
      <c r="G57" s="136">
        <f>'[1]arkusz główny'!U172</f>
        <v>121374</v>
      </c>
      <c r="H57" s="137">
        <f>'[1]arkusz główny'!V172</f>
        <v>241782672.74999994</v>
      </c>
      <c r="I57" s="197"/>
      <c r="J57" s="138">
        <f>'[1]arkusz główny'!AK172</f>
        <v>34305</v>
      </c>
      <c r="K57" s="139">
        <f>'[1]arkusz główny'!AL172</f>
        <v>242744032.93000004</v>
      </c>
      <c r="L57" s="139">
        <f>'[1]arkusz główny'!AM172</f>
        <v>154457416.27000001</v>
      </c>
      <c r="M57" s="139">
        <f>'[1]arkusz główny'!AN172</f>
        <v>56591730.640000001</v>
      </c>
      <c r="N57" s="199"/>
      <c r="O57" s="201"/>
    </row>
    <row r="58" spans="1:15" x14ac:dyDescent="0.2">
      <c r="A58" s="95" t="s">
        <v>97</v>
      </c>
      <c r="B58" s="211"/>
      <c r="C58" s="193"/>
      <c r="D58" s="136">
        <f>'[1]arkusz główny'!H173</f>
        <v>3332559</v>
      </c>
      <c r="E58" s="213"/>
      <c r="F58" s="204"/>
      <c r="G58" s="136">
        <f>'[1]arkusz główny'!U173</f>
        <v>2595192</v>
      </c>
      <c r="H58" s="137">
        <f>'[1]arkusz główny'!V173</f>
        <v>4720849297.5900002</v>
      </c>
      <c r="I58" s="197"/>
      <c r="J58" s="140">
        <f>'[1]arkusz główny'!AK173</f>
        <v>731400</v>
      </c>
      <c r="K58" s="141">
        <f>'[1]arkusz główny'!AL173</f>
        <v>4735369233.6099997</v>
      </c>
      <c r="L58" s="141">
        <f>'[1]arkusz główny'!AM173</f>
        <v>3013100533.3500009</v>
      </c>
      <c r="M58" s="141">
        <f>'[1]arkusz główny'!AN173</f>
        <v>1104170198.8700001</v>
      </c>
      <c r="N58" s="199"/>
      <c r="O58" s="201"/>
    </row>
    <row r="59" spans="1:15" x14ac:dyDescent="0.2">
      <c r="A59" s="95" t="s">
        <v>98</v>
      </c>
      <c r="B59" s="212"/>
      <c r="C59" s="193"/>
      <c r="D59" s="136">
        <f>'[1]arkusz główny'!H174</f>
        <v>446993</v>
      </c>
      <c r="E59" s="213"/>
      <c r="F59" s="204"/>
      <c r="G59" s="136">
        <f>'[1]arkusz główny'!U174</f>
        <v>265857</v>
      </c>
      <c r="H59" s="137">
        <f>'[1]arkusz główny'!V174</f>
        <v>294750048.04000002</v>
      </c>
      <c r="I59" s="197"/>
      <c r="J59" s="140">
        <f>'[1]arkusz główny'!AK174</f>
        <v>75164</v>
      </c>
      <c r="K59" s="141">
        <f>'[1]arkusz główny'!AL174</f>
        <v>295719384.30000001</v>
      </c>
      <c r="L59" s="141">
        <f>'[1]arkusz główny'!AM174</f>
        <v>188164923.81000003</v>
      </c>
      <c r="M59" s="141">
        <f>'[1]arkusz główny'!AN174</f>
        <v>68956089.540000007</v>
      </c>
      <c r="N59" s="199"/>
      <c r="O59" s="201"/>
    </row>
    <row r="60" spans="1:15" x14ac:dyDescent="0.2">
      <c r="A60" s="206" t="s">
        <v>99</v>
      </c>
      <c r="B60" s="134" t="s">
        <v>82</v>
      </c>
      <c r="C60" s="193"/>
      <c r="D60" s="142">
        <f>'[1]arkusz główny'!H175</f>
        <v>3882314</v>
      </c>
      <c r="E60" s="213"/>
      <c r="F60" s="204"/>
      <c r="G60" s="142">
        <f>'[1]arkusz główny'!U175</f>
        <v>2965911</v>
      </c>
      <c r="H60" s="143">
        <f>'[1]arkusz główny'!V175</f>
        <v>5253378478.0799999</v>
      </c>
      <c r="I60" s="197"/>
      <c r="J60" s="84">
        <f>'[1]arkusz główny'!AK175</f>
        <v>835883</v>
      </c>
      <c r="K60" s="85">
        <f>'[1]arkusz główny'!AL175</f>
        <v>5271407590.3699999</v>
      </c>
      <c r="L60" s="85">
        <f>'[1]arkusz główny'!AM175</f>
        <v>3354179810.1999998</v>
      </c>
      <c r="M60" s="85">
        <f>'[1]arkusz główny'!AN175</f>
        <v>1229151854.55</v>
      </c>
      <c r="N60" s="199"/>
      <c r="O60" s="201"/>
    </row>
    <row r="61" spans="1:15" x14ac:dyDescent="0.2">
      <c r="A61" s="214"/>
      <c r="B61" s="120" t="s">
        <v>100</v>
      </c>
      <c r="C61" s="193"/>
      <c r="D61" s="144">
        <f>'[1]arkusz główny'!H181</f>
        <v>812</v>
      </c>
      <c r="E61" s="213"/>
      <c r="F61" s="204"/>
      <c r="G61" s="142">
        <f>'[1]arkusz główny'!U181</f>
        <v>810</v>
      </c>
      <c r="H61" s="143">
        <f>'[1]arkusz główny'!V181</f>
        <v>4003540.3000000003</v>
      </c>
      <c r="I61" s="197"/>
      <c r="J61" s="84">
        <f>'[1]arkusz główny'!AK181</f>
        <v>812</v>
      </c>
      <c r="K61" s="85">
        <f>'[1]arkusz główny'!AL181</f>
        <v>2425060.4699999997</v>
      </c>
      <c r="L61" s="85">
        <f>'[1]arkusz główny'!AM181</f>
        <v>1543063.23</v>
      </c>
      <c r="M61" s="85">
        <f>'[1]arkusz główny'!AN181</f>
        <v>566164.5</v>
      </c>
      <c r="N61" s="199"/>
      <c r="O61" s="201"/>
    </row>
    <row r="62" spans="1:15" x14ac:dyDescent="0.2">
      <c r="A62" s="145">
        <v>16</v>
      </c>
      <c r="B62" s="123" t="s">
        <v>101</v>
      </c>
      <c r="C62" s="146">
        <f>'[1]arkusz główny'!F182</f>
        <v>385508086.75421894</v>
      </c>
      <c r="D62" s="147">
        <f>'[1]arkusz główny'!H182</f>
        <v>180</v>
      </c>
      <c r="E62" s="148">
        <f>'[1]arkusz główny'!I182</f>
        <v>600070552.18999994</v>
      </c>
      <c r="F62" s="149">
        <f>IFERROR(E62/C62,".")</f>
        <v>1.5565705955542652</v>
      </c>
      <c r="G62" s="147">
        <f>'[1]arkusz główny'!U182</f>
        <v>10</v>
      </c>
      <c r="H62" s="148">
        <f>'[1]arkusz główny'!V182</f>
        <v>28539770</v>
      </c>
      <c r="I62" s="150">
        <f>IFERROR(H62/C62,".")</f>
        <v>7.4031572827149436E-2</v>
      </c>
      <c r="J62" s="151">
        <f>'[1]arkusz główny'!AK182</f>
        <v>2</v>
      </c>
      <c r="K62" s="152">
        <f>'[1]arkusz główny'!AL182</f>
        <v>1022056.7</v>
      </c>
      <c r="L62" s="152">
        <f>'[1]arkusz główny'!AM182</f>
        <v>650334.66</v>
      </c>
      <c r="M62" s="152">
        <f>'[1]arkusz główny'!AN182</f>
        <v>234021.09</v>
      </c>
      <c r="N62" s="153">
        <f>IFERROR(M62/O62,".")</f>
        <v>2.6593853877851527E-3</v>
      </c>
      <c r="O62" s="154">
        <f>'[1]arkusz główny'!AR182</f>
        <v>87998186</v>
      </c>
    </row>
    <row r="63" spans="1:15" x14ac:dyDescent="0.2">
      <c r="A63" s="45">
        <v>19</v>
      </c>
      <c r="B63" s="46" t="s">
        <v>102</v>
      </c>
      <c r="C63" s="47">
        <f>'[1]arkusz główny'!F183</f>
        <v>3297733074.7026815</v>
      </c>
      <c r="D63" s="155">
        <f>D64+D65+D68+D71</f>
        <v>25877</v>
      </c>
      <c r="E63" s="49">
        <f>E64+E65+E68+E71</f>
        <v>3761695933.1566935</v>
      </c>
      <c r="F63" s="50">
        <f>IFERROR(E63/C63,".")</f>
        <v>1.1406914531722196</v>
      </c>
      <c r="G63" s="48">
        <f>G64+G65+G68+G71</f>
        <v>13343</v>
      </c>
      <c r="H63" s="49">
        <f>H64+H65+H68+H71</f>
        <v>2194077901.0607061</v>
      </c>
      <c r="I63" s="51">
        <f>IFERROR(H63/C63,".")</f>
        <v>0.66532913712506003</v>
      </c>
      <c r="J63" s="52">
        <f>'[1]arkusz główny'!AK183</f>
        <v>9209</v>
      </c>
      <c r="K63" s="53">
        <f>K64+K65+K68+K71</f>
        <v>1414609487.6199999</v>
      </c>
      <c r="L63" s="53">
        <f>L64+L65+L68+L71</f>
        <v>784294321.38999999</v>
      </c>
      <c r="M63" s="53">
        <f>M64+M65+M68+M71</f>
        <v>329356488.10000002</v>
      </c>
      <c r="N63" s="54">
        <f>IFERROR(M63/O63,".")</f>
        <v>0.43509251716314357</v>
      </c>
      <c r="O63" s="55">
        <f>'[1]arkusz główny'!AR183</f>
        <v>756980355</v>
      </c>
    </row>
    <row r="64" spans="1:15" x14ac:dyDescent="0.2">
      <c r="A64" s="32" t="s">
        <v>103</v>
      </c>
      <c r="B64" s="156" t="s">
        <v>104</v>
      </c>
      <c r="C64" s="193"/>
      <c r="D64" s="157">
        <f>'[1]arkusz główny'!H184</f>
        <v>301</v>
      </c>
      <c r="E64" s="35">
        <f>'[1]arkusz główny'!I184</f>
        <v>37422000</v>
      </c>
      <c r="F64" s="204"/>
      <c r="G64" s="157">
        <f>'[1]arkusz główny'!U184</f>
        <v>299</v>
      </c>
      <c r="H64" s="90">
        <f>'[1]arkusz główny'!V184</f>
        <v>37180000</v>
      </c>
      <c r="I64" s="197"/>
      <c r="J64" s="36">
        <f>'[1]arkusz główny'!AK184</f>
        <v>299</v>
      </c>
      <c r="K64" s="158">
        <f>'[1]arkusz główny'!AL184</f>
        <v>37156680</v>
      </c>
      <c r="L64" s="158">
        <f>'[1]arkusz główny'!AM184</f>
        <v>23642795.48</v>
      </c>
      <c r="M64" s="158">
        <f>'[1]arkusz główny'!AN184</f>
        <v>8641728.5499999989</v>
      </c>
      <c r="N64" s="199"/>
      <c r="O64" s="201"/>
    </row>
    <row r="65" spans="1:15" x14ac:dyDescent="0.2">
      <c r="A65" s="206" t="s">
        <v>105</v>
      </c>
      <c r="B65" s="72" t="s">
        <v>106</v>
      </c>
      <c r="C65" s="193"/>
      <c r="D65" s="89">
        <f>'[1]arkusz główny'!H185</f>
        <v>25153</v>
      </c>
      <c r="E65" s="90">
        <f>'[1]arkusz główny'!I185</f>
        <v>3125234116.521132</v>
      </c>
      <c r="F65" s="204"/>
      <c r="G65" s="89">
        <f>SUM(G66:G67)</f>
        <v>12655</v>
      </c>
      <c r="H65" s="90">
        <f>SUM(H66:H67)</f>
        <v>1575628937.1450164</v>
      </c>
      <c r="I65" s="197"/>
      <c r="J65" s="103">
        <f>'[1]arkusz główny'!AK185</f>
        <v>9090</v>
      </c>
      <c r="K65" s="104">
        <f>'[1]arkusz główny'!AL185</f>
        <v>1014006094.5899998</v>
      </c>
      <c r="L65" s="104">
        <f>'[1]arkusz główny'!AM185</f>
        <v>590130979.26999998</v>
      </c>
      <c r="M65" s="104">
        <f>'[1]arkusz główny'!AN185</f>
        <v>237019826.97999999</v>
      </c>
      <c r="N65" s="199"/>
      <c r="O65" s="201"/>
    </row>
    <row r="66" spans="1:15" x14ac:dyDescent="0.2">
      <c r="A66" s="207"/>
      <c r="B66" s="134" t="s">
        <v>107</v>
      </c>
      <c r="C66" s="193"/>
      <c r="D66" s="89">
        <f>'[1]arkusz główny'!H186</f>
        <v>25153</v>
      </c>
      <c r="E66" s="90">
        <f>'[1]arkusz główny'!I186</f>
        <v>3125234116.521132</v>
      </c>
      <c r="F66" s="204"/>
      <c r="G66" s="89">
        <f>'[1]arkusz główny'!U186</f>
        <v>12592</v>
      </c>
      <c r="H66" s="90">
        <f>'[1]arkusz główny'!V186</f>
        <v>1570582256.6050165</v>
      </c>
      <c r="I66" s="197"/>
      <c r="J66" s="103">
        <f>'[1]arkusz główny'!AK186</f>
        <v>9033</v>
      </c>
      <c r="K66" s="104">
        <f>'[1]arkusz główny'!AL186</f>
        <v>1008959414.0499998</v>
      </c>
      <c r="L66" s="104">
        <f>'[1]arkusz główny'!AM186</f>
        <v>586919776.64999998</v>
      </c>
      <c r="M66" s="104">
        <f>'[1]arkusz główny'!AN186</f>
        <v>235885115.31</v>
      </c>
      <c r="N66" s="199"/>
      <c r="O66" s="201"/>
    </row>
    <row r="67" spans="1:15" x14ac:dyDescent="0.2">
      <c r="A67" s="208"/>
      <c r="B67" s="120" t="s">
        <v>108</v>
      </c>
      <c r="C67" s="193"/>
      <c r="D67" s="159"/>
      <c r="E67" s="160"/>
      <c r="F67" s="204"/>
      <c r="G67" s="89">
        <f>'[1]arkusz główny'!U187</f>
        <v>63</v>
      </c>
      <c r="H67" s="90">
        <f>'[1]arkusz główny'!V187</f>
        <v>5046680.5399999991</v>
      </c>
      <c r="I67" s="197"/>
      <c r="J67" s="103">
        <f>'[1]arkusz główny'!AK187</f>
        <v>62</v>
      </c>
      <c r="K67" s="104">
        <f>'[1]arkusz główny'!AL187</f>
        <v>5046680.5399999991</v>
      </c>
      <c r="L67" s="104">
        <f>'[1]arkusz główny'!AM187</f>
        <v>3211202.62</v>
      </c>
      <c r="M67" s="104">
        <f>'[1]arkusz główny'!AN187</f>
        <v>1134711.67</v>
      </c>
      <c r="N67" s="199"/>
      <c r="O67" s="201"/>
    </row>
    <row r="68" spans="1:15" x14ac:dyDescent="0.2">
      <c r="A68" s="206" t="s">
        <v>109</v>
      </c>
      <c r="B68" s="72" t="s">
        <v>110</v>
      </c>
      <c r="C68" s="193"/>
      <c r="D68" s="89">
        <f>'[1]arkusz główny'!H188</f>
        <v>149</v>
      </c>
      <c r="E68" s="90">
        <f>'[1]arkusz główny'!I188</f>
        <v>52852968.524871916</v>
      </c>
      <c r="F68" s="204"/>
      <c r="G68" s="89">
        <f>SUM(G69:G70)</f>
        <v>115</v>
      </c>
      <c r="H68" s="90">
        <f>SUM(H69:H70)</f>
        <v>35131400.93</v>
      </c>
      <c r="I68" s="197"/>
      <c r="J68" s="103">
        <f>'[1]arkusz główny'!AK188</f>
        <v>200</v>
      </c>
      <c r="K68" s="104">
        <f>'[1]arkusz główny'!AL188</f>
        <v>17277801.809999999</v>
      </c>
      <c r="L68" s="104">
        <f>'[1]arkusz główny'!AM188</f>
        <v>4980813.8699999992</v>
      </c>
      <c r="M68" s="104">
        <f>'[1]arkusz główny'!AN188</f>
        <v>4016535.19</v>
      </c>
      <c r="N68" s="199"/>
      <c r="O68" s="201"/>
    </row>
    <row r="69" spans="1:15" x14ac:dyDescent="0.2">
      <c r="A69" s="207"/>
      <c r="B69" s="134" t="s">
        <v>107</v>
      </c>
      <c r="C69" s="193"/>
      <c r="D69" s="40">
        <f>'[1]arkusz główny'!H189</f>
        <v>149</v>
      </c>
      <c r="E69" s="41">
        <f>'[1]arkusz główny'!I189</f>
        <v>52852968.524871916</v>
      </c>
      <c r="F69" s="204"/>
      <c r="G69" s="40">
        <f>'[1]arkusz główny'!U189</f>
        <v>111</v>
      </c>
      <c r="H69" s="41">
        <f>'[1]arkusz główny'!V189</f>
        <v>34161242.649999999</v>
      </c>
      <c r="I69" s="197"/>
      <c r="J69" s="42">
        <f>'[1]arkusz główny'!AK189</f>
        <v>206</v>
      </c>
      <c r="K69" s="43">
        <f>'[1]arkusz główny'!AL189</f>
        <v>16307643.529999999</v>
      </c>
      <c r="L69" s="43">
        <f>'[1]arkusz główny'!AM189</f>
        <v>4363502.1899999995</v>
      </c>
      <c r="M69" s="43">
        <f>'[1]arkusz główny'!AN189</f>
        <v>3798688.55</v>
      </c>
      <c r="N69" s="199"/>
      <c r="O69" s="201"/>
    </row>
    <row r="70" spans="1:15" x14ac:dyDescent="0.2">
      <c r="A70" s="208"/>
      <c r="B70" s="120" t="s">
        <v>108</v>
      </c>
      <c r="C70" s="203"/>
      <c r="D70" s="159"/>
      <c r="E70" s="160"/>
      <c r="F70" s="205"/>
      <c r="G70" s="40">
        <f>'[1]arkusz główny'!U190</f>
        <v>4</v>
      </c>
      <c r="H70" s="41">
        <f>'[1]arkusz główny'!V190</f>
        <v>970158.28</v>
      </c>
      <c r="I70" s="197"/>
      <c r="J70" s="42">
        <f>'[1]arkusz główny'!AK190</f>
        <v>7</v>
      </c>
      <c r="K70" s="43">
        <f>'[1]arkusz główny'!AL190</f>
        <v>970158.28</v>
      </c>
      <c r="L70" s="43">
        <f>'[1]arkusz główny'!AM190</f>
        <v>617311.68000000005</v>
      </c>
      <c r="M70" s="43">
        <f>'[1]arkusz główny'!AN190</f>
        <v>217846.64</v>
      </c>
      <c r="N70" s="199"/>
      <c r="O70" s="201"/>
    </row>
    <row r="71" spans="1:15" x14ac:dyDescent="0.2">
      <c r="A71" s="38" t="s">
        <v>111</v>
      </c>
      <c r="B71" s="67" t="s">
        <v>112</v>
      </c>
      <c r="C71" s="193"/>
      <c r="D71" s="40">
        <f>'[1]arkusz główny'!H191</f>
        <v>274</v>
      </c>
      <c r="E71" s="41">
        <f>'[1]arkusz główny'!I191</f>
        <v>546186848.11068988</v>
      </c>
      <c r="F71" s="204"/>
      <c r="G71" s="40">
        <f>'[1]arkusz główny'!U191</f>
        <v>274</v>
      </c>
      <c r="H71" s="41">
        <f>'[1]arkusz główny'!V191</f>
        <v>546137562.98568988</v>
      </c>
      <c r="I71" s="197"/>
      <c r="J71" s="42">
        <f>'[1]arkusz główny'!AK191</f>
        <v>274</v>
      </c>
      <c r="K71" s="43">
        <f>'[1]arkusz główny'!AL191</f>
        <v>346168911.22000003</v>
      </c>
      <c r="L71" s="43">
        <f>'[1]arkusz główny'!AM191</f>
        <v>165539732.76999998</v>
      </c>
      <c r="M71" s="43">
        <f>'[1]arkusz główny'!AN191</f>
        <v>79678397.379999995</v>
      </c>
      <c r="N71" s="199"/>
      <c r="O71" s="201"/>
    </row>
    <row r="72" spans="1:15" x14ac:dyDescent="0.2">
      <c r="A72" s="45">
        <v>20</v>
      </c>
      <c r="B72" s="46" t="s">
        <v>113</v>
      </c>
      <c r="C72" s="124">
        <f>'[1]arkusz główny'!F192</f>
        <v>1408384704.615308</v>
      </c>
      <c r="D72" s="48">
        <f>'[1]arkusz główny'!H192</f>
        <v>716</v>
      </c>
      <c r="E72" s="49">
        <f>'[1]arkusz główny'!I192</f>
        <v>582617846.47300017</v>
      </c>
      <c r="F72" s="50">
        <f>IFERROR(E72/C72,".")</f>
        <v>0.41367805583499206</v>
      </c>
      <c r="G72" s="48">
        <f>'[1]arkusz główny'!U192</f>
        <v>594</v>
      </c>
      <c r="H72" s="49">
        <f>'[1]arkusz główny'!V192</f>
        <v>496805673.6400001</v>
      </c>
      <c r="I72" s="51">
        <f>IFERROR(H72/C72,".")</f>
        <v>0.35274855798416216</v>
      </c>
      <c r="J72" s="52">
        <f>'[1]arkusz główny'!AK192</f>
        <v>42</v>
      </c>
      <c r="K72" s="53">
        <f>'[1]arkusz główny'!AL192</f>
        <v>313797808.4600001</v>
      </c>
      <c r="L72" s="53">
        <f>'[1]arkusz główny'!AM192</f>
        <v>199669543.22000003</v>
      </c>
      <c r="M72" s="53">
        <f>'[1]arkusz główny'!AN192</f>
        <v>73423503.879999995</v>
      </c>
      <c r="N72" s="54">
        <f>IFERROR(M72/O72,".")</f>
        <v>0.22712197675851886</v>
      </c>
      <c r="O72" s="55">
        <f>'[1]arkusz główny'!AR192</f>
        <v>323277848</v>
      </c>
    </row>
    <row r="73" spans="1:15" x14ac:dyDescent="0.2">
      <c r="A73" s="45"/>
      <c r="B73" s="46" t="s">
        <v>114</v>
      </c>
      <c r="C73" s="124">
        <f>'[1]arkusz główny'!F195</f>
        <v>1181206374.9398079</v>
      </c>
      <c r="D73" s="161"/>
      <c r="E73" s="162"/>
      <c r="F73" s="50"/>
      <c r="G73" s="163"/>
      <c r="H73" s="49">
        <f>'[1]zobowiązania wieloletnie'!F22</f>
        <v>1260082800</v>
      </c>
      <c r="I73" s="51">
        <f>IFERROR(H73/C73,".")</f>
        <v>1.0667761593008771</v>
      </c>
      <c r="J73" s="52">
        <f>'[1]arkusz główny'!AK195</f>
        <v>53465</v>
      </c>
      <c r="K73" s="53">
        <f>SUM(K74:K75)</f>
        <v>1248800818.21</v>
      </c>
      <c r="L73" s="53">
        <f>SUM(L74:L75)</f>
        <v>794607628.6500001</v>
      </c>
      <c r="M73" s="53">
        <f>SUM(M74:M75)</f>
        <v>295494110.98000002</v>
      </c>
      <c r="N73" s="54">
        <f>IFERROR(M73/O73,".")</f>
        <v>1.1193590551109101</v>
      </c>
      <c r="O73" s="55">
        <f>'[1]arkusz główny'!AR195</f>
        <v>263985099</v>
      </c>
    </row>
    <row r="74" spans="1:15" x14ac:dyDescent="0.2">
      <c r="A74" s="191" t="s">
        <v>81</v>
      </c>
      <c r="B74" s="164" t="s">
        <v>39</v>
      </c>
      <c r="C74" s="193"/>
      <c r="D74" s="195"/>
      <c r="E74" s="117"/>
      <c r="F74" s="165"/>
      <c r="G74" s="166"/>
      <c r="H74" s="108">
        <f>'[1]zobowiązania wieloletnie'!F23</f>
        <v>586989700</v>
      </c>
      <c r="I74" s="197"/>
      <c r="J74" s="167">
        <f>'[1]arkusz główny'!AK196</f>
        <v>17661</v>
      </c>
      <c r="K74" s="168">
        <f>'[1]arkusz główny'!AL196</f>
        <v>575705505.17999995</v>
      </c>
      <c r="L74" s="168">
        <f>'[1]arkusz główny'!AM196</f>
        <v>366319035.49000001</v>
      </c>
      <c r="M74" s="168">
        <f>'[1]arkusz główny'!AN196</f>
        <v>135161268.36000001</v>
      </c>
      <c r="N74" s="199"/>
      <c r="O74" s="201"/>
    </row>
    <row r="75" spans="1:15" ht="13.5" thickBot="1" x14ac:dyDescent="0.25">
      <c r="A75" s="192"/>
      <c r="B75" s="120" t="s">
        <v>115</v>
      </c>
      <c r="C75" s="194"/>
      <c r="D75" s="196"/>
      <c r="E75" s="169"/>
      <c r="F75" s="170"/>
      <c r="G75" s="171"/>
      <c r="H75" s="172">
        <f>'[1]zobowiązania wieloletnie'!F24</f>
        <v>673093100</v>
      </c>
      <c r="I75" s="198"/>
      <c r="J75" s="173">
        <f>'[1]arkusz główny'!AK197</f>
        <v>35804</v>
      </c>
      <c r="K75" s="174">
        <f>'[1]arkusz główny'!AL197</f>
        <v>673095313.02999997</v>
      </c>
      <c r="L75" s="174">
        <f>'[1]arkusz główny'!AM197</f>
        <v>428288593.16000003</v>
      </c>
      <c r="M75" s="174">
        <f>'[1]arkusz główny'!AN197</f>
        <v>160332842.62</v>
      </c>
      <c r="N75" s="200"/>
      <c r="O75" s="202"/>
    </row>
    <row r="76" spans="1:15" ht="31.5" customHeight="1" thickBot="1" x14ac:dyDescent="0.25">
      <c r="A76" s="189" t="s">
        <v>116</v>
      </c>
      <c r="B76" s="190"/>
      <c r="C76" s="175">
        <f>C73+C72+C63+C62+C56+C51+C46+C43+C39+C33+C27+C24+C18+C13+C9+C6</f>
        <v>59258004568.544189</v>
      </c>
      <c r="D76" s="176" t="e">
        <f>D73+D72+D63+D62+D56+D51+D46+D43+D39+D33+D27+D24+D18+D13+D9+D6</f>
        <v>#VALUE!</v>
      </c>
      <c r="E76" s="177" t="e">
        <f>E73+E72+E63+E62+E56+E51+E46+E43+E39+E33+E27+E24+E18+E13+E9+E6</f>
        <v>#VALUE!</v>
      </c>
      <c r="F76" s="178" t="str">
        <f>IFERROR(E76/C76,".")</f>
        <v>.</v>
      </c>
      <c r="G76" s="176">
        <f>G73+G72+G63+G62+G56+G51+G46+G43+G39+G33+G27+G24+G18+G13+G9+G6</f>
        <v>3408458</v>
      </c>
      <c r="H76" s="177">
        <f>H73+H72+H63+H62+H56+H51+H46+H43+H39+H33+H27+H24+H18+H13+H9+H6</f>
        <v>33211382004.234196</v>
      </c>
      <c r="I76" s="179">
        <f>IFERROR(H76/C76,".")</f>
        <v>0.56045393775989094</v>
      </c>
      <c r="J76" s="180">
        <f>'[1]arkusz główny'!AK198</f>
        <v>956921</v>
      </c>
      <c r="K76" s="181" t="e">
        <f>K73+K72+K63+K62+K56+K51+K46+K43+K39+K33+K27+K24+K18+K13+K9+K6</f>
        <v>#VALUE!</v>
      </c>
      <c r="L76" s="181" t="e">
        <f>L73+L72+L63+L62+L56+L51+L46+L43+L39+L33+L27+L24+L18+L13+L9+L6</f>
        <v>#VALUE!</v>
      </c>
      <c r="M76" s="181" t="e">
        <f>M73+M72+M63+M62+M56+M51+M46+M43+M39+M33+M27+M24+M18+M13+M9+M6</f>
        <v>#VALUE!</v>
      </c>
      <c r="N76" s="182" t="str">
        <f>IFERROR(M76/O76,".")</f>
        <v>.</v>
      </c>
      <c r="O76" s="183">
        <f>O73+O72+O63+O62+O56+O51+O46+O43+O39+O33+O27+O24+O18+O13+O9+O6</f>
        <v>13612211428</v>
      </c>
    </row>
    <row r="77" spans="1:15" x14ac:dyDescent="0.2">
      <c r="A77" s="184" t="s">
        <v>117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</row>
    <row r="78" spans="1:15" x14ac:dyDescent="0.2">
      <c r="A78" s="184" t="s">
        <v>118</v>
      </c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O78" s="185"/>
    </row>
    <row r="79" spans="1:15" hidden="1" x14ac:dyDescent="0.2">
      <c r="A79" s="184" t="str">
        <f>'[1]arkusz główny'!B201</f>
        <v xml:space="preserve">*** W ramach poddziałania 19.2 dane zawarte w sekcjach "złożone wnioski" oraz "wnioski odrzucone / wycofane" nie zawierają wniosków niewybranych przez LGD. </v>
      </c>
      <c r="J79" s="186"/>
      <c r="K79" s="186"/>
      <c r="L79" s="186"/>
      <c r="M79" s="186"/>
      <c r="N79" s="186"/>
    </row>
    <row r="80" spans="1:15" hidden="1" x14ac:dyDescent="0.2">
      <c r="A80" s="184" t="s">
        <v>119</v>
      </c>
    </row>
    <row r="81" spans="1:15" hidden="1" x14ac:dyDescent="0.2">
      <c r="A81" s="184" t="str">
        <f>'[1]arkusz główny'!B203</f>
        <v>***** W przypadku działania 13, w wyniku przeksięgowań płatności część kwot z decyzji została zrealizowana w ramach budżetu PROW 2007-2013 (dot. wiersza zobowiązania z PROW 2007-2013 (część kampanii 2014)).</v>
      </c>
      <c r="K81" s="187"/>
      <c r="L81" s="187"/>
      <c r="M81" s="187"/>
    </row>
    <row r="82" spans="1:15" hidden="1" x14ac:dyDescent="0.2">
      <c r="A82" s="184" t="str">
        <f>'[1]arkusz główny'!B206</f>
        <v>******** W ramach obsługi działania 11, w kolumnie „Zrealizowane płatności” uwzględniono kwoty wypłacone w ramach obsługi kampanii 2010 do 2014 - łącznie na kwotę ogółem 4 023 807,43 zł.</v>
      </c>
    </row>
    <row r="83" spans="1:15" hidden="1" x14ac:dyDescent="0.2">
      <c r="A83" s="184" t="str">
        <f>'[1]arkusz główny'!B207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4" spans="1:15" x14ac:dyDescent="0.2">
      <c r="A84" s="184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</row>
    <row r="85" spans="1:15" x14ac:dyDescent="0.2">
      <c r="A85" s="184"/>
    </row>
    <row r="86" spans="1:15" x14ac:dyDescent="0.2">
      <c r="A86" s="184"/>
    </row>
    <row r="87" spans="1:15" x14ac:dyDescent="0.2">
      <c r="A87" s="184"/>
      <c r="G87" s="186"/>
      <c r="H87" s="186"/>
      <c r="I87" s="186"/>
    </row>
    <row r="88" spans="1:15" x14ac:dyDescent="0.2">
      <c r="C88" s="187"/>
      <c r="D88" s="186"/>
      <c r="E88" s="186"/>
      <c r="G88" s="186"/>
      <c r="H88" s="186"/>
      <c r="J88" s="186"/>
      <c r="K88" s="186"/>
    </row>
    <row r="94" spans="1:15" ht="15" customHeight="1" x14ac:dyDescent="0.2"/>
    <row r="95" spans="1:15" hidden="1" x14ac:dyDescent="0.2">
      <c r="D95" s="186" t="e">
        <f>D76-'[1]arkusz główny'!H198</f>
        <v>#VALUE!</v>
      </c>
      <c r="E95" s="186" t="e">
        <f>E76-'[1]arkusz główny'!I198</f>
        <v>#VALUE!</v>
      </c>
      <c r="G95" s="186">
        <f>G76-'[1]arkusz główny'!U198</f>
        <v>0</v>
      </c>
      <c r="H95" s="186">
        <f>H76-'[1]arkusz główny'!V198</f>
        <v>0</v>
      </c>
      <c r="J95" s="186">
        <f>J76-'[1]arkusz główny'!AK198</f>
        <v>0</v>
      </c>
      <c r="K95" s="186" t="e">
        <f>K76-'[1]arkusz główny'!AL198</f>
        <v>#VALUE!</v>
      </c>
      <c r="L95" s="186" t="e">
        <f>L76-'[1]arkusz główny'!AM198</f>
        <v>#VALUE!</v>
      </c>
      <c r="M95" s="186" t="e">
        <f>M76-'[1]arkusz główny'!AN198</f>
        <v>#VALUE!</v>
      </c>
    </row>
  </sheetData>
  <mergeCells count="102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1"/>
    <mergeCell ref="C25:C26"/>
    <mergeCell ref="F25:F26"/>
    <mergeCell ref="I25:I26"/>
    <mergeCell ref="N25:N26"/>
    <mergeCell ref="O25:O26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A40:A42"/>
    <mergeCell ref="C40:C42"/>
    <mergeCell ref="F40:F42"/>
    <mergeCell ref="I40:I42"/>
    <mergeCell ref="N40:N42"/>
    <mergeCell ref="O40:O42"/>
    <mergeCell ref="A34:A35"/>
    <mergeCell ref="C34:C38"/>
    <mergeCell ref="F34:F38"/>
    <mergeCell ref="I34:I38"/>
    <mergeCell ref="N34:N38"/>
    <mergeCell ref="O34:O38"/>
    <mergeCell ref="A36:A37"/>
    <mergeCell ref="A49:A50"/>
    <mergeCell ref="C52:C55"/>
    <mergeCell ref="E52:E55"/>
    <mergeCell ref="F52:F55"/>
    <mergeCell ref="I52:I55"/>
    <mergeCell ref="N52:N55"/>
    <mergeCell ref="O44:O45"/>
    <mergeCell ref="C47:C50"/>
    <mergeCell ref="E47:E50"/>
    <mergeCell ref="F47:F50"/>
    <mergeCell ref="I47:I50"/>
    <mergeCell ref="N47:N50"/>
    <mergeCell ref="O47:O50"/>
    <mergeCell ref="A44:A45"/>
    <mergeCell ref="C44:C45"/>
    <mergeCell ref="E44:E45"/>
    <mergeCell ref="F44:F45"/>
    <mergeCell ref="I44:I45"/>
    <mergeCell ref="N44:N45"/>
    <mergeCell ref="O52:O55"/>
    <mergeCell ref="A54:A55"/>
    <mergeCell ref="B57:B59"/>
    <mergeCell ref="C57:C61"/>
    <mergeCell ref="E57:E61"/>
    <mergeCell ref="F57:F61"/>
    <mergeCell ref="I57:I61"/>
    <mergeCell ref="N57:N61"/>
    <mergeCell ref="O57:O61"/>
    <mergeCell ref="A60:A61"/>
    <mergeCell ref="A76:B76"/>
    <mergeCell ref="A74:A75"/>
    <mergeCell ref="C74:C75"/>
    <mergeCell ref="D74:D75"/>
    <mergeCell ref="I74:I75"/>
    <mergeCell ref="N74:N75"/>
    <mergeCell ref="O74:O75"/>
    <mergeCell ref="C64:C71"/>
    <mergeCell ref="F64:F71"/>
    <mergeCell ref="I64:I71"/>
    <mergeCell ref="N64:N71"/>
    <mergeCell ref="O64:O71"/>
    <mergeCell ref="A65:A67"/>
    <mergeCell ref="A68:A70"/>
  </mergeCells>
  <printOptions horizontalCentered="1" verticalCentered="1"/>
  <pageMargins left="0.31496062992125984" right="0" top="0" bottom="0" header="0.27559055118110237" footer="7.874015748031496E-2"/>
  <pageSetup paperSize="8" scale="59" orientation="landscape" r:id="rId1"/>
  <headerFooter alignWithMargins="0"/>
  <ignoredErrors>
    <ignoredError sqref="D6:E8 D12:E76" unlockedFormula="1"/>
    <ignoredError sqref="F6:O8 F12:O76 F9:I9 N9:O9 F10:I11 N10:O11" formula="1" unlockedFormula="1"/>
    <ignoredError sqref="D9:E11" evalError="1" unlockedFormula="1"/>
    <ignoredError sqref="J9:M9 J10:M11" evalError="1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wrzesień 2019</vt:lpstr>
      <vt:lpstr>'PROW 2014-2020 wrzesień 2019'!Obszar_wydruku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2019-10-16T11:12:13Z</cp:lastPrinted>
  <dcterms:created xsi:type="dcterms:W3CDTF">2019-10-16T11:09:35Z</dcterms:created>
  <dcterms:modified xsi:type="dcterms:W3CDTF">2019-10-22T06:47:44Z</dcterms:modified>
</cp:coreProperties>
</file>