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mucha\Desktop\"/>
    </mc:Choice>
  </mc:AlternateContent>
  <bookViews>
    <workbookView xWindow="0" yWindow="0" windowWidth="17070" windowHeight="11655"/>
  </bookViews>
  <sheets>
    <sheet name="PROW 2014-2020 październik 2019" sheetId="1" r:id="rId1"/>
  </sheets>
  <externalReferences>
    <externalReference r:id="rId2"/>
  </externalReferences>
  <definedNames>
    <definedName name="_xlnm.Print_Area" localSheetId="0">'PROW 2014-2020 październik 2019'!$A$1:$P$83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3" i="1" l="1"/>
  <c r="A82" i="1"/>
  <c r="A81" i="1"/>
  <c r="A79" i="1"/>
  <c r="J76" i="1"/>
  <c r="J95" i="1" s="1"/>
  <c r="M75" i="1"/>
  <c r="L75" i="1"/>
  <c r="K75" i="1"/>
  <c r="J75" i="1"/>
  <c r="H75" i="1"/>
  <c r="M74" i="1"/>
  <c r="L74" i="1"/>
  <c r="K74" i="1"/>
  <c r="J74" i="1"/>
  <c r="H74" i="1"/>
  <c r="O73" i="1"/>
  <c r="J73" i="1"/>
  <c r="H73" i="1"/>
  <c r="C73" i="1"/>
  <c r="O72" i="1"/>
  <c r="M72" i="1"/>
  <c r="L72" i="1"/>
  <c r="K72" i="1"/>
  <c r="J72" i="1"/>
  <c r="H72" i="1"/>
  <c r="G72" i="1"/>
  <c r="E72" i="1"/>
  <c r="D72" i="1"/>
  <c r="C72" i="1"/>
  <c r="M71" i="1"/>
  <c r="L71" i="1"/>
  <c r="K71" i="1"/>
  <c r="J71" i="1"/>
  <c r="H71" i="1"/>
  <c r="G71" i="1"/>
  <c r="E71" i="1"/>
  <c r="D71" i="1"/>
  <c r="M70" i="1"/>
  <c r="L70" i="1"/>
  <c r="K70" i="1"/>
  <c r="J70" i="1"/>
  <c r="H70" i="1"/>
  <c r="G70" i="1"/>
  <c r="M69" i="1"/>
  <c r="L69" i="1"/>
  <c r="K69" i="1"/>
  <c r="J69" i="1"/>
  <c r="H69" i="1"/>
  <c r="H68" i="1" s="1"/>
  <c r="G69" i="1"/>
  <c r="E69" i="1"/>
  <c r="D69" i="1"/>
  <c r="M68" i="1"/>
  <c r="L68" i="1"/>
  <c r="K68" i="1"/>
  <c r="J68" i="1"/>
  <c r="E68" i="1"/>
  <c r="D68" i="1"/>
  <c r="M67" i="1"/>
  <c r="L67" i="1"/>
  <c r="K67" i="1"/>
  <c r="J67" i="1"/>
  <c r="H67" i="1"/>
  <c r="G67" i="1"/>
  <c r="M66" i="1"/>
  <c r="L66" i="1"/>
  <c r="K66" i="1"/>
  <c r="J66" i="1"/>
  <c r="H66" i="1"/>
  <c r="H65" i="1" s="1"/>
  <c r="G66" i="1"/>
  <c r="G65" i="1" s="1"/>
  <c r="E66" i="1"/>
  <c r="D66" i="1"/>
  <c r="M65" i="1"/>
  <c r="L65" i="1"/>
  <c r="K65" i="1"/>
  <c r="J65" i="1"/>
  <c r="E65" i="1"/>
  <c r="D65" i="1"/>
  <c r="M64" i="1"/>
  <c r="L64" i="1"/>
  <c r="K64" i="1"/>
  <c r="J64" i="1"/>
  <c r="H64" i="1"/>
  <c r="G64" i="1"/>
  <c r="E64" i="1"/>
  <c r="D64" i="1"/>
  <c r="O63" i="1"/>
  <c r="J63" i="1"/>
  <c r="C63" i="1"/>
  <c r="O62" i="1"/>
  <c r="M62" i="1"/>
  <c r="L62" i="1"/>
  <c r="K62" i="1"/>
  <c r="J62" i="1"/>
  <c r="H62" i="1"/>
  <c r="G62" i="1"/>
  <c r="E62" i="1"/>
  <c r="D62" i="1"/>
  <c r="C62" i="1"/>
  <c r="M61" i="1"/>
  <c r="L61" i="1"/>
  <c r="K61" i="1"/>
  <c r="J61" i="1"/>
  <c r="H61" i="1"/>
  <c r="G61" i="1"/>
  <c r="D61" i="1"/>
  <c r="M60" i="1"/>
  <c r="L60" i="1"/>
  <c r="K60" i="1"/>
  <c r="J60" i="1"/>
  <c r="H60" i="1"/>
  <c r="G60" i="1"/>
  <c r="D60" i="1"/>
  <c r="M59" i="1"/>
  <c r="L59" i="1"/>
  <c r="K59" i="1"/>
  <c r="J59" i="1"/>
  <c r="H59" i="1"/>
  <c r="G59" i="1"/>
  <c r="D59" i="1"/>
  <c r="M58" i="1"/>
  <c r="L58" i="1"/>
  <c r="K58" i="1"/>
  <c r="J58" i="1"/>
  <c r="H58" i="1"/>
  <c r="G58" i="1"/>
  <c r="D58" i="1"/>
  <c r="M57" i="1"/>
  <c r="L57" i="1"/>
  <c r="K57" i="1"/>
  <c r="J57" i="1"/>
  <c r="H57" i="1"/>
  <c r="G57" i="1"/>
  <c r="D57" i="1"/>
  <c r="O56" i="1"/>
  <c r="M56" i="1"/>
  <c r="L56" i="1"/>
  <c r="K56" i="1"/>
  <c r="J56" i="1"/>
  <c r="H56" i="1"/>
  <c r="G56" i="1"/>
  <c r="D56" i="1"/>
  <c r="C56" i="1"/>
  <c r="M55" i="1"/>
  <c r="L55" i="1"/>
  <c r="K55" i="1"/>
  <c r="J55" i="1"/>
  <c r="H55" i="1"/>
  <c r="G55" i="1"/>
  <c r="D55" i="1"/>
  <c r="M54" i="1"/>
  <c r="L54" i="1"/>
  <c r="K54" i="1"/>
  <c r="J54" i="1"/>
  <c r="H54" i="1"/>
  <c r="G54" i="1"/>
  <c r="D54" i="1"/>
  <c r="M53" i="1"/>
  <c r="L53" i="1"/>
  <c r="K53" i="1"/>
  <c r="J53" i="1"/>
  <c r="H53" i="1"/>
  <c r="G53" i="1"/>
  <c r="D53" i="1"/>
  <c r="M52" i="1"/>
  <c r="L52" i="1"/>
  <c r="K52" i="1"/>
  <c r="J52" i="1"/>
  <c r="H52" i="1"/>
  <c r="G52" i="1"/>
  <c r="D52" i="1"/>
  <c r="O51" i="1"/>
  <c r="M51" i="1"/>
  <c r="L51" i="1"/>
  <c r="K51" i="1"/>
  <c r="J51" i="1"/>
  <c r="H51" i="1"/>
  <c r="G51" i="1"/>
  <c r="D51" i="1"/>
  <c r="C51" i="1"/>
  <c r="M50" i="1"/>
  <c r="L50" i="1"/>
  <c r="K50" i="1"/>
  <c r="J50" i="1"/>
  <c r="H50" i="1"/>
  <c r="G50" i="1"/>
  <c r="D50" i="1"/>
  <c r="M49" i="1"/>
  <c r="L49" i="1"/>
  <c r="K49" i="1"/>
  <c r="J49" i="1"/>
  <c r="H49" i="1"/>
  <c r="G49" i="1"/>
  <c r="D49" i="1"/>
  <c r="M48" i="1"/>
  <c r="L48" i="1"/>
  <c r="K48" i="1"/>
  <c r="J48" i="1"/>
  <c r="H48" i="1"/>
  <c r="G48" i="1"/>
  <c r="D48" i="1"/>
  <c r="M47" i="1"/>
  <c r="L47" i="1"/>
  <c r="K47" i="1"/>
  <c r="J47" i="1"/>
  <c r="H47" i="1"/>
  <c r="G47" i="1"/>
  <c r="D47" i="1"/>
  <c r="O46" i="1"/>
  <c r="M46" i="1"/>
  <c r="L46" i="1"/>
  <c r="K46" i="1"/>
  <c r="J46" i="1"/>
  <c r="H46" i="1"/>
  <c r="G46" i="1"/>
  <c r="D46" i="1"/>
  <c r="C46" i="1"/>
  <c r="M45" i="1"/>
  <c r="L45" i="1"/>
  <c r="K45" i="1"/>
  <c r="J45" i="1"/>
  <c r="H45" i="1"/>
  <c r="M44" i="1"/>
  <c r="L44" i="1"/>
  <c r="K44" i="1"/>
  <c r="J44" i="1"/>
  <c r="H44" i="1"/>
  <c r="G44" i="1"/>
  <c r="G43" i="1" s="1"/>
  <c r="D44" i="1"/>
  <c r="D43" i="1" s="1"/>
  <c r="O43" i="1"/>
  <c r="H43" i="1"/>
  <c r="C43" i="1"/>
  <c r="M42" i="1"/>
  <c r="L42" i="1"/>
  <c r="K42" i="1"/>
  <c r="J42" i="1"/>
  <c r="M41" i="1"/>
  <c r="L41" i="1"/>
  <c r="K41" i="1"/>
  <c r="J41" i="1"/>
  <c r="H41" i="1"/>
  <c r="G41" i="1"/>
  <c r="E41" i="1"/>
  <c r="D41" i="1"/>
  <c r="M40" i="1"/>
  <c r="L40" i="1"/>
  <c r="K40" i="1"/>
  <c r="J40" i="1"/>
  <c r="H40" i="1"/>
  <c r="G40" i="1"/>
  <c r="E40" i="1"/>
  <c r="D40" i="1"/>
  <c r="O39" i="1"/>
  <c r="M39" i="1"/>
  <c r="L39" i="1"/>
  <c r="K39" i="1"/>
  <c r="J39" i="1"/>
  <c r="H39" i="1"/>
  <c r="G39" i="1"/>
  <c r="E39" i="1"/>
  <c r="D39" i="1"/>
  <c r="C39" i="1"/>
  <c r="M38" i="1"/>
  <c r="L38" i="1"/>
  <c r="K38" i="1"/>
  <c r="J38" i="1"/>
  <c r="H38" i="1"/>
  <c r="G38" i="1"/>
  <c r="E38" i="1"/>
  <c r="D38" i="1"/>
  <c r="M37" i="1"/>
  <c r="L37" i="1"/>
  <c r="K37" i="1"/>
  <c r="J37" i="1"/>
  <c r="H37" i="1"/>
  <c r="G37" i="1"/>
  <c r="E37" i="1"/>
  <c r="D37" i="1"/>
  <c r="M36" i="1"/>
  <c r="L36" i="1"/>
  <c r="K36" i="1"/>
  <c r="J36" i="1"/>
  <c r="H36" i="1"/>
  <c r="G36" i="1"/>
  <c r="E36" i="1"/>
  <c r="D36" i="1"/>
  <c r="M35" i="1"/>
  <c r="L35" i="1"/>
  <c r="K35" i="1"/>
  <c r="J35" i="1"/>
  <c r="H35" i="1"/>
  <c r="G35" i="1"/>
  <c r="E35" i="1"/>
  <c r="D35" i="1"/>
  <c r="M34" i="1"/>
  <c r="L34" i="1"/>
  <c r="K34" i="1"/>
  <c r="J34" i="1"/>
  <c r="H34" i="1"/>
  <c r="G34" i="1"/>
  <c r="E34" i="1"/>
  <c r="D34" i="1"/>
  <c r="O33" i="1"/>
  <c r="J33" i="1"/>
  <c r="C33" i="1"/>
  <c r="O32" i="1"/>
  <c r="M32" i="1"/>
  <c r="L32" i="1"/>
  <c r="K32" i="1"/>
  <c r="J32" i="1"/>
  <c r="H32" i="1"/>
  <c r="G32" i="1"/>
  <c r="D32" i="1"/>
  <c r="C32" i="1"/>
  <c r="O31" i="1"/>
  <c r="M31" i="1"/>
  <c r="L31" i="1"/>
  <c r="K31" i="1"/>
  <c r="J31" i="1"/>
  <c r="H31" i="1"/>
  <c r="G31" i="1"/>
  <c r="E31" i="1"/>
  <c r="D31" i="1"/>
  <c r="C31" i="1"/>
  <c r="O30" i="1"/>
  <c r="M30" i="1"/>
  <c r="L30" i="1"/>
  <c r="K30" i="1"/>
  <c r="J30" i="1"/>
  <c r="H30" i="1"/>
  <c r="G30" i="1"/>
  <c r="E30" i="1"/>
  <c r="D30" i="1"/>
  <c r="C30" i="1"/>
  <c r="O29" i="1"/>
  <c r="M29" i="1"/>
  <c r="L29" i="1"/>
  <c r="K29" i="1"/>
  <c r="J29" i="1"/>
  <c r="H29" i="1"/>
  <c r="G29" i="1"/>
  <c r="E29" i="1"/>
  <c r="D29" i="1"/>
  <c r="C29" i="1"/>
  <c r="O28" i="1"/>
  <c r="M28" i="1"/>
  <c r="L28" i="1"/>
  <c r="K28" i="1"/>
  <c r="J28" i="1"/>
  <c r="H28" i="1"/>
  <c r="G28" i="1"/>
  <c r="E28" i="1"/>
  <c r="D28" i="1"/>
  <c r="C28" i="1"/>
  <c r="J27" i="1"/>
  <c r="M26" i="1"/>
  <c r="L26" i="1"/>
  <c r="K26" i="1"/>
  <c r="J26" i="1"/>
  <c r="H26" i="1"/>
  <c r="G26" i="1"/>
  <c r="E26" i="1"/>
  <c r="D26" i="1"/>
  <c r="M25" i="1"/>
  <c r="L25" i="1"/>
  <c r="K25" i="1"/>
  <c r="J25" i="1"/>
  <c r="H25" i="1"/>
  <c r="G25" i="1"/>
  <c r="E25" i="1"/>
  <c r="D25" i="1"/>
  <c r="O24" i="1"/>
  <c r="J24" i="1"/>
  <c r="C24" i="1"/>
  <c r="O23" i="1"/>
  <c r="M23" i="1"/>
  <c r="L23" i="1"/>
  <c r="K23" i="1"/>
  <c r="J23" i="1"/>
  <c r="H23" i="1"/>
  <c r="G23" i="1"/>
  <c r="E23" i="1"/>
  <c r="D23" i="1"/>
  <c r="C23" i="1"/>
  <c r="O22" i="1"/>
  <c r="M22" i="1"/>
  <c r="L22" i="1"/>
  <c r="K22" i="1"/>
  <c r="J22" i="1"/>
  <c r="H22" i="1"/>
  <c r="G22" i="1"/>
  <c r="E22" i="1"/>
  <c r="D22" i="1"/>
  <c r="C22" i="1"/>
  <c r="O21" i="1"/>
  <c r="M21" i="1"/>
  <c r="L21" i="1"/>
  <c r="K21" i="1"/>
  <c r="J21" i="1"/>
  <c r="H21" i="1"/>
  <c r="G21" i="1"/>
  <c r="E21" i="1"/>
  <c r="D21" i="1"/>
  <c r="C21" i="1"/>
  <c r="B21" i="1"/>
  <c r="O20" i="1"/>
  <c r="M20" i="1"/>
  <c r="L20" i="1"/>
  <c r="K20" i="1"/>
  <c r="J20" i="1"/>
  <c r="H20" i="1"/>
  <c r="G20" i="1"/>
  <c r="E20" i="1"/>
  <c r="D20" i="1"/>
  <c r="C20" i="1"/>
  <c r="O19" i="1"/>
  <c r="M19" i="1"/>
  <c r="L19" i="1"/>
  <c r="K19" i="1"/>
  <c r="J19" i="1"/>
  <c r="H19" i="1"/>
  <c r="G19" i="1"/>
  <c r="E19" i="1"/>
  <c r="D19" i="1"/>
  <c r="C19" i="1"/>
  <c r="O18" i="1"/>
  <c r="J18" i="1"/>
  <c r="C18" i="1"/>
  <c r="M17" i="1"/>
  <c r="L17" i="1"/>
  <c r="K17" i="1"/>
  <c r="J17" i="1"/>
  <c r="H17" i="1"/>
  <c r="G17" i="1"/>
  <c r="E17" i="1"/>
  <c r="E13" i="1" s="1"/>
  <c r="D17" i="1"/>
  <c r="M16" i="1"/>
  <c r="L16" i="1"/>
  <c r="K16" i="1"/>
  <c r="J16" i="1"/>
  <c r="H16" i="1"/>
  <c r="M15" i="1"/>
  <c r="L15" i="1"/>
  <c r="K15" i="1"/>
  <c r="J15" i="1"/>
  <c r="H15" i="1"/>
  <c r="G15" i="1"/>
  <c r="G14" i="1" s="1"/>
  <c r="G13" i="1" s="1"/>
  <c r="D15" i="1"/>
  <c r="D14" i="1" s="1"/>
  <c r="D13" i="1" s="1"/>
  <c r="J14" i="1"/>
  <c r="O13" i="1"/>
  <c r="J13" i="1"/>
  <c r="C13" i="1"/>
  <c r="M12" i="1"/>
  <c r="L12" i="1"/>
  <c r="K12" i="1"/>
  <c r="J12" i="1"/>
  <c r="H12" i="1"/>
  <c r="G12" i="1"/>
  <c r="E12" i="1"/>
  <c r="D12" i="1"/>
  <c r="M10" i="1"/>
  <c r="L10" i="1"/>
  <c r="K10" i="1"/>
  <c r="J10" i="1"/>
  <c r="H10" i="1"/>
  <c r="G10" i="1"/>
  <c r="E10" i="1"/>
  <c r="D10" i="1"/>
  <c r="O9" i="1"/>
  <c r="C9" i="1"/>
  <c r="M8" i="1"/>
  <c r="M7" i="1"/>
  <c r="L7" i="1"/>
  <c r="L6" i="1" s="1"/>
  <c r="K7" i="1"/>
  <c r="K6" i="1" s="1"/>
  <c r="J7" i="1"/>
  <c r="H7" i="1"/>
  <c r="H6" i="1" s="1"/>
  <c r="G7" i="1"/>
  <c r="G6" i="1" s="1"/>
  <c r="E7" i="1"/>
  <c r="E6" i="1" s="1"/>
  <c r="D7" i="1"/>
  <c r="D6" i="1" s="1"/>
  <c r="O6" i="1"/>
  <c r="J6" i="1"/>
  <c r="C6" i="1"/>
  <c r="G68" i="1" l="1"/>
  <c r="G63" i="1" s="1"/>
  <c r="I73" i="1"/>
  <c r="F19" i="1"/>
  <c r="N21" i="1"/>
  <c r="M9" i="1"/>
  <c r="N9" i="1" s="1"/>
  <c r="J9" i="1"/>
  <c r="I23" i="1"/>
  <c r="H24" i="1"/>
  <c r="N32" i="1"/>
  <c r="N62" i="1"/>
  <c r="I22" i="1"/>
  <c r="F23" i="1"/>
  <c r="F28" i="1"/>
  <c r="G33" i="1"/>
  <c r="F72" i="1"/>
  <c r="G9" i="1"/>
  <c r="N51" i="1"/>
  <c r="I62" i="1"/>
  <c r="N72" i="1"/>
  <c r="G24" i="1"/>
  <c r="D9" i="1"/>
  <c r="F21" i="1"/>
  <c r="N39" i="1"/>
  <c r="M43" i="1"/>
  <c r="N43" i="1" s="1"/>
  <c r="F62" i="1"/>
  <c r="M63" i="1"/>
  <c r="N63" i="1" s="1"/>
  <c r="I6" i="1"/>
  <c r="L14" i="1"/>
  <c r="L13" i="1" s="1"/>
  <c r="M14" i="1"/>
  <c r="M13" i="1" s="1"/>
  <c r="N13" i="1" s="1"/>
  <c r="H14" i="1"/>
  <c r="H13" i="1" s="1"/>
  <c r="I13" i="1" s="1"/>
  <c r="F22" i="1"/>
  <c r="K73" i="1"/>
  <c r="K9" i="1"/>
  <c r="K24" i="1"/>
  <c r="K27" i="1"/>
  <c r="F39" i="1"/>
  <c r="J43" i="1"/>
  <c r="I46" i="1"/>
  <c r="N56" i="1"/>
  <c r="L73" i="1"/>
  <c r="F6" i="1"/>
  <c r="D24" i="1"/>
  <c r="L24" i="1"/>
  <c r="D27" i="1"/>
  <c r="L27" i="1"/>
  <c r="O27" i="1"/>
  <c r="O76" i="1" s="1"/>
  <c r="I32" i="1"/>
  <c r="M33" i="1"/>
  <c r="N33" i="1" s="1"/>
  <c r="N19" i="1"/>
  <c r="K18" i="1"/>
  <c r="N23" i="1"/>
  <c r="M27" i="1"/>
  <c r="N27" i="1" s="1"/>
  <c r="I39" i="1"/>
  <c r="E18" i="1"/>
  <c r="F18" i="1" s="1"/>
  <c r="N22" i="1"/>
  <c r="I24" i="1"/>
  <c r="I29" i="1"/>
  <c r="F30" i="1"/>
  <c r="N30" i="1"/>
  <c r="N46" i="1"/>
  <c r="L63" i="1"/>
  <c r="I20" i="1"/>
  <c r="F31" i="1"/>
  <c r="K43" i="1"/>
  <c r="H9" i="1"/>
  <c r="I9" i="1" s="1"/>
  <c r="E9" i="1"/>
  <c r="F9" i="1" s="1"/>
  <c r="I19" i="1"/>
  <c r="N20" i="1"/>
  <c r="E24" i="1"/>
  <c r="F24" i="1" s="1"/>
  <c r="M24" i="1"/>
  <c r="N24" i="1" s="1"/>
  <c r="I31" i="1"/>
  <c r="H33" i="1"/>
  <c r="I33" i="1" s="1"/>
  <c r="E33" i="1"/>
  <c r="F33" i="1" s="1"/>
  <c r="K33" i="1"/>
  <c r="L43" i="1"/>
  <c r="I51" i="1"/>
  <c r="M73" i="1"/>
  <c r="M6" i="1"/>
  <c r="N6" i="1" s="1"/>
  <c r="D18" i="1"/>
  <c r="H18" i="1"/>
  <c r="I18" i="1" s="1"/>
  <c r="I28" i="1"/>
  <c r="F29" i="1"/>
  <c r="N29" i="1"/>
  <c r="H27" i="1"/>
  <c r="D33" i="1"/>
  <c r="L33" i="1"/>
  <c r="I56" i="1"/>
  <c r="H63" i="1"/>
  <c r="I63" i="1" s="1"/>
  <c r="E63" i="1"/>
  <c r="F63" i="1" s="1"/>
  <c r="D63" i="1"/>
  <c r="L9" i="1"/>
  <c r="K14" i="1"/>
  <c r="K13" i="1" s="1"/>
  <c r="G18" i="1"/>
  <c r="L18" i="1"/>
  <c r="E27" i="1"/>
  <c r="N28" i="1"/>
  <c r="K63" i="1"/>
  <c r="G27" i="1"/>
  <c r="I43" i="1"/>
  <c r="I30" i="1"/>
  <c r="N31" i="1"/>
  <c r="M18" i="1"/>
  <c r="N18" i="1" s="1"/>
  <c r="I21" i="1"/>
  <c r="F20" i="1"/>
  <c r="I72" i="1"/>
  <c r="C27" i="1"/>
  <c r="N73" i="1" l="1"/>
  <c r="M76" i="1"/>
  <c r="G76" i="1"/>
  <c r="G95" i="1" s="1"/>
  <c r="D76" i="1"/>
  <c r="D95" i="1" s="1"/>
  <c r="F27" i="1"/>
  <c r="L76" i="1"/>
  <c r="L95" i="1" s="1"/>
  <c r="K76" i="1"/>
  <c r="K95" i="1" s="1"/>
  <c r="H76" i="1"/>
  <c r="H95" i="1" s="1"/>
  <c r="M95" i="1"/>
  <c r="E76" i="1"/>
  <c r="E95" i="1" s="1"/>
  <c r="C76" i="1"/>
  <c r="I27" i="1"/>
  <c r="I76" i="1" l="1"/>
  <c r="N76" i="1"/>
  <c r="F76" i="1"/>
</calcChain>
</file>

<file path=xl/sharedStrings.xml><?xml version="1.0" encoding="utf-8"?>
<sst xmlns="http://schemas.openxmlformats.org/spreadsheetml/2006/main" count="143" uniqueCount="121">
  <si>
    <t>A</t>
  </si>
  <si>
    <t>B</t>
  </si>
  <si>
    <t>C</t>
  </si>
  <si>
    <t>D</t>
  </si>
  <si>
    <t>E</t>
  </si>
  <si>
    <t>Kod działania / poddziałania</t>
  </si>
  <si>
    <t>Nazwa działania / typu operacji</t>
  </si>
  <si>
    <t>Limit środków
[zł]</t>
  </si>
  <si>
    <t>Złożone wnioski</t>
  </si>
  <si>
    <t>Zawarte umowy / wydane decyzje (czynne)*</t>
  </si>
  <si>
    <t>Zrealizowane płatności</t>
  </si>
  <si>
    <t>Limit środków
[euro]</t>
  </si>
  <si>
    <t>ogółem</t>
  </si>
  <si>
    <t>liczba</t>
  </si>
  <si>
    <t>kwota [zł]</t>
  </si>
  <si>
    <t>wykorzystanie limitu</t>
  </si>
  <si>
    <t xml:space="preserve">liczba </t>
  </si>
  <si>
    <t>liczba różnych beneficjentów</t>
  </si>
  <si>
    <t>kwota [euro]</t>
  </si>
  <si>
    <t xml:space="preserve">ogółem </t>
  </si>
  <si>
    <t>EFRROW</t>
  </si>
  <si>
    <t>6=5/3</t>
  </si>
  <si>
    <t>9=8/3</t>
  </si>
  <si>
    <t>14=13/15</t>
  </si>
  <si>
    <t>Transfer wiedzy i działalność informacyjna</t>
  </si>
  <si>
    <t>1.1</t>
  </si>
  <si>
    <t>Wsparcie kształcenia zawodowego i nabywania umiejętności</t>
  </si>
  <si>
    <t>1.2</t>
  </si>
  <si>
    <t>Wsparcie na demonstracje i działania informacyjne</t>
  </si>
  <si>
    <t>Usługi doradcze, usługi z zakresu zarządzania gospodarstwem rolnym i usługi z zakresu zastępstw</t>
  </si>
  <si>
    <t>2.1</t>
  </si>
  <si>
    <t>Świadczenie kompleksowej porady dla rolnika</t>
  </si>
  <si>
    <t>Świadczenie kompleksowej porady dla właściciela lasu</t>
  </si>
  <si>
    <t>2.3</t>
  </si>
  <si>
    <t>Wsparcie na szkolenia doradców</t>
  </si>
  <si>
    <t>Systemy jakości produktów rolnych i środków spożywczych</t>
  </si>
  <si>
    <t>3.1</t>
  </si>
  <si>
    <t>Zobowiązania 2007-2013 i 2014-2020</t>
  </si>
  <si>
    <r>
      <rPr>
        <b/>
        <sz val="9"/>
        <rFont val="Calibri Light"/>
        <family val="1"/>
        <charset val="238"/>
        <scheme val="major"/>
      </rPr>
      <t xml:space="preserve">Wsparcie dla nowych uczestników systemów jakości  </t>
    </r>
    <r>
      <rPr>
        <sz val="9"/>
        <rFont val="Calibri Light"/>
        <family val="1"/>
        <charset val="238"/>
        <scheme val="major"/>
      </rPr>
      <t xml:space="preserve">
(Zobowiązania  2014-2020)</t>
    </r>
  </si>
  <si>
    <t>Zobowiązania  2007-2013</t>
  </si>
  <si>
    <t>3.2</t>
  </si>
  <si>
    <t>Wsparcie na przeprowadzenie działań informacyjnych i promocyjnych</t>
  </si>
  <si>
    <t>Inwestycje w środki trwałe</t>
  </si>
  <si>
    <t>4.1</t>
  </si>
  <si>
    <t>Modernizacja gospodarstw rolnych</t>
  </si>
  <si>
    <t>Inwestycje w gospodarstwach położonych na obszarach Natura 2000</t>
  </si>
  <si>
    <t>4.2</t>
  </si>
  <si>
    <t>Przetwórstwo i marketing produktów rolnych</t>
  </si>
  <si>
    <t>4.3</t>
  </si>
  <si>
    <t>Scalanie gruntów</t>
  </si>
  <si>
    <t>Przywracanie potencjału produkcji rolnej zniszczonego w wyniku klęsk żywiołowych i katastrof oraz wprowadzanie odpowiednich środków zapobiegawczych</t>
  </si>
  <si>
    <t>5.1</t>
  </si>
  <si>
    <t>Inwestycje zapobiegające zniszczeniu potencjału produkcji rolnej</t>
  </si>
  <si>
    <t>5.2</t>
  </si>
  <si>
    <t>Inwestycje odtwarzające potencjał produkcji rolnej</t>
  </si>
  <si>
    <t>Rozwój gospodarstw i działalności gospodarczej</t>
  </si>
  <si>
    <t>6.1</t>
  </si>
  <si>
    <t>Premie dla młodych rolników</t>
  </si>
  <si>
    <t>6.2</t>
  </si>
  <si>
    <t>Premie na rozpoczęcie działalności pozarolniczej</t>
  </si>
  <si>
    <t>6.3</t>
  </si>
  <si>
    <t>Restrukturyzacja małych gospodarstw</t>
  </si>
  <si>
    <t>6.4</t>
  </si>
  <si>
    <t>Rozwój przedsiębiorczości - rozwój usług rolniczych</t>
  </si>
  <si>
    <t>6.5</t>
  </si>
  <si>
    <t>Płatności dla rolników przekazujących małe gospodarstwa</t>
  </si>
  <si>
    <t>Podstawowe usługi i odnowa wsi na obszarach wiejskich</t>
  </si>
  <si>
    <t>7.2</t>
  </si>
  <si>
    <t>Budowa lub modernizacja dróg lokalnych</t>
  </si>
  <si>
    <t>Gospodarka wodno-ściekowa</t>
  </si>
  <si>
    <t>7.4</t>
  </si>
  <si>
    <t>Inwestycje w obiekty pełniące funkcje kulturalne lub kształtowanie przestrzeni publicznej</t>
  </si>
  <si>
    <t>Inwestycje w targowiska lub obiekty budowlane przeznaczone na cele promocji lokalnych produktów</t>
  </si>
  <si>
    <t>7.6</t>
  </si>
  <si>
    <t>Ochrona zabytków i budownictwa tradycyjnego</t>
  </si>
  <si>
    <t>Inwestycje w rozwój obszarów leśnych i poprawę żywotności lasów</t>
  </si>
  <si>
    <t>8 - w tym:</t>
  </si>
  <si>
    <t>Zobowiązania z PROW 2014-2020</t>
  </si>
  <si>
    <t>Zobowiązania z PROW 2007-2013</t>
  </si>
  <si>
    <t>Zobowiązania z PROW 2004-2006</t>
  </si>
  <si>
    <t>Tworzenie grup producentów i organizacji producentów</t>
  </si>
  <si>
    <t>w tym:</t>
  </si>
  <si>
    <t>Zobowiązania  2014-2020</t>
  </si>
  <si>
    <t>Działanie rolno-środowiskowo-klimatyczne</t>
  </si>
  <si>
    <t>10.1</t>
  </si>
  <si>
    <t>Zobowiązania z PROW 2014-2020 i 2007-2013</t>
  </si>
  <si>
    <t>10.2</t>
  </si>
  <si>
    <t>10 - w tym:</t>
  </si>
  <si>
    <t>Rolnictwo ekologiczne</t>
  </si>
  <si>
    <t>11.1</t>
  </si>
  <si>
    <t>Zobowiązania  2007-2013 i  2014-2020 - Płatności w okresie konwersji na rolnictwo ekologiczne</t>
  </si>
  <si>
    <t>11.2</t>
  </si>
  <si>
    <t>Zobowiązania  2007-2013 i  2014-2020 - Płatności w celu utrzymania rolnictwa ekologicznego</t>
  </si>
  <si>
    <t>11 - w tym:</t>
  </si>
  <si>
    <t>Płatności dla obszarów z ograniczeniami naturalnymi lub innymi szczególnymi ograniczeniami</t>
  </si>
  <si>
    <t>13.1</t>
  </si>
  <si>
    <t>Płatności ONW</t>
  </si>
  <si>
    <t>13.2</t>
  </si>
  <si>
    <t>13.3</t>
  </si>
  <si>
    <t>13 - w tym:</t>
  </si>
  <si>
    <t>Zobowiązania  2007-2013 (część kamp. 2014)</t>
  </si>
  <si>
    <t>Współpraca</t>
  </si>
  <si>
    <t>Wsparcie dla rozwoju lokalnego w ramach inicjatywy LEADER</t>
  </si>
  <si>
    <t>19.1</t>
  </si>
  <si>
    <t>Wsparcie przygotowawcze</t>
  </si>
  <si>
    <t>19.2</t>
  </si>
  <si>
    <t>Wdrażanie lokalnych strategii rozwoju</t>
  </si>
  <si>
    <t>Zobowiązania 2014-2020</t>
  </si>
  <si>
    <t>Zobowiązania 2007-2013</t>
  </si>
  <si>
    <t>19.3</t>
  </si>
  <si>
    <t>Wdrażanie projektów współpracy</t>
  </si>
  <si>
    <t>19.4</t>
  </si>
  <si>
    <t>Wsparcie kosztów bieżących i aktywizacji</t>
  </si>
  <si>
    <t>Pomoc techniczna</t>
  </si>
  <si>
    <t>Renty strukturalne</t>
  </si>
  <si>
    <t>Zobowiązania  2004-2006</t>
  </si>
  <si>
    <t>RAZEM</t>
  </si>
  <si>
    <t xml:space="preserve">*  W przypadku działań wieloletnich: 3.1,8,9,10,11 i Renty strukturalne - kwota oraz % wykorzystania środków przedstawione w sekcji C odnoszą się do szacowanych wypłat dla beneficjentów, którzy podjęli zobowiązania w ramach PROW 2004-2006, PROW 2007-2013 oraz PROW 2014-2020 i które mogą być finansowane w ramach budżetu PROW 2014 - 2020. </t>
  </si>
  <si>
    <t>** Limit środków na poszczególne działania / poddziałania / typy operacji podany w kolumnie H zgodny z „Planem finansowym PROW 2014-2020”. W przypadkach, w których w „Planie finansowym” nie został określony limit na dane poddziałanie/typ operacji, podane wartości wynikają z „Roboczego podsumowania tabeli finansowej” zawartego w „Skróconej wersji programu”.</t>
  </si>
  <si>
    <t>**** W ramach poddziałania 19.4 dane kwotowe zawarte w sekcjach dotyczących złożonych wniosków oraz zawartych umów dotyczą maksymalnej kwoty wsparcia wynikającej z umowy ramowej zawartej przez daną LGD.</t>
  </si>
  <si>
    <t>********** Kwoty zrealizowanych płatności nieuwzględniają kwot zrealizowanych płatności w ramach Instrumentu finansowego.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</si>
</sst>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z_ł"/>
  </numFmts>
  <fonts count="13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4"/>
      <name val="Calibri Light"/>
      <family val="1"/>
      <charset val="238"/>
      <scheme val="major"/>
    </font>
    <font>
      <b/>
      <sz val="16"/>
      <name val="Calibri Light"/>
      <family val="1"/>
      <charset val="238"/>
      <scheme val="major"/>
    </font>
    <font>
      <b/>
      <sz val="15"/>
      <name val="Calibri Light"/>
      <family val="1"/>
      <charset val="238"/>
      <scheme val="major"/>
    </font>
    <font>
      <sz val="11"/>
      <name val="Calibri Light"/>
      <family val="1"/>
      <charset val="238"/>
      <scheme val="major"/>
    </font>
    <font>
      <b/>
      <sz val="9"/>
      <name val="Calibri Light"/>
      <family val="1"/>
      <charset val="238"/>
      <scheme val="major"/>
    </font>
    <font>
      <sz val="11"/>
      <name val="Arial"/>
      <family val="2"/>
      <charset val="238"/>
    </font>
    <font>
      <sz val="9"/>
      <name val="Calibri Light"/>
      <family val="1"/>
      <charset val="238"/>
      <scheme val="major"/>
    </font>
    <font>
      <b/>
      <sz val="10"/>
      <name val="Arial"/>
      <family val="2"/>
      <charset val="238"/>
    </font>
    <font>
      <b/>
      <sz val="12"/>
      <name val="Calibri Light"/>
      <family val="1"/>
      <charset val="238"/>
      <scheme val="major"/>
    </font>
    <font>
      <sz val="8"/>
      <name val="Calibri Light"/>
      <family val="1"/>
      <charset val="238"/>
      <scheme val="major"/>
    </font>
    <font>
      <sz val="10"/>
      <name val="Calibri Light"/>
      <family val="1"/>
      <charset val="238"/>
      <scheme val="major"/>
    </font>
  </fonts>
  <fills count="9">
    <fill>
      <patternFill patternType="none"/>
    </fill>
    <fill>
      <patternFill patternType="gray125"/>
    </fill>
    <fill>
      <patternFill patternType="solid">
        <fgColor rgb="FFDCE7FC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BF5E1"/>
        <bgColor indexed="64"/>
      </patternFill>
    </fill>
    <fill>
      <patternFill patternType="solid">
        <fgColor rgb="FFECEBFF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62">
    <xf numFmtId="0" fontId="0" fillId="0" borderId="0" xfId="0"/>
    <xf numFmtId="0" fontId="1" fillId="0" borderId="0" xfId="1" applyFont="1" applyFill="1" applyProtection="1">
      <protection locked="0"/>
    </xf>
    <xf numFmtId="0" fontId="1" fillId="0" borderId="0" xfId="1" applyFont="1" applyFill="1" applyAlignment="1" applyProtection="1">
      <alignment vertical="center"/>
      <protection locked="0"/>
    </xf>
    <xf numFmtId="0" fontId="2" fillId="0" borderId="0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4" xfId="1" applyFont="1" applyFill="1" applyBorder="1" applyAlignment="1" applyProtection="1">
      <alignment horizontal="center" vertical="center" wrapText="1"/>
      <protection locked="0"/>
    </xf>
    <xf numFmtId="0" fontId="5" fillId="0" borderId="7" xfId="1" applyFont="1" applyFill="1" applyBorder="1" applyAlignment="1" applyProtection="1">
      <alignment horizontal="center" vertical="center" wrapText="1"/>
      <protection locked="0"/>
    </xf>
    <xf numFmtId="0" fontId="5" fillId="0" borderId="6" xfId="1" applyFont="1" applyFill="1" applyBorder="1" applyAlignment="1" applyProtection="1">
      <alignment horizontal="center" vertical="center" wrapText="1"/>
      <protection locked="0"/>
    </xf>
    <xf numFmtId="0" fontId="5" fillId="0" borderId="17" xfId="1" applyFont="1" applyFill="1" applyBorder="1" applyAlignment="1" applyProtection="1">
      <alignment horizontal="center" vertical="center" wrapText="1"/>
      <protection locked="0"/>
    </xf>
    <xf numFmtId="0" fontId="5" fillId="0" borderId="17" xfId="1" applyFont="1" applyFill="1" applyBorder="1" applyAlignment="1">
      <alignment horizontal="center" vertical="center" wrapText="1"/>
    </xf>
    <xf numFmtId="0" fontId="5" fillId="0" borderId="19" xfId="1" applyFont="1" applyFill="1" applyBorder="1" applyAlignment="1" applyProtection="1">
      <alignment horizontal="center" vertical="center" wrapText="1"/>
      <protection locked="0"/>
    </xf>
    <xf numFmtId="0" fontId="5" fillId="0" borderId="27" xfId="1" applyFont="1" applyFill="1" applyBorder="1" applyAlignment="1" applyProtection="1">
      <alignment horizontal="center" vertical="center" wrapText="1"/>
      <protection locked="0"/>
    </xf>
    <xf numFmtId="0" fontId="5" fillId="0" borderId="29" xfId="1" applyFont="1" applyFill="1" applyBorder="1" applyAlignment="1" applyProtection="1">
      <alignment horizontal="center" vertical="center" wrapText="1"/>
      <protection locked="0"/>
    </xf>
    <xf numFmtId="0" fontId="5" fillId="0" borderId="31" xfId="1" applyFont="1" applyFill="1" applyBorder="1" applyAlignment="1" applyProtection="1">
      <alignment horizontal="center" vertical="center" wrapText="1"/>
      <protection locked="0"/>
    </xf>
    <xf numFmtId="0" fontId="5" fillId="0" borderId="32" xfId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Fill="1" applyBorder="1" applyAlignment="1" applyProtection="1">
      <alignment horizontal="center" vertical="center" wrapText="1"/>
      <protection locked="0"/>
    </xf>
    <xf numFmtId="0" fontId="5" fillId="0" borderId="33" xfId="1" applyFont="1" applyFill="1" applyBorder="1" applyAlignment="1" applyProtection="1">
      <alignment horizontal="center" vertical="center" wrapText="1"/>
      <protection locked="0"/>
    </xf>
    <xf numFmtId="0" fontId="5" fillId="0" borderId="34" xfId="1" applyFont="1" applyFill="1" applyBorder="1" applyAlignment="1" applyProtection="1">
      <alignment horizontal="center" vertical="center" wrapText="1"/>
      <protection locked="0"/>
    </xf>
    <xf numFmtId="0" fontId="5" fillId="0" borderId="35" xfId="1" applyFont="1" applyFill="1" applyBorder="1" applyAlignment="1" applyProtection="1">
      <alignment horizontal="center" vertical="center" wrapText="1"/>
      <protection locked="0"/>
    </xf>
    <xf numFmtId="0" fontId="5" fillId="0" borderId="36" xfId="1" applyFont="1" applyFill="1" applyBorder="1" applyAlignment="1" applyProtection="1">
      <alignment horizontal="center" vertical="center" wrapText="1"/>
      <protection locked="0"/>
    </xf>
    <xf numFmtId="0" fontId="6" fillId="2" borderId="5" xfId="1" applyFont="1" applyFill="1" applyBorder="1" applyAlignment="1" applyProtection="1">
      <alignment horizontal="center" vertical="center" wrapText="1"/>
      <protection locked="0"/>
    </xf>
    <xf numFmtId="0" fontId="6" fillId="2" borderId="6" xfId="1" applyFont="1" applyFill="1" applyBorder="1" applyAlignment="1" applyProtection="1">
      <alignment horizontal="left" vertical="center" wrapText="1"/>
      <protection locked="0"/>
    </xf>
    <xf numFmtId="4" fontId="6" fillId="2" borderId="9" xfId="1" applyNumberFormat="1" applyFont="1" applyFill="1" applyBorder="1" applyAlignment="1" applyProtection="1">
      <alignment horizontal="right" vertical="center" wrapText="1"/>
    </xf>
    <xf numFmtId="3" fontId="6" fillId="2" borderId="10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11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12" xfId="1" applyNumberFormat="1" applyFont="1" applyFill="1" applyBorder="1" applyAlignment="1" applyProtection="1">
      <alignment horizontal="right" vertical="center" wrapText="1"/>
      <protection locked="0"/>
    </xf>
    <xf numFmtId="3" fontId="6" fillId="2" borderId="10" xfId="1" applyNumberFormat="1" applyFont="1" applyFill="1" applyBorder="1" applyAlignment="1" applyProtection="1">
      <alignment horizontal="right" vertical="center" wrapText="1"/>
    </xf>
    <xf numFmtId="4" fontId="6" fillId="2" borderId="11" xfId="1" applyNumberFormat="1" applyFont="1" applyFill="1" applyBorder="1" applyAlignment="1" applyProtection="1">
      <alignment horizontal="right" vertical="center" wrapText="1"/>
    </xf>
    <xf numFmtId="10" fontId="6" fillId="2" borderId="12" xfId="1" applyNumberFormat="1" applyFont="1" applyFill="1" applyBorder="1" applyAlignment="1" applyProtection="1">
      <alignment horizontal="right" vertical="center" wrapText="1"/>
    </xf>
    <xf numFmtId="4" fontId="6" fillId="2" borderId="6" xfId="1" applyNumberFormat="1" applyFont="1" applyFill="1" applyBorder="1" applyAlignment="1" applyProtection="1">
      <alignment horizontal="right" vertical="center" wrapText="1"/>
    </xf>
    <xf numFmtId="0" fontId="7" fillId="0" borderId="0" xfId="1" applyFont="1" applyFill="1" applyProtection="1">
      <protection locked="0"/>
    </xf>
    <xf numFmtId="0" fontId="8" fillId="0" borderId="37" xfId="1" applyFont="1" applyBorder="1" applyAlignment="1" applyProtection="1">
      <alignment horizontal="center" vertical="center"/>
      <protection locked="0"/>
    </xf>
    <xf numFmtId="0" fontId="6" fillId="0" borderId="37" xfId="1" applyFont="1" applyBorder="1" applyAlignment="1" applyProtection="1">
      <alignment horizontal="left" vertical="center" wrapText="1"/>
      <protection locked="0"/>
    </xf>
    <xf numFmtId="3" fontId="8" fillId="0" borderId="39" xfId="1" applyNumberFormat="1" applyFont="1" applyBorder="1" applyAlignment="1" applyProtection="1">
      <alignment horizontal="right" vertical="center" wrapText="1"/>
      <protection locked="0"/>
    </xf>
    <xf numFmtId="4" fontId="8" fillId="0" borderId="40" xfId="1" applyNumberFormat="1" applyFont="1" applyBorder="1" applyAlignment="1" applyProtection="1">
      <alignment horizontal="right" vertical="center" wrapText="1"/>
      <protection locked="0"/>
    </xf>
    <xf numFmtId="3" fontId="8" fillId="0" borderId="39" xfId="1" applyNumberFormat="1" applyFont="1" applyBorder="1" applyAlignment="1" applyProtection="1">
      <alignment horizontal="right" vertical="center" wrapText="1"/>
    </xf>
    <xf numFmtId="4" fontId="8" fillId="0" borderId="40" xfId="1" applyNumberFormat="1" applyFont="1" applyBorder="1" applyAlignment="1" applyProtection="1">
      <alignment horizontal="right" vertical="center" wrapText="1"/>
    </xf>
    <xf numFmtId="0" fontId="8" fillId="0" borderId="41" xfId="1" applyFont="1" applyBorder="1" applyAlignment="1" applyProtection="1">
      <alignment horizontal="center" vertical="center"/>
      <protection locked="0"/>
    </xf>
    <xf numFmtId="0" fontId="6" fillId="0" borderId="41" xfId="1" applyFont="1" applyBorder="1" applyAlignment="1" applyProtection="1">
      <alignment horizontal="left" vertical="center" wrapText="1"/>
      <protection locked="0"/>
    </xf>
    <xf numFmtId="3" fontId="8" fillId="0" borderId="18" xfId="1" applyNumberFormat="1" applyFont="1" applyBorder="1" applyAlignment="1" applyProtection="1">
      <alignment horizontal="right" vertical="center" wrapText="1"/>
      <protection locked="0"/>
    </xf>
    <xf numFmtId="4" fontId="8" fillId="0" borderId="42" xfId="1" applyNumberFormat="1" applyFont="1" applyBorder="1" applyAlignment="1" applyProtection="1">
      <alignment horizontal="right" vertical="center" wrapText="1"/>
      <protection locked="0"/>
    </xf>
    <xf numFmtId="3" fontId="8" fillId="0" borderId="18" xfId="1" applyNumberFormat="1" applyFont="1" applyBorder="1" applyAlignment="1" applyProtection="1">
      <alignment horizontal="right" vertical="center" wrapText="1"/>
    </xf>
    <xf numFmtId="4" fontId="8" fillId="0" borderId="42" xfId="1" applyNumberFormat="1" applyFont="1" applyBorder="1" applyAlignment="1" applyProtection="1">
      <alignment horizontal="right" vertical="center" wrapText="1"/>
    </xf>
    <xf numFmtId="4" fontId="8" fillId="0" borderId="35" xfId="1" applyNumberFormat="1" applyFont="1" applyBorder="1" applyAlignment="1" applyProtection="1">
      <alignment horizontal="right" vertical="center" wrapText="1"/>
    </xf>
    <xf numFmtId="0" fontId="6" fillId="2" borderId="13" xfId="1" applyFont="1" applyFill="1" applyBorder="1" applyAlignment="1" applyProtection="1">
      <alignment horizontal="center" vertical="center" wrapText="1"/>
      <protection locked="0"/>
    </xf>
    <xf numFmtId="0" fontId="6" fillId="2" borderId="14" xfId="1" applyFont="1" applyFill="1" applyBorder="1" applyAlignment="1" applyProtection="1">
      <alignment horizontal="left" vertical="center" wrapText="1"/>
      <protection locked="0"/>
    </xf>
    <xf numFmtId="4" fontId="6" fillId="2" borderId="21" xfId="1" applyNumberFormat="1" applyFont="1" applyFill="1" applyBorder="1" applyAlignment="1" applyProtection="1">
      <alignment horizontal="right" vertical="center" wrapText="1"/>
    </xf>
    <xf numFmtId="3" fontId="6" fillId="2" borderId="16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17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17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19" xfId="1" applyNumberFormat="1" applyFont="1" applyFill="1" applyBorder="1" applyAlignment="1" applyProtection="1">
      <alignment horizontal="right" vertical="center" wrapText="1"/>
      <protection locked="0"/>
    </xf>
    <xf numFmtId="3" fontId="6" fillId="2" borderId="16" xfId="1" applyNumberFormat="1" applyFont="1" applyFill="1" applyBorder="1" applyAlignment="1" applyProtection="1">
      <alignment horizontal="right" vertical="center" wrapText="1"/>
    </xf>
    <xf numFmtId="4" fontId="6" fillId="2" borderId="17" xfId="1" applyNumberFormat="1" applyFont="1" applyFill="1" applyBorder="1" applyAlignment="1" applyProtection="1">
      <alignment horizontal="right" vertical="center" wrapText="1"/>
    </xf>
    <xf numFmtId="10" fontId="6" fillId="2" borderId="19" xfId="1" applyNumberFormat="1" applyFont="1" applyFill="1" applyBorder="1" applyAlignment="1" applyProtection="1">
      <alignment horizontal="right" vertical="center" wrapText="1"/>
    </xf>
    <xf numFmtId="4" fontId="6" fillId="2" borderId="14" xfId="1" applyNumberFormat="1" applyFont="1" applyFill="1" applyBorder="1" applyAlignment="1" applyProtection="1">
      <alignment horizontal="right" vertical="center" wrapText="1"/>
    </xf>
    <xf numFmtId="0" fontId="6" fillId="0" borderId="13" xfId="1" applyFont="1" applyBorder="1" applyAlignment="1" applyProtection="1">
      <alignment horizontal="left" vertical="center" wrapText="1"/>
      <protection locked="0"/>
    </xf>
    <xf numFmtId="0" fontId="8" fillId="0" borderId="43" xfId="1" applyFont="1" applyFill="1" applyBorder="1" applyAlignment="1" applyProtection="1">
      <alignment horizontal="left" vertical="center" wrapText="1"/>
      <protection locked="0"/>
    </xf>
    <xf numFmtId="3" fontId="8" fillId="0" borderId="39" xfId="1" applyNumberFormat="1" applyFont="1" applyBorder="1" applyAlignment="1">
      <alignment horizontal="right" vertical="center" wrapText="1"/>
    </xf>
    <xf numFmtId="4" fontId="8" fillId="5" borderId="40" xfId="1" applyNumberFormat="1" applyFont="1" applyFill="1" applyBorder="1" applyAlignment="1">
      <alignment horizontal="right" vertical="center" wrapText="1"/>
    </xf>
    <xf numFmtId="4" fontId="8" fillId="0" borderId="40" xfId="1" applyNumberFormat="1" applyFont="1" applyBorder="1" applyAlignment="1">
      <alignment horizontal="right" vertical="center" wrapText="1"/>
    </xf>
    <xf numFmtId="0" fontId="8" fillId="0" borderId="43" xfId="1" applyFont="1" applyBorder="1" applyAlignment="1" applyProtection="1">
      <alignment horizontal="left" vertical="center" wrapText="1"/>
      <protection locked="0"/>
    </xf>
    <xf numFmtId="0" fontId="8" fillId="6" borderId="14" xfId="1" applyFont="1" applyFill="1" applyBorder="1" applyAlignment="1" applyProtection="1">
      <alignment horizontal="left" vertical="center" wrapText="1"/>
      <protection locked="0"/>
    </xf>
    <xf numFmtId="3" fontId="8" fillId="4" borderId="16" xfId="1" applyNumberFormat="1" applyFont="1" applyFill="1" applyBorder="1" applyAlignment="1">
      <alignment horizontal="right" vertical="center" wrapText="1"/>
    </xf>
    <xf numFmtId="4" fontId="8" fillId="5" borderId="17" xfId="1" applyNumberFormat="1" applyFont="1" applyFill="1" applyBorder="1" applyAlignment="1">
      <alignment horizontal="right" vertical="center" wrapText="1"/>
    </xf>
    <xf numFmtId="3" fontId="8" fillId="0" borderId="16" xfId="1" applyNumberFormat="1" applyFont="1" applyBorder="1" applyAlignment="1">
      <alignment horizontal="right" vertical="center" wrapText="1"/>
    </xf>
    <xf numFmtId="4" fontId="8" fillId="0" borderId="17" xfId="1" applyNumberFormat="1" applyFont="1" applyBorder="1" applyAlignment="1">
      <alignment horizontal="right" vertical="center" wrapText="1"/>
    </xf>
    <xf numFmtId="0" fontId="6" fillId="0" borderId="22" xfId="1" applyFont="1" applyBorder="1" applyAlignment="1" applyProtection="1">
      <alignment horizontal="left" vertical="center" wrapText="1"/>
      <protection locked="0"/>
    </xf>
    <xf numFmtId="4" fontId="8" fillId="3" borderId="38" xfId="1" applyNumberFormat="1" applyFont="1" applyFill="1" applyBorder="1" applyAlignment="1" applyProtection="1">
      <alignment horizontal="right" vertical="center" wrapText="1"/>
    </xf>
    <xf numFmtId="3" fontId="8" fillId="0" borderId="18" xfId="1" applyNumberFormat="1" applyFont="1" applyBorder="1" applyAlignment="1">
      <alignment horizontal="right" vertical="center" wrapText="1"/>
    </xf>
    <xf numFmtId="4" fontId="8" fillId="0" borderId="42" xfId="1" applyNumberFormat="1" applyFont="1" applyBorder="1" applyAlignment="1">
      <alignment horizontal="right" vertical="center" wrapText="1"/>
    </xf>
    <xf numFmtId="4" fontId="8" fillId="6" borderId="42" xfId="1" applyNumberFormat="1" applyFont="1" applyFill="1" applyBorder="1" applyAlignment="1">
      <alignment horizontal="right" vertical="center" wrapText="1"/>
    </xf>
    <xf numFmtId="0" fontId="6" fillId="0" borderId="14" xfId="1" applyFont="1" applyBorder="1" applyAlignment="1" applyProtection="1">
      <alignment horizontal="left" vertical="center" wrapText="1"/>
      <protection locked="0"/>
    </xf>
    <xf numFmtId="4" fontId="8" fillId="0" borderId="38" xfId="1" applyNumberFormat="1" applyFont="1" applyBorder="1" applyAlignment="1" applyProtection="1">
      <alignment horizontal="right" vertical="center" wrapText="1"/>
    </xf>
    <xf numFmtId="10" fontId="8" fillId="0" borderId="35" xfId="1" applyNumberFormat="1" applyFont="1" applyBorder="1" applyAlignment="1" applyProtection="1">
      <alignment horizontal="right" vertical="center" wrapText="1"/>
      <protection locked="0"/>
    </xf>
    <xf numFmtId="10" fontId="8" fillId="0" borderId="36" xfId="1" applyNumberFormat="1" applyFont="1" applyBorder="1" applyAlignment="1" applyProtection="1">
      <alignment horizontal="right" vertical="center" wrapText="1"/>
      <protection locked="0"/>
    </xf>
    <xf numFmtId="3" fontId="8" fillId="0" borderId="33" xfId="1" applyNumberFormat="1" applyFont="1" applyBorder="1" applyAlignment="1" applyProtection="1">
      <alignment horizontal="right" vertical="center" wrapText="1"/>
    </xf>
    <xf numFmtId="10" fontId="8" fillId="0" borderId="36" xfId="1" applyNumberFormat="1" applyFont="1" applyBorder="1" applyAlignment="1" applyProtection="1">
      <alignment horizontal="right" vertical="center" wrapText="1"/>
    </xf>
    <xf numFmtId="4" fontId="8" fillId="0" borderId="32" xfId="1" applyNumberFormat="1" applyFont="1" applyBorder="1" applyAlignment="1" applyProtection="1">
      <alignment horizontal="right" vertical="center" wrapText="1"/>
    </xf>
    <xf numFmtId="4" fontId="8" fillId="6" borderId="15" xfId="1" applyNumberFormat="1" applyFont="1" applyFill="1" applyBorder="1" applyAlignment="1" applyProtection="1">
      <alignment horizontal="right" vertical="center" wrapText="1"/>
    </xf>
    <xf numFmtId="3" fontId="8" fillId="6" borderId="16" xfId="1" applyNumberFormat="1" applyFont="1" applyFill="1" applyBorder="1" applyAlignment="1" applyProtection="1">
      <alignment horizontal="right" vertical="center" wrapText="1"/>
      <protection locked="0"/>
    </xf>
    <xf numFmtId="4" fontId="8" fillId="6" borderId="17" xfId="1" applyNumberFormat="1" applyFont="1" applyFill="1" applyBorder="1" applyAlignment="1" applyProtection="1">
      <alignment horizontal="right" vertical="center" wrapText="1"/>
      <protection locked="0"/>
    </xf>
    <xf numFmtId="10" fontId="8" fillId="6" borderId="42" xfId="1" applyNumberFormat="1" applyFont="1" applyFill="1" applyBorder="1" applyAlignment="1" applyProtection="1">
      <alignment horizontal="right" vertical="center" wrapText="1"/>
      <protection locked="0"/>
    </xf>
    <xf numFmtId="10" fontId="8" fillId="6" borderId="45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18" xfId="1" applyNumberFormat="1" applyFont="1" applyFill="1" applyBorder="1" applyAlignment="1" applyProtection="1">
      <alignment horizontal="right" vertical="center" wrapText="1"/>
    </xf>
    <xf numFmtId="4" fontId="8" fillId="6" borderId="42" xfId="1" applyNumberFormat="1" applyFont="1" applyFill="1" applyBorder="1" applyAlignment="1" applyProtection="1">
      <alignment horizontal="right" vertical="center" wrapText="1"/>
    </xf>
    <xf numFmtId="10" fontId="8" fillId="6" borderId="45" xfId="1" applyNumberFormat="1" applyFont="1" applyFill="1" applyBorder="1" applyAlignment="1" applyProtection="1">
      <alignment horizontal="right" vertical="center" wrapText="1"/>
    </xf>
    <xf numFmtId="4" fontId="8" fillId="6" borderId="22" xfId="1" applyNumberFormat="1" applyFont="1" applyFill="1" applyBorder="1" applyAlignment="1" applyProtection="1">
      <alignment horizontal="right" vertical="center" wrapText="1"/>
    </xf>
    <xf numFmtId="4" fontId="8" fillId="0" borderId="15" xfId="1" applyNumberFormat="1" applyFont="1" applyBorder="1" applyAlignment="1" applyProtection="1">
      <alignment horizontal="right" vertical="center" wrapText="1"/>
    </xf>
    <xf numFmtId="3" fontId="8" fillId="0" borderId="16" xfId="1" applyNumberFormat="1" applyFont="1" applyBorder="1" applyAlignment="1" applyProtection="1">
      <alignment horizontal="right" vertical="center" wrapText="1"/>
      <protection locked="0"/>
    </xf>
    <xf numFmtId="4" fontId="8" fillId="0" borderId="17" xfId="1" applyNumberFormat="1" applyFont="1" applyBorder="1" applyAlignment="1" applyProtection="1">
      <alignment horizontal="right" vertical="center" wrapText="1"/>
      <protection locked="0"/>
    </xf>
    <xf numFmtId="10" fontId="8" fillId="0" borderId="42" xfId="1" applyNumberFormat="1" applyFont="1" applyBorder="1" applyAlignment="1" applyProtection="1">
      <alignment horizontal="right" vertical="center" wrapText="1"/>
      <protection locked="0"/>
    </xf>
    <xf numFmtId="10" fontId="8" fillId="0" borderId="45" xfId="1" applyNumberFormat="1" applyFont="1" applyBorder="1" applyAlignment="1" applyProtection="1">
      <alignment horizontal="right" vertical="center" wrapText="1"/>
      <protection locked="0"/>
    </xf>
    <xf numFmtId="10" fontId="8" fillId="0" borderId="45" xfId="1" applyNumberFormat="1" applyFont="1" applyBorder="1" applyAlignment="1" applyProtection="1">
      <alignment horizontal="right" vertical="center" wrapText="1"/>
    </xf>
    <xf numFmtId="4" fontId="8" fillId="0" borderId="22" xfId="1" applyNumberFormat="1" applyFont="1" applyBorder="1" applyAlignment="1" applyProtection="1">
      <alignment horizontal="right" vertical="center" wrapText="1"/>
    </xf>
    <xf numFmtId="0" fontId="8" fillId="0" borderId="13" xfId="1" applyFont="1" applyBorder="1" applyAlignment="1" applyProtection="1">
      <alignment horizontal="center" vertical="center"/>
      <protection locked="0"/>
    </xf>
    <xf numFmtId="3" fontId="8" fillId="0" borderId="47" xfId="1" applyNumberFormat="1" applyFont="1" applyBorder="1" applyAlignment="1" applyProtection="1">
      <alignment horizontal="right" vertical="center" wrapText="1"/>
    </xf>
    <xf numFmtId="3" fontId="8" fillId="0" borderId="17" xfId="1" applyNumberFormat="1" applyFont="1" applyBorder="1" applyAlignment="1" applyProtection="1">
      <alignment horizontal="right" vertical="center" wrapText="1"/>
    </xf>
    <xf numFmtId="3" fontId="8" fillId="0" borderId="15" xfId="1" applyNumberFormat="1" applyFont="1" applyBorder="1" applyAlignment="1" applyProtection="1">
      <alignment horizontal="right" vertical="center" wrapText="1"/>
    </xf>
    <xf numFmtId="0" fontId="8" fillId="0" borderId="31" xfId="1" applyFont="1" applyBorder="1" applyAlignment="1" applyProtection="1">
      <alignment horizontal="center" vertical="center"/>
      <protection locked="0"/>
    </xf>
    <xf numFmtId="0" fontId="6" fillId="0" borderId="31" xfId="1" applyFont="1" applyBorder="1" applyAlignment="1" applyProtection="1">
      <alignment horizontal="left" vertical="center" wrapText="1"/>
      <protection locked="0"/>
    </xf>
    <xf numFmtId="4" fontId="8" fillId="3" borderId="42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42" xfId="1" applyNumberFormat="1" applyFont="1" applyFill="1" applyBorder="1" applyAlignment="1" applyProtection="1">
      <alignment horizontal="right" vertical="center" wrapText="1"/>
      <protection locked="0"/>
    </xf>
    <xf numFmtId="3" fontId="8" fillId="0" borderId="16" xfId="1" applyNumberFormat="1" applyFont="1" applyBorder="1" applyAlignment="1" applyProtection="1">
      <alignment horizontal="right" vertical="center" wrapText="1"/>
    </xf>
    <xf numFmtId="4" fontId="8" fillId="0" borderId="17" xfId="1" applyNumberFormat="1" applyFont="1" applyBorder="1" applyAlignment="1" applyProtection="1">
      <alignment horizontal="right" vertical="center" wrapText="1"/>
    </xf>
    <xf numFmtId="0" fontId="8" fillId="6" borderId="13" xfId="1" applyFont="1" applyFill="1" applyBorder="1" applyAlignment="1">
      <alignment vertical="center" wrapText="1"/>
    </xf>
    <xf numFmtId="3" fontId="8" fillId="6" borderId="39" xfId="1" applyNumberFormat="1" applyFont="1" applyFill="1" applyBorder="1" applyAlignment="1" applyProtection="1">
      <alignment horizontal="right" vertical="center" wrapText="1"/>
      <protection locked="0"/>
    </xf>
    <xf numFmtId="4" fontId="8" fillId="6" borderId="40" xfId="1" applyNumberFormat="1" applyFont="1" applyFill="1" applyBorder="1" applyAlignment="1" applyProtection="1">
      <alignment horizontal="right" vertical="center" wrapText="1"/>
      <protection locked="0"/>
    </xf>
    <xf numFmtId="4" fontId="8" fillId="5" borderId="40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16" xfId="1" applyNumberFormat="1" applyFont="1" applyFill="1" applyBorder="1" applyAlignment="1" applyProtection="1">
      <alignment horizontal="right" vertical="center" wrapText="1"/>
    </xf>
    <xf numFmtId="4" fontId="8" fillId="6" borderId="17" xfId="1" applyNumberFormat="1" applyFont="1" applyFill="1" applyBorder="1" applyAlignment="1" applyProtection="1">
      <alignment horizontal="right" vertical="center" wrapText="1"/>
    </xf>
    <xf numFmtId="0" fontId="8" fillId="7" borderId="22" xfId="1" applyFont="1" applyFill="1" applyBorder="1" applyAlignment="1">
      <alignment horizontal="left" vertical="center" wrapText="1"/>
    </xf>
    <xf numFmtId="3" fontId="8" fillId="6" borderId="16" xfId="1" applyNumberFormat="1" applyFont="1" applyFill="1" applyBorder="1" applyAlignment="1" applyProtection="1">
      <alignment vertical="center" wrapText="1"/>
      <protection locked="0"/>
    </xf>
    <xf numFmtId="4" fontId="8" fillId="5" borderId="17" xfId="1" applyNumberFormat="1" applyFont="1" applyFill="1" applyBorder="1" applyAlignment="1" applyProtection="1">
      <alignment horizontal="right" vertical="center" wrapText="1"/>
      <protection locked="0"/>
    </xf>
    <xf numFmtId="3" fontId="8" fillId="3" borderId="39" xfId="1" applyNumberFormat="1" applyFont="1" applyFill="1" applyBorder="1" applyAlignment="1" applyProtection="1">
      <alignment vertical="center" wrapText="1"/>
      <protection locked="0"/>
    </xf>
    <xf numFmtId="4" fontId="8" fillId="3" borderId="40" xfId="1" applyNumberFormat="1" applyFont="1" applyFill="1" applyBorder="1" applyAlignment="1" applyProtection="1">
      <alignment vertical="center" wrapText="1"/>
      <protection locked="0"/>
    </xf>
    <xf numFmtId="3" fontId="8" fillId="3" borderId="16" xfId="1" applyNumberFormat="1" applyFont="1" applyFill="1" applyBorder="1" applyAlignment="1" applyProtection="1">
      <alignment vertical="center" wrapText="1"/>
      <protection locked="0"/>
    </xf>
    <xf numFmtId="4" fontId="8" fillId="3" borderId="35" xfId="1" applyNumberFormat="1" applyFont="1" applyFill="1" applyBorder="1" applyAlignment="1" applyProtection="1">
      <alignment horizontal="right" vertical="center" wrapText="1"/>
      <protection locked="0"/>
    </xf>
    <xf numFmtId="0" fontId="8" fillId="6" borderId="31" xfId="1" applyFont="1" applyFill="1" applyBorder="1" applyAlignment="1" applyProtection="1">
      <alignment vertical="center" wrapText="1"/>
      <protection locked="0"/>
    </xf>
    <xf numFmtId="3" fontId="8" fillId="0" borderId="48" xfId="1" applyNumberFormat="1" applyFont="1" applyBorder="1" applyAlignment="1" applyProtection="1">
      <alignment horizontal="right" vertical="center" wrapText="1"/>
    </xf>
    <xf numFmtId="0" fontId="8" fillId="7" borderId="22" xfId="1" applyFont="1" applyFill="1" applyBorder="1" applyAlignment="1" applyProtection="1">
      <alignment horizontal="left" vertical="center" wrapText="1"/>
      <protection locked="0"/>
    </xf>
    <xf numFmtId="3" fontId="8" fillId="3" borderId="18" xfId="1" applyNumberFormat="1" applyFont="1" applyFill="1" applyBorder="1" applyAlignment="1" applyProtection="1">
      <alignment horizontal="right" vertical="center" wrapText="1"/>
      <protection locked="0"/>
    </xf>
    <xf numFmtId="4" fontId="8" fillId="5" borderId="35" xfId="1" applyNumberFormat="1" applyFont="1" applyFill="1" applyBorder="1" applyAlignment="1" applyProtection="1">
      <alignment horizontal="right" vertical="center" wrapText="1"/>
      <protection locked="0"/>
    </xf>
    <xf numFmtId="0" fontId="6" fillId="2" borderId="22" xfId="1" applyFont="1" applyFill="1" applyBorder="1" applyAlignment="1" applyProtection="1">
      <alignment horizontal="left" vertical="center" wrapText="1"/>
      <protection locked="0"/>
    </xf>
    <xf numFmtId="4" fontId="6" fillId="2" borderId="49" xfId="1" applyNumberFormat="1" applyFont="1" applyFill="1" applyBorder="1" applyAlignment="1" applyProtection="1">
      <alignment horizontal="right" vertical="center" wrapText="1"/>
    </xf>
    <xf numFmtId="164" fontId="6" fillId="2" borderId="17" xfId="1" applyNumberFormat="1" applyFont="1" applyFill="1" applyBorder="1" applyAlignment="1" applyProtection="1">
      <alignment horizontal="right" vertical="center" wrapText="1"/>
    </xf>
    <xf numFmtId="10" fontId="6" fillId="2" borderId="14" xfId="1" applyNumberFormat="1" applyFont="1" applyFill="1" applyBorder="1" applyAlignment="1" applyProtection="1">
      <alignment horizontal="right" vertical="center" wrapText="1"/>
    </xf>
    <xf numFmtId="3" fontId="8" fillId="6" borderId="33" xfId="1" applyNumberFormat="1" applyFont="1" applyFill="1" applyBorder="1" applyAlignment="1" applyProtection="1">
      <alignment horizontal="right" vertical="center" wrapText="1"/>
      <protection locked="0"/>
    </xf>
    <xf numFmtId="4" fontId="8" fillId="6" borderId="35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39" xfId="1" applyNumberFormat="1" applyFont="1" applyFill="1" applyBorder="1" applyAlignment="1" applyProtection="1">
      <alignment horizontal="right" vertical="center" wrapText="1"/>
    </xf>
    <xf numFmtId="4" fontId="8" fillId="6" borderId="40" xfId="1" applyNumberFormat="1" applyFont="1" applyFill="1" applyBorder="1" applyAlignment="1" applyProtection="1">
      <alignment horizontal="right" vertical="center" wrapText="1"/>
    </xf>
    <xf numFmtId="3" fontId="8" fillId="6" borderId="50" xfId="1" applyNumberFormat="1" applyFont="1" applyFill="1" applyBorder="1" applyAlignment="1" applyProtection="1">
      <alignment horizontal="right" vertical="center" wrapText="1"/>
      <protection locked="0"/>
    </xf>
    <xf numFmtId="164" fontId="8" fillId="5" borderId="17" xfId="1" applyNumberFormat="1" applyFont="1" applyFill="1" applyBorder="1" applyAlignment="1" applyProtection="1">
      <alignment horizontal="right" vertical="center" wrapText="1"/>
      <protection locked="0"/>
    </xf>
    <xf numFmtId="0" fontId="8" fillId="7" borderId="32" xfId="1" applyFont="1" applyFill="1" applyBorder="1" applyAlignment="1">
      <alignment horizontal="left" vertical="center" wrapText="1"/>
    </xf>
    <xf numFmtId="0" fontId="8" fillId="6" borderId="41" xfId="1" applyFont="1" applyFill="1" applyBorder="1" applyAlignment="1" applyProtection="1">
      <alignment vertical="center" wrapText="1"/>
      <protection locked="0"/>
    </xf>
    <xf numFmtId="164" fontId="8" fillId="6" borderId="42" xfId="1" applyNumberFormat="1" applyFont="1" applyFill="1" applyBorder="1" applyAlignment="1" applyProtection="1">
      <alignment horizontal="right" vertical="center" wrapText="1"/>
    </xf>
    <xf numFmtId="3" fontId="8" fillId="6" borderId="39" xfId="1" applyNumberFormat="1" applyFont="1" applyFill="1" applyBorder="1" applyAlignment="1" applyProtection="1">
      <alignment vertical="center" wrapText="1"/>
      <protection locked="0"/>
    </xf>
    <xf numFmtId="4" fontId="8" fillId="6" borderId="40" xfId="1" applyNumberFormat="1" applyFont="1" applyFill="1" applyBorder="1" applyAlignment="1" applyProtection="1">
      <alignment vertical="center" wrapText="1"/>
      <protection locked="0"/>
    </xf>
    <xf numFmtId="3" fontId="8" fillId="6" borderId="39" xfId="1" applyNumberFormat="1" applyFont="1" applyFill="1" applyBorder="1" applyAlignment="1" applyProtection="1">
      <alignment vertical="center" wrapText="1"/>
    </xf>
    <xf numFmtId="4" fontId="8" fillId="6" borderId="40" xfId="1" applyNumberFormat="1" applyFont="1" applyFill="1" applyBorder="1" applyAlignment="1" applyProtection="1">
      <alignment vertical="center" wrapText="1"/>
    </xf>
    <xf numFmtId="3" fontId="8" fillId="6" borderId="16" xfId="1" applyNumberFormat="1" applyFont="1" applyFill="1" applyBorder="1" applyAlignment="1" applyProtection="1">
      <alignment vertical="center" wrapText="1"/>
    </xf>
    <xf numFmtId="4" fontId="8" fillId="6" borderId="17" xfId="1" applyNumberFormat="1" applyFont="1" applyFill="1" applyBorder="1" applyAlignment="1" applyProtection="1">
      <alignment vertical="center" wrapText="1"/>
    </xf>
    <xf numFmtId="3" fontId="8" fillId="6" borderId="18" xfId="1" applyNumberFormat="1" applyFont="1" applyFill="1" applyBorder="1" applyAlignment="1" applyProtection="1">
      <alignment horizontal="right" vertical="center" wrapText="1"/>
      <protection locked="0"/>
    </xf>
    <xf numFmtId="4" fontId="8" fillId="6" borderId="42" xfId="1" applyNumberFormat="1" applyFont="1" applyFill="1" applyBorder="1" applyAlignment="1" applyProtection="1">
      <alignment horizontal="right" vertical="center" wrapText="1"/>
      <protection locked="0"/>
    </xf>
    <xf numFmtId="3" fontId="8" fillId="0" borderId="18" xfId="1" applyNumberFormat="1" applyFont="1" applyFill="1" applyBorder="1" applyAlignment="1" applyProtection="1">
      <alignment horizontal="right" vertical="center" wrapText="1"/>
      <protection locked="0"/>
    </xf>
    <xf numFmtId="0" fontId="6" fillId="2" borderId="41" xfId="1" applyFont="1" applyFill="1" applyBorder="1" applyAlignment="1" applyProtection="1">
      <alignment horizontal="center" vertical="center" wrapText="1"/>
      <protection locked="0"/>
    </xf>
    <xf numFmtId="4" fontId="6" fillId="2" borderId="15" xfId="1" applyNumberFormat="1" applyFont="1" applyFill="1" applyBorder="1" applyAlignment="1" applyProtection="1">
      <alignment horizontal="right" vertical="center" wrapText="1"/>
    </xf>
    <xf numFmtId="3" fontId="6" fillId="2" borderId="18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42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42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45" xfId="1" applyNumberFormat="1" applyFont="1" applyFill="1" applyBorder="1" applyAlignment="1" applyProtection="1">
      <alignment horizontal="right" vertical="center" wrapText="1"/>
      <protection locked="0"/>
    </xf>
    <xf numFmtId="3" fontId="6" fillId="2" borderId="18" xfId="1" applyNumberFormat="1" applyFont="1" applyFill="1" applyBorder="1" applyAlignment="1" applyProtection="1">
      <alignment horizontal="right" vertical="center" wrapText="1"/>
    </xf>
    <xf numFmtId="4" fontId="6" fillId="2" borderId="42" xfId="1" applyNumberFormat="1" applyFont="1" applyFill="1" applyBorder="1" applyAlignment="1" applyProtection="1">
      <alignment horizontal="right" vertical="center" wrapText="1"/>
    </xf>
    <xf numFmtId="10" fontId="6" fillId="2" borderId="45" xfId="1" applyNumberFormat="1" applyFont="1" applyFill="1" applyBorder="1" applyAlignment="1" applyProtection="1">
      <alignment horizontal="right" vertical="center" wrapText="1"/>
    </xf>
    <xf numFmtId="4" fontId="6" fillId="2" borderId="22" xfId="1" applyNumberFormat="1" applyFont="1" applyFill="1" applyBorder="1" applyAlignment="1" applyProtection="1">
      <alignment horizontal="right" vertical="center" wrapText="1"/>
    </xf>
    <xf numFmtId="3" fontId="6" fillId="2" borderId="50" xfId="1" applyNumberFormat="1" applyFont="1" applyFill="1" applyBorder="1" applyAlignment="1" applyProtection="1">
      <alignment horizontal="right" vertical="center" wrapText="1"/>
      <protection locked="0"/>
    </xf>
    <xf numFmtId="0" fontId="6" fillId="0" borderId="43" xfId="1" applyFont="1" applyBorder="1" applyAlignment="1" applyProtection="1">
      <alignment horizontal="left" vertical="center" wrapText="1"/>
      <protection locked="0"/>
    </xf>
    <xf numFmtId="3" fontId="8" fillId="0" borderId="48" xfId="1" applyNumberFormat="1" applyFont="1" applyBorder="1" applyAlignment="1" applyProtection="1">
      <alignment horizontal="right" vertical="center" wrapText="1"/>
      <protection locked="0"/>
    </xf>
    <xf numFmtId="4" fontId="8" fillId="0" borderId="51" xfId="1" applyNumberFormat="1" applyFont="1" applyBorder="1" applyAlignment="1" applyProtection="1">
      <alignment horizontal="right" vertical="center" wrapText="1"/>
    </xf>
    <xf numFmtId="0" fontId="8" fillId="7" borderId="16" xfId="1" applyFont="1" applyFill="1" applyBorder="1" applyAlignment="1" applyProtection="1">
      <alignment horizontal="left" vertical="center" wrapText="1"/>
      <protection locked="0"/>
    </xf>
    <xf numFmtId="0" fontId="8" fillId="7" borderId="17" xfId="1" applyFont="1" applyFill="1" applyBorder="1" applyAlignment="1" applyProtection="1">
      <alignment horizontal="left" vertical="center" wrapText="1"/>
      <protection locked="0"/>
    </xf>
    <xf numFmtId="4" fontId="6" fillId="2" borderId="50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20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16" xfId="1" applyNumberFormat="1" applyFont="1" applyFill="1" applyBorder="1" applyAlignment="1" applyProtection="1">
      <alignment horizontal="right" vertical="center" wrapText="1"/>
      <protection locked="0"/>
    </xf>
    <xf numFmtId="0" fontId="8" fillId="7" borderId="43" xfId="1" applyFont="1" applyFill="1" applyBorder="1" applyAlignment="1" applyProtection="1">
      <alignment horizontal="left" vertical="center" wrapText="1"/>
      <protection locked="0"/>
    </xf>
    <xf numFmtId="10" fontId="8" fillId="3" borderId="35" xfId="1" applyNumberFormat="1" applyFont="1" applyFill="1" applyBorder="1" applyAlignment="1" applyProtection="1">
      <alignment horizontal="right" vertical="center" wrapText="1"/>
      <protection locked="0"/>
    </xf>
    <xf numFmtId="3" fontId="8" fillId="3" borderId="33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52" xfId="1" applyNumberFormat="1" applyFont="1" applyFill="1" applyBorder="1" applyAlignment="1" applyProtection="1">
      <alignment horizontal="right" vertical="center" wrapText="1"/>
    </xf>
    <xf numFmtId="4" fontId="8" fillId="6" borderId="44" xfId="1" applyNumberFormat="1" applyFont="1" applyFill="1" applyBorder="1" applyAlignment="1" applyProtection="1">
      <alignment horizontal="right" vertical="center" wrapText="1"/>
    </xf>
    <xf numFmtId="4" fontId="8" fillId="3" borderId="54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54" xfId="1" applyNumberFormat="1" applyFont="1" applyFill="1" applyBorder="1" applyAlignment="1" applyProtection="1">
      <alignment horizontal="right" vertical="center" wrapText="1"/>
      <protection locked="0"/>
    </xf>
    <xf numFmtId="3" fontId="8" fillId="3" borderId="28" xfId="1" applyNumberFormat="1" applyFont="1" applyFill="1" applyBorder="1" applyAlignment="1" applyProtection="1">
      <alignment horizontal="right" vertical="center" wrapText="1"/>
      <protection locked="0"/>
    </xf>
    <xf numFmtId="4" fontId="8" fillId="5" borderId="54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56" xfId="1" applyNumberFormat="1" applyFont="1" applyFill="1" applyBorder="1" applyAlignment="1" applyProtection="1">
      <alignment horizontal="right" vertical="center" wrapText="1"/>
    </xf>
    <xf numFmtId="4" fontId="8" fillId="6" borderId="57" xfId="1" applyNumberFormat="1" applyFont="1" applyFill="1" applyBorder="1" applyAlignment="1" applyProtection="1">
      <alignment horizontal="right" vertical="center" wrapText="1"/>
    </xf>
    <xf numFmtId="4" fontId="10" fillId="8" borderId="58" xfId="1" applyNumberFormat="1" applyFont="1" applyFill="1" applyBorder="1" applyAlignment="1" applyProtection="1">
      <alignment horizontal="right" vertical="center" wrapText="1"/>
    </xf>
    <xf numFmtId="3" fontId="10" fillId="8" borderId="59" xfId="1" applyNumberFormat="1" applyFont="1" applyFill="1" applyBorder="1" applyAlignment="1" applyProtection="1">
      <alignment horizontal="right" vertical="center" wrapText="1"/>
      <protection locked="0"/>
    </xf>
    <xf numFmtId="4" fontId="10" fillId="8" borderId="60" xfId="1" applyNumberFormat="1" applyFont="1" applyFill="1" applyBorder="1" applyAlignment="1" applyProtection="1">
      <alignment horizontal="right" vertical="center" wrapText="1"/>
      <protection locked="0"/>
    </xf>
    <xf numFmtId="10" fontId="10" fillId="8" borderId="60" xfId="1" applyNumberFormat="1" applyFont="1" applyFill="1" applyBorder="1" applyAlignment="1" applyProtection="1">
      <alignment horizontal="right" vertical="center" wrapText="1"/>
      <protection locked="0"/>
    </xf>
    <xf numFmtId="10" fontId="10" fillId="8" borderId="61" xfId="1" applyNumberFormat="1" applyFont="1" applyFill="1" applyBorder="1" applyAlignment="1" applyProtection="1">
      <alignment horizontal="right" vertical="center" wrapText="1"/>
      <protection locked="0"/>
    </xf>
    <xf numFmtId="3" fontId="10" fillId="8" borderId="1" xfId="1" applyNumberFormat="1" applyFont="1" applyFill="1" applyBorder="1" applyAlignment="1" applyProtection="1">
      <alignment horizontal="right" vertical="center" wrapText="1"/>
    </xf>
    <xf numFmtId="4" fontId="10" fillId="8" borderId="60" xfId="1" applyNumberFormat="1" applyFont="1" applyFill="1" applyBorder="1" applyAlignment="1" applyProtection="1">
      <alignment horizontal="right" vertical="center" wrapText="1"/>
    </xf>
    <xf numFmtId="10" fontId="10" fillId="8" borderId="61" xfId="1" applyNumberFormat="1" applyFont="1" applyFill="1" applyBorder="1" applyAlignment="1" applyProtection="1">
      <alignment horizontal="right" vertical="center" wrapText="1"/>
    </xf>
    <xf numFmtId="4" fontId="10" fillId="8" borderId="30" xfId="1" applyNumberFormat="1" applyFont="1" applyFill="1" applyBorder="1" applyAlignment="1" applyProtection="1">
      <alignment horizontal="right" vertical="center" wrapText="1"/>
    </xf>
    <xf numFmtId="0" fontId="11" fillId="0" borderId="0" xfId="1" applyFont="1" applyFill="1" applyProtection="1">
      <protection locked="0"/>
    </xf>
    <xf numFmtId="0" fontId="12" fillId="0" borderId="0" xfId="1" applyFont="1" applyFill="1" applyProtection="1">
      <protection locked="0"/>
    </xf>
    <xf numFmtId="3" fontId="1" fillId="0" borderId="0" xfId="1" applyNumberFormat="1" applyFont="1" applyFill="1" applyProtection="1">
      <protection locked="0"/>
    </xf>
    <xf numFmtId="4" fontId="1" fillId="0" borderId="0" xfId="1" applyNumberFormat="1" applyFont="1" applyFill="1" applyProtection="1">
      <protection locked="0"/>
    </xf>
    <xf numFmtId="0" fontId="11" fillId="0" borderId="0" xfId="1" applyFont="1" applyFill="1" applyAlignment="1" applyProtection="1">
      <protection locked="0"/>
    </xf>
    <xf numFmtId="0" fontId="5" fillId="0" borderId="15" xfId="1" applyFont="1" applyFill="1" applyBorder="1" applyAlignment="1" applyProtection="1">
      <alignment horizontal="center" vertical="center" wrapText="1"/>
      <protection locked="0"/>
    </xf>
    <xf numFmtId="0" fontId="5" fillId="0" borderId="25" xfId="1" applyFont="1" applyFill="1" applyBorder="1" applyAlignment="1" applyProtection="1">
      <alignment horizontal="center" vertical="center" wrapText="1"/>
      <protection locked="0"/>
    </xf>
    <xf numFmtId="0" fontId="5" fillId="0" borderId="16" xfId="1" applyFont="1" applyFill="1" applyBorder="1" applyAlignment="1" applyProtection="1">
      <alignment horizontal="center" vertical="center" wrapText="1"/>
      <protection locked="0"/>
    </xf>
    <xf numFmtId="0" fontId="5" fillId="0" borderId="26" xfId="1" applyFont="1" applyFill="1" applyBorder="1" applyAlignment="1" applyProtection="1">
      <alignment horizontal="center" vertical="center" wrapText="1"/>
      <protection locked="0"/>
    </xf>
    <xf numFmtId="0" fontId="5" fillId="0" borderId="18" xfId="1" applyFont="1" applyFill="1" applyBorder="1" applyAlignment="1" applyProtection="1">
      <alignment horizontal="center" vertical="center" wrapText="1"/>
      <protection locked="0"/>
    </xf>
    <xf numFmtId="0" fontId="5" fillId="0" borderId="28" xfId="1" applyFont="1" applyFill="1" applyBorder="1" applyAlignment="1" applyProtection="1">
      <alignment horizontal="center" vertical="center" wrapText="1"/>
      <protection locked="0"/>
    </xf>
    <xf numFmtId="0" fontId="5" fillId="0" borderId="20" xfId="1" applyFont="1" applyFill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>
      <alignment horizontal="center" vertical="center" wrapText="1"/>
    </xf>
    <xf numFmtId="0" fontId="5" fillId="0" borderId="22" xfId="1" applyFont="1" applyFill="1" applyBorder="1" applyAlignment="1" applyProtection="1">
      <alignment horizontal="center" vertical="center" wrapText="1"/>
      <protection locked="0"/>
    </xf>
    <xf numFmtId="0" fontId="5" fillId="0" borderId="30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2" xfId="1" applyFont="1" applyFill="1" applyBorder="1" applyAlignment="1" applyProtection="1">
      <alignment horizontal="center" vertical="center" wrapText="1"/>
      <protection locked="0"/>
    </xf>
    <xf numFmtId="0" fontId="4" fillId="0" borderId="1" xfId="1" applyFont="1" applyFill="1" applyBorder="1" applyAlignment="1" applyProtection="1">
      <alignment horizontal="center" vertical="center" wrapText="1"/>
      <protection locked="0"/>
    </xf>
    <xf numFmtId="0" fontId="4" fillId="0" borderId="2" xfId="1" applyFont="1" applyFill="1" applyBorder="1" applyAlignment="1" applyProtection="1">
      <alignment horizontal="center" vertical="center" wrapText="1"/>
      <protection locked="0"/>
    </xf>
    <xf numFmtId="0" fontId="4" fillId="0" borderId="3" xfId="1" applyFont="1" applyFill="1" applyBorder="1" applyAlignment="1" applyProtection="1">
      <alignment horizontal="center" vertical="center" wrapText="1"/>
      <protection locked="0"/>
    </xf>
    <xf numFmtId="0" fontId="5" fillId="0" borderId="5" xfId="1" applyFont="1" applyFill="1" applyBorder="1" applyAlignment="1" applyProtection="1">
      <alignment horizontal="center" vertical="center" wrapText="1"/>
      <protection locked="0"/>
    </xf>
    <xf numFmtId="0" fontId="5" fillId="0" borderId="13" xfId="1" applyFont="1" applyFill="1" applyBorder="1" applyAlignment="1" applyProtection="1">
      <alignment horizontal="center" vertical="center" wrapText="1"/>
      <protection locked="0"/>
    </xf>
    <xf numFmtId="0" fontId="5" fillId="0" borderId="23" xfId="1" applyFont="1" applyFill="1" applyBorder="1" applyAlignment="1" applyProtection="1">
      <alignment horizontal="center" vertical="center" wrapText="1"/>
      <protection locked="0"/>
    </xf>
    <xf numFmtId="0" fontId="5" fillId="0" borderId="6" xfId="1" applyFont="1" applyFill="1" applyBorder="1" applyAlignment="1" applyProtection="1">
      <alignment horizontal="center" vertical="center" wrapText="1"/>
      <protection locked="0"/>
    </xf>
    <xf numFmtId="0" fontId="5" fillId="0" borderId="14" xfId="1" applyFont="1" applyFill="1" applyBorder="1" applyAlignment="1" applyProtection="1">
      <alignment horizontal="center" vertical="center" wrapText="1"/>
      <protection locked="0"/>
    </xf>
    <xf numFmtId="0" fontId="5" fillId="0" borderId="24" xfId="1" applyFont="1" applyFill="1" applyBorder="1" applyAlignment="1" applyProtection="1">
      <alignment horizontal="center" vertical="center" wrapText="1"/>
      <protection locked="0"/>
    </xf>
    <xf numFmtId="0" fontId="5" fillId="0" borderId="8" xfId="1" applyFont="1" applyFill="1" applyBorder="1" applyAlignment="1" applyProtection="1">
      <alignment horizontal="center" vertical="center" wrapText="1"/>
      <protection locked="0"/>
    </xf>
    <xf numFmtId="0" fontId="5" fillId="0" borderId="9" xfId="1" applyFont="1" applyFill="1" applyBorder="1" applyAlignment="1" applyProtection="1">
      <alignment horizontal="center" vertical="center" wrapText="1"/>
      <protection locked="0"/>
    </xf>
    <xf numFmtId="0" fontId="5" fillId="0" borderId="10" xfId="1" applyFont="1" applyFill="1" applyBorder="1" applyAlignment="1" applyProtection="1">
      <alignment horizontal="center" vertical="center" wrapText="1"/>
      <protection locked="0"/>
    </xf>
    <xf numFmtId="0" fontId="5" fillId="0" borderId="11" xfId="1" applyFont="1" applyFill="1" applyBorder="1" applyAlignment="1" applyProtection="1">
      <alignment horizontal="center" vertical="center" wrapText="1"/>
      <protection locked="0"/>
    </xf>
    <xf numFmtId="0" fontId="5" fillId="0" borderId="12" xfId="1" applyFont="1" applyFill="1" applyBorder="1" applyAlignment="1" applyProtection="1">
      <alignment horizontal="center" vertical="center" wrapText="1"/>
      <protection locked="0"/>
    </xf>
    <xf numFmtId="4" fontId="8" fillId="3" borderId="38" xfId="1" applyNumberFormat="1" applyFont="1" applyFill="1" applyBorder="1" applyAlignment="1" applyProtection="1">
      <alignment horizontal="right" vertical="center" wrapText="1"/>
    </xf>
    <xf numFmtId="10" fontId="8" fillId="3" borderId="35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36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36" xfId="1" applyNumberFormat="1" applyFont="1" applyFill="1" applyBorder="1" applyAlignment="1" applyProtection="1">
      <alignment horizontal="right" vertical="center" wrapText="1"/>
    </xf>
    <xf numFmtId="4" fontId="8" fillId="3" borderId="32" xfId="1" applyNumberFormat="1" applyFont="1" applyFill="1" applyBorder="1" applyAlignment="1" applyProtection="1">
      <alignment horizontal="right" vertical="center" wrapText="1"/>
    </xf>
    <xf numFmtId="0" fontId="8" fillId="0" borderId="31" xfId="1" applyFont="1" applyBorder="1" applyAlignment="1" applyProtection="1">
      <alignment horizontal="center" vertical="center"/>
      <protection locked="0"/>
    </xf>
    <xf numFmtId="3" fontId="8" fillId="0" borderId="33" xfId="1" applyNumberFormat="1" applyFont="1" applyBorder="1" applyAlignment="1" applyProtection="1">
      <alignment horizontal="right" vertical="center" wrapText="1"/>
      <protection locked="0"/>
    </xf>
    <xf numFmtId="3" fontId="8" fillId="0" borderId="39" xfId="1" applyNumberFormat="1" applyFont="1" applyBorder="1" applyAlignment="1" applyProtection="1">
      <alignment horizontal="right" vertical="center" wrapText="1"/>
      <protection locked="0"/>
    </xf>
    <xf numFmtId="4" fontId="8" fillId="0" borderId="35" xfId="1" applyNumberFormat="1" applyFont="1" applyBorder="1" applyAlignment="1" applyProtection="1">
      <alignment horizontal="right" vertical="center" wrapText="1"/>
      <protection locked="0"/>
    </xf>
    <xf numFmtId="4" fontId="8" fillId="0" borderId="40" xfId="1" applyNumberFormat="1" applyFont="1" applyBorder="1" applyAlignment="1" applyProtection="1">
      <alignment horizontal="right" vertical="center" wrapText="1"/>
      <protection locked="0"/>
    </xf>
    <xf numFmtId="0" fontId="8" fillId="0" borderId="41" xfId="1" applyFont="1" applyBorder="1" applyAlignment="1" applyProtection="1">
      <alignment horizontal="center" vertical="center"/>
      <protection locked="0"/>
    </xf>
    <xf numFmtId="4" fontId="8" fillId="0" borderId="35" xfId="1" applyNumberFormat="1" applyFont="1" applyBorder="1" applyAlignment="1" applyProtection="1">
      <alignment horizontal="right" vertical="center" wrapText="1"/>
    </xf>
    <xf numFmtId="0" fontId="1" fillId="0" borderId="31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4" fontId="8" fillId="4" borderId="35" xfId="1" applyNumberFormat="1" applyFont="1" applyFill="1" applyBorder="1" applyAlignment="1">
      <alignment horizontal="right" vertical="center" wrapText="1"/>
    </xf>
    <xf numFmtId="4" fontId="8" fillId="4" borderId="40" xfId="1" applyNumberFormat="1" applyFont="1" applyFill="1" applyBorder="1" applyAlignment="1">
      <alignment horizontal="right" vertical="center" wrapText="1"/>
    </xf>
    <xf numFmtId="10" fontId="8" fillId="4" borderId="44" xfId="1" applyNumberFormat="1" applyFont="1" applyFill="1" applyBorder="1" applyAlignment="1">
      <alignment horizontal="right" vertical="center" wrapText="1"/>
    </xf>
    <xf numFmtId="4" fontId="8" fillId="0" borderId="45" xfId="1" applyNumberFormat="1" applyFont="1" applyBorder="1" applyAlignment="1">
      <alignment horizontal="right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46" xfId="0" applyFont="1" applyBorder="1" applyAlignment="1">
      <alignment horizontal="right" vertical="center" wrapText="1"/>
    </xf>
    <xf numFmtId="10" fontId="8" fillId="4" borderId="32" xfId="1" applyNumberFormat="1" applyFont="1" applyFill="1" applyBorder="1" applyAlignment="1">
      <alignment horizontal="right" vertical="center" wrapText="1"/>
    </xf>
    <xf numFmtId="3" fontId="8" fillId="0" borderId="33" xfId="1" applyNumberFormat="1" applyFont="1" applyBorder="1" applyAlignment="1" applyProtection="1">
      <alignment horizontal="right" vertical="center" wrapText="1"/>
    </xf>
    <xf numFmtId="4" fontId="8" fillId="0" borderId="42" xfId="1" applyNumberFormat="1" applyFont="1" applyBorder="1" applyAlignment="1" applyProtection="1">
      <alignment horizontal="right" vertical="center" wrapText="1"/>
    </xf>
    <xf numFmtId="0" fontId="1" fillId="0" borderId="40" xfId="0" applyFont="1" applyBorder="1" applyAlignment="1">
      <alignment horizontal="right" vertical="center" wrapText="1"/>
    </xf>
    <xf numFmtId="0" fontId="8" fillId="0" borderId="37" xfId="1" applyFont="1" applyBorder="1" applyAlignment="1" applyProtection="1">
      <alignment horizontal="center" vertical="center"/>
      <protection locked="0"/>
    </xf>
    <xf numFmtId="0" fontId="8" fillId="6" borderId="41" xfId="1" applyFont="1" applyFill="1" applyBorder="1" applyAlignment="1" applyProtection="1">
      <alignment horizontal="center" vertical="center"/>
      <protection locked="0"/>
    </xf>
    <xf numFmtId="0" fontId="8" fillId="6" borderId="37" xfId="1" applyFont="1" applyFill="1" applyBorder="1" applyAlignment="1" applyProtection="1">
      <alignment horizontal="center" vertical="center"/>
      <protection locked="0"/>
    </xf>
    <xf numFmtId="164" fontId="8" fillId="3" borderId="35" xfId="1" applyNumberFormat="1" applyFont="1" applyFill="1" applyBorder="1" applyAlignment="1" applyProtection="1">
      <alignment horizontal="center" vertical="center" wrapText="1"/>
      <protection locked="0"/>
    </xf>
    <xf numFmtId="10" fontId="8" fillId="3" borderId="38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32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32" xfId="1" applyNumberFormat="1" applyFont="1" applyFill="1" applyBorder="1" applyAlignment="1" applyProtection="1">
      <alignment horizontal="right" vertical="center" wrapText="1"/>
    </xf>
    <xf numFmtId="4" fontId="8" fillId="3" borderId="35" xfId="1" applyNumberFormat="1" applyFont="1" applyFill="1" applyBorder="1" applyAlignment="1" applyProtection="1">
      <alignment horizontal="center" vertical="center" wrapText="1"/>
      <protection locked="0"/>
    </xf>
    <xf numFmtId="4" fontId="8" fillId="3" borderId="35" xfId="1" applyNumberFormat="1" applyFont="1" applyFill="1" applyBorder="1" applyAlignment="1" applyProtection="1">
      <alignment horizontal="right" vertical="center" wrapText="1"/>
      <protection locked="0"/>
    </xf>
    <xf numFmtId="0" fontId="8" fillId="6" borderId="31" xfId="1" applyFont="1" applyFill="1" applyBorder="1" applyAlignment="1" applyProtection="1">
      <alignment horizontal="center" vertical="center"/>
      <protection locked="0"/>
    </xf>
    <xf numFmtId="0" fontId="6" fillId="0" borderId="41" xfId="1" applyFont="1" applyBorder="1" applyAlignment="1" applyProtection="1">
      <alignment horizontal="left" vertical="center" wrapText="1"/>
      <protection locked="0"/>
    </xf>
    <xf numFmtId="0" fontId="9" fillId="0" borderId="31" xfId="0" applyFont="1" applyBorder="1" applyAlignment="1">
      <alignment horizontal="left" vertical="center" wrapText="1"/>
    </xf>
    <xf numFmtId="0" fontId="9" fillId="0" borderId="37" xfId="0" applyFont="1" applyBorder="1" applyAlignment="1">
      <alignment horizontal="left" vertical="center" wrapText="1"/>
    </xf>
    <xf numFmtId="0" fontId="10" fillId="8" borderId="1" xfId="1" applyFont="1" applyFill="1" applyBorder="1" applyAlignment="1" applyProtection="1">
      <alignment horizontal="center" vertical="center" wrapText="1"/>
      <protection locked="0"/>
    </xf>
    <xf numFmtId="0" fontId="10" fillId="8" borderId="3" xfId="1" applyFont="1" applyFill="1" applyBorder="1" applyAlignment="1" applyProtection="1">
      <alignment horizontal="center" vertical="center" wrapText="1"/>
      <protection locked="0"/>
    </xf>
    <xf numFmtId="0" fontId="8" fillId="6" borderId="53" xfId="1" applyFont="1" applyFill="1" applyBorder="1" applyAlignment="1" applyProtection="1">
      <alignment horizontal="center" vertical="center"/>
      <protection locked="0"/>
    </xf>
    <xf numFmtId="4" fontId="8" fillId="3" borderId="25" xfId="1" applyNumberFormat="1" applyFont="1" applyFill="1" applyBorder="1" applyAlignment="1" applyProtection="1">
      <alignment horizontal="right" vertical="center" wrapText="1"/>
    </xf>
    <xf numFmtId="3" fontId="8" fillId="3" borderId="33" xfId="1" applyNumberFormat="1" applyFont="1" applyFill="1" applyBorder="1" applyAlignment="1" applyProtection="1">
      <alignment horizontal="right" vertical="center" wrapText="1"/>
      <protection locked="0"/>
    </xf>
    <xf numFmtId="3" fontId="8" fillId="3" borderId="28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55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55" xfId="1" applyNumberFormat="1" applyFont="1" applyFill="1" applyBorder="1" applyAlignment="1" applyProtection="1">
      <alignment horizontal="right" vertical="center" wrapText="1"/>
    </xf>
    <xf numFmtId="4" fontId="8" fillId="3" borderId="30" xfId="1" applyNumberFormat="1" applyFont="1" applyFill="1" applyBorder="1" applyAlignment="1" applyProtection="1">
      <alignment horizontal="right" vertical="center" wrapText="1"/>
    </xf>
    <xf numFmtId="4" fontId="8" fillId="3" borderId="0" xfId="1" applyNumberFormat="1" applyFont="1" applyFill="1" applyBorder="1" applyAlignment="1" applyProtection="1">
      <alignment horizontal="right" vertical="center" wrapText="1"/>
    </xf>
  </cellXfs>
  <cellStyles count="2">
    <cellStyle name="Normalny" xfId="0" builtinId="0"/>
    <cellStyle name="Normalny 10 1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mateusiak/Desktop/Monitoringowe%2014-20/Miesi&#281;czne/2019/pa&#378;dziernik%202019/ARiMR%20(M_2019-10)%20-%20sprawozdanie%20miesi&#281;czne%20PROW%202014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mit_zbiorczy"/>
      <sheetName val="limity_ogółem"/>
      <sheetName val="limit_EFFROW"/>
      <sheetName val="limit_maz_zbiorczy"/>
      <sheetName val="limit_maz_ogolem"/>
      <sheetName val="limit_maz_EFFROW"/>
      <sheetName val="cele_limit_kraj_zbiorczy"/>
      <sheetName val="cele_limit_maz_zbiorczy "/>
      <sheetName val="cele_szczeg_ogolem"/>
      <sheetName val="cele_szczeg_EFFROW"/>
      <sheetName val="cele_maz_ogolem"/>
      <sheetName val="cele_maz_effrow"/>
      <sheetName val="woj_agregat"/>
      <sheetName val="arkusz główny"/>
      <sheetName val="arkusz główny_maz."/>
      <sheetName val="tabela A "/>
      <sheetName val="wersja uproszczona"/>
      <sheetName val="zobowiązania wieloletnie"/>
      <sheetName val="zobowiązania wieloletnie_maz."/>
      <sheetName val="cele szczegółowe"/>
      <sheetName val="cele szczegółowe_maz."/>
      <sheetName val="ramy wykonania - operacje rozp."/>
      <sheetName val="ramy wykonania - operacje zak."/>
      <sheetName val="sprawozdanie miesięczne (2)_maz"/>
      <sheetName val="ben_woj"/>
      <sheetName val="wybrane_dział."/>
      <sheetName val="wybrane_dział._OR01"/>
      <sheetName val="wybrane_dział._OR02"/>
      <sheetName val="wybrane_dział._OR03"/>
      <sheetName val="wybrane_dział._OR04"/>
      <sheetName val="wybrane_dział._OR05"/>
      <sheetName val="wybrane_dział._OR06"/>
      <sheetName val="wybrane_dział._OR07"/>
      <sheetName val="wybrane_dział._OR08"/>
      <sheetName val="wybrane_dział._OR09"/>
      <sheetName val="wybrane_dział._OR10"/>
      <sheetName val="wybrane_dział._OR11"/>
      <sheetName val="wybrane_dział._OR12"/>
      <sheetName val="wybrane_dział._OR13"/>
      <sheetName val="wybrane_dział._OR14"/>
      <sheetName val="wybrane_dział._OR15"/>
      <sheetName val="wybrane_dział._OR16"/>
      <sheetName val="1.1"/>
      <sheetName val="2.1_kampanie"/>
      <sheetName val="2.3_kampanie"/>
      <sheetName val="1.2"/>
      <sheetName val="2.1"/>
      <sheetName val="2.3"/>
      <sheetName val="3.1_PROW 14-20 Nabór I"/>
      <sheetName val="3.1_PROW 14-20 Nabór II"/>
      <sheetName val="3.1_PROW 14-20 Nabór III"/>
      <sheetName val="3.1_PROW 14-20 Nabór IV"/>
      <sheetName val="3.1_PROW 14-20 Nabór V"/>
      <sheetName val="3.1_PROW 14-20"/>
      <sheetName val="3.1_PROW 7-13"/>
      <sheetName val="3.2"/>
      <sheetName val="4.1_modernizacja_2015"/>
      <sheetName val="4.1_modernizacja_2016"/>
      <sheetName val="4.1_modernizacja_2017"/>
      <sheetName val="4.1_modernizacja_2018_1"/>
      <sheetName val="4.1_modernizacja_2018_2"/>
      <sheetName val="4.1_modernizacja_2019"/>
      <sheetName val="4.1_modernizacja_2019_2"/>
      <sheetName val="4.1_modernizacja"/>
      <sheetName val="4.1_natura 2000_nabór_2017"/>
      <sheetName val="4.1_natura 2000"/>
      <sheetName val="4.1_OSN_2016"/>
      <sheetName val="4.1_OSN_rrrr"/>
      <sheetName val="4.1_ochrona_wód_2018"/>
      <sheetName val="4.1_ochrona_wód_OSN"/>
      <sheetName val="4.2_przetworstwo_2015"/>
      <sheetName val="4.2_przetworstwo_2016"/>
      <sheetName val="4.2_przetworstwo_2017_1"/>
      <sheetName val="4.2_przetworstwo_2017_2"/>
      <sheetName val="4.2_przetworstwo_2018"/>
      <sheetName val="4.2_przetworstwo_2019"/>
      <sheetName val="4.2_przetworstwo"/>
      <sheetName val="4.3"/>
      <sheetName val="5.1_nabór 2017"/>
      <sheetName val="5.1_nabór 2018_1"/>
      <sheetName val="5.1_nabór 2018_2"/>
      <sheetName val="5.1_nabór 2019"/>
      <sheetName val="5.1"/>
      <sheetName val="5.2_nabór_2016"/>
      <sheetName val="5.2_nabór_2017"/>
      <sheetName val="5.2_nabór_2017_2"/>
      <sheetName val="5.2_nabór_2017_3"/>
      <sheetName val="5.2_nabór_2017_4"/>
      <sheetName val="5.2_nabór_2019_1"/>
      <sheetName val="5.2_nabór_2019_2"/>
      <sheetName val="5.2"/>
      <sheetName val="6.1_nabór_2015"/>
      <sheetName val="6.1_nabór_2016"/>
      <sheetName val="6.1_nabór_2017"/>
      <sheetName val="6.1_nabór_2018"/>
      <sheetName val="6.1_nabór_2019"/>
      <sheetName val="6.1"/>
      <sheetName val="6.2_2017_1"/>
      <sheetName val="6.2_2017_2"/>
      <sheetName val="6.2_2018"/>
      <sheetName val="6.2_2019"/>
      <sheetName val="6.2_2019_2"/>
      <sheetName val="6.2_nabory"/>
      <sheetName val="6.3_nabór_2017"/>
      <sheetName val="6.3_nabór_2017_A S F"/>
      <sheetName val="6.3_nabór_2018"/>
      <sheetName val="6.3_nabór_2019"/>
      <sheetName val="6.3_nabór_2019_2"/>
      <sheetName val="6.3_nabór_2019_3_A S F"/>
      <sheetName val="6.3"/>
      <sheetName val="6.4_nabor 2016"/>
      <sheetName val="6.4_nabor 2019"/>
      <sheetName val="6.4"/>
      <sheetName val="6.5_nabór_2016"/>
      <sheetName val="6.5_nabór_2017"/>
      <sheetName val="6.5_nabór_2018"/>
      <sheetName val="6.5_nabór_2019"/>
      <sheetName val="6.5"/>
      <sheetName val="7.2_drogi"/>
      <sheetName val="7.2_gospod.wodno-ściek."/>
      <sheetName val="7.4_targowiska"/>
      <sheetName val="7.4_obiekty; przestrzeń publ."/>
      <sheetName val="7.6"/>
      <sheetName val="8"/>
      <sheetName val="8.1"/>
      <sheetName val="8.1_nowe"/>
      <sheetName val="8.1_kont."/>
      <sheetName val="8.1_zob.07-13"/>
      <sheetName val="8.1_zob.04-06"/>
      <sheetName val="8.5"/>
      <sheetName val="9_PROW 14-20_2016"/>
      <sheetName val="9_PROW 14-20_2017"/>
      <sheetName val="9_PROW 14-20_2018_I"/>
      <sheetName val="9_PROW 14-20_2018_II"/>
      <sheetName val="9_PROW 14-20_2019_I"/>
      <sheetName val="9_PROW 14-20_2019_II"/>
      <sheetName val="9_PROW 14-20"/>
      <sheetName val="9_PROW 7-13"/>
      <sheetName val="10"/>
      <sheetName val="10_nowe+kont."/>
      <sheetName val="10_zob.07-13"/>
      <sheetName val="10.1"/>
      <sheetName val="10.1_nowe+kont."/>
      <sheetName val="10.1_zob.07-13"/>
      <sheetName val="10.2"/>
      <sheetName val="10.2_nowe+kont."/>
      <sheetName val="10.2_zob.07-13"/>
      <sheetName val="11.1_kampanie (nowe i kontyn.)"/>
      <sheetName val="11.1_PROW 7-13_kampanie"/>
      <sheetName val="11.1"/>
      <sheetName val="11.2_kampanie (nowe i kontyn.)"/>
      <sheetName val="11.2_PROW 7-13_kampanie"/>
      <sheetName val="11.2"/>
      <sheetName val="11 nowe i kontyn. 14-20"/>
      <sheetName val="11 kontynuacyjne 7-13"/>
      <sheetName val="11"/>
      <sheetName val="13.1_kampanie"/>
      <sheetName val="13.2_kampanie"/>
      <sheetName val="13.3_kampanie"/>
      <sheetName val="13_PROW 7-13_kampania 2014"/>
      <sheetName val="13.1"/>
      <sheetName val="13.2"/>
      <sheetName val="13.3"/>
      <sheetName val="13"/>
      <sheetName val="16_Nabór_I"/>
      <sheetName val="16_Nabór_II"/>
      <sheetName val="16"/>
      <sheetName val="19.1"/>
      <sheetName val="19.2_inne niż LGD"/>
      <sheetName val="19.2_granty"/>
      <sheetName val="19.2_LGD"/>
      <sheetName val="19.2 PROW 14-20"/>
      <sheetName val="19.2 PROW 7-13"/>
      <sheetName val="19.3_przyg."/>
      <sheetName val="19.3_realiz."/>
      <sheetName val="19.3_przyg.+realiz."/>
      <sheetName val="19.3 liczba LGD"/>
      <sheetName val="19.3 PROW 14-20"/>
      <sheetName val="19.3 PROW 7-13"/>
      <sheetName val="19.4"/>
      <sheetName val="20.1"/>
      <sheetName val="20.2"/>
      <sheetName val="Renty_PROW 7-13"/>
      <sheetName val="Renty_PROW 4-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B2" t="str">
            <v>od uruchomienia Programu na dzień 31.10.2019 r.</v>
          </cell>
        </row>
        <row r="8">
          <cell r="F8">
            <v>254413955.00675496</v>
          </cell>
          <cell r="AK8">
            <v>4</v>
          </cell>
          <cell r="AR8">
            <v>57999757</v>
          </cell>
        </row>
        <row r="9">
          <cell r="H9">
            <v>96</v>
          </cell>
          <cell r="I9">
            <v>26319011</v>
          </cell>
          <cell r="U9">
            <v>25</v>
          </cell>
          <cell r="V9">
            <v>9116319</v>
          </cell>
          <cell r="AK9">
            <v>4</v>
          </cell>
          <cell r="AL9">
            <v>949273.5</v>
          </cell>
          <cell r="AM9">
            <v>604022.70000000007</v>
          </cell>
          <cell r="AN9">
            <v>216859.13</v>
          </cell>
        </row>
        <row r="11">
          <cell r="F11">
            <v>328643822.87215</v>
          </cell>
          <cell r="AR11">
            <v>75000519</v>
          </cell>
        </row>
        <row r="12">
          <cell r="H12">
            <v>63</v>
          </cell>
          <cell r="I12">
            <v>180077143.61999997</v>
          </cell>
          <cell r="U12">
            <v>57</v>
          </cell>
          <cell r="V12">
            <v>163764433.61999997</v>
          </cell>
          <cell r="AK12">
            <v>14</v>
          </cell>
          <cell r="AL12">
            <v>42085368</v>
          </cell>
          <cell r="AM12">
            <v>26778919.580000002</v>
          </cell>
          <cell r="AN12">
            <v>9671197.2300000004</v>
          </cell>
        </row>
        <row r="15">
          <cell r="H15">
            <v>3</v>
          </cell>
          <cell r="I15">
            <v>417694.89</v>
          </cell>
          <cell r="U15">
            <v>3</v>
          </cell>
          <cell r="V15">
            <v>417694.89</v>
          </cell>
          <cell r="AK15">
            <v>2</v>
          </cell>
          <cell r="AL15">
            <v>366179.19999999995</v>
          </cell>
          <cell r="AM15">
            <v>232999.81</v>
          </cell>
          <cell r="AN15">
            <v>85442.67</v>
          </cell>
        </row>
        <row r="17">
          <cell r="F17">
            <v>143622533.42983499</v>
          </cell>
          <cell r="AK17">
            <v>10114</v>
          </cell>
          <cell r="AR17">
            <v>33003300</v>
          </cell>
        </row>
        <row r="18">
          <cell r="AK18">
            <v>10093</v>
          </cell>
        </row>
        <row r="19">
          <cell r="H19">
            <v>3613</v>
          </cell>
          <cell r="U19">
            <v>2702</v>
          </cell>
          <cell r="AK19">
            <v>1884</v>
          </cell>
          <cell r="AL19">
            <v>4166180.41</v>
          </cell>
          <cell r="AM19">
            <v>2650924.56</v>
          </cell>
          <cell r="AN19">
            <v>968288.78000000014</v>
          </cell>
        </row>
        <row r="25">
          <cell r="AK25">
            <v>8304</v>
          </cell>
          <cell r="AL25">
            <v>21263577.289999999</v>
          </cell>
          <cell r="AM25">
            <v>13529940.82</v>
          </cell>
          <cell r="AN25">
            <v>4934826.3499999996</v>
          </cell>
        </row>
        <row r="26">
          <cell r="H26">
            <v>84</v>
          </cell>
          <cell r="I26">
            <v>109043782.05</v>
          </cell>
          <cell r="U26">
            <v>23</v>
          </cell>
          <cell r="V26">
            <v>30176005.960000001</v>
          </cell>
          <cell r="AK26">
            <v>21</v>
          </cell>
          <cell r="AL26">
            <v>23077252.920000002</v>
          </cell>
          <cell r="AM26">
            <v>14684055.73</v>
          </cell>
          <cell r="AN26">
            <v>5417189.1399999997</v>
          </cell>
        </row>
        <row r="27">
          <cell r="F27">
            <v>16413124544.12612</v>
          </cell>
          <cell r="AK27">
            <v>14470</v>
          </cell>
          <cell r="AR27">
            <v>3757025000</v>
          </cell>
        </row>
        <row r="28">
          <cell r="F28">
            <v>10906942646.513279</v>
          </cell>
          <cell r="H28">
            <v>58270</v>
          </cell>
          <cell r="I28">
            <v>12267092175.540001</v>
          </cell>
          <cell r="U28">
            <v>26336</v>
          </cell>
          <cell r="V28">
            <v>5131507372.2600002</v>
          </cell>
          <cell r="AK28">
            <v>13018</v>
          </cell>
          <cell r="AL28">
            <v>2227488760</v>
          </cell>
          <cell r="AM28">
            <v>1417351055.0799999</v>
          </cell>
          <cell r="AN28">
            <v>521500425.95999962</v>
          </cell>
          <cell r="AR28">
            <v>2499997963</v>
          </cell>
        </row>
        <row r="36">
          <cell r="F36">
            <v>475170698.49829996</v>
          </cell>
          <cell r="H36">
            <v>2194</v>
          </cell>
          <cell r="I36">
            <v>360611135.25999999</v>
          </cell>
          <cell r="U36">
            <v>1472</v>
          </cell>
          <cell r="V36">
            <v>224583391.39999998</v>
          </cell>
          <cell r="AK36">
            <v>1074</v>
          </cell>
          <cell r="AL36">
            <v>139866049.83000001</v>
          </cell>
          <cell r="AM36">
            <v>139866049.83000001</v>
          </cell>
          <cell r="AN36">
            <v>32496971.799999997</v>
          </cell>
          <cell r="AR36">
            <v>108937106</v>
          </cell>
        </row>
        <row r="38">
          <cell r="D38" t="str">
            <v>Inwestycje mające na celu ochronę wód przed zanieczyszczeniem azotanami pochodzącymi ze źródeł rolniczych 
(w tym "Inwestycje w gospodarstwach położonych na obszarach OSN")</v>
          </cell>
          <cell r="F38">
            <v>176847845.762135</v>
          </cell>
          <cell r="H38">
            <v>3158</v>
          </cell>
          <cell r="I38">
            <v>222957815</v>
          </cell>
          <cell r="U38">
            <v>768</v>
          </cell>
          <cell r="V38">
            <v>58389017.300000004</v>
          </cell>
          <cell r="AK38">
            <v>83</v>
          </cell>
          <cell r="AL38">
            <v>3176467.5</v>
          </cell>
          <cell r="AM38">
            <v>3176467.5</v>
          </cell>
          <cell r="AN38">
            <v>746650.01</v>
          </cell>
          <cell r="AR38">
            <v>40338894</v>
          </cell>
        </row>
        <row r="41">
          <cell r="F41">
            <v>3606695781.4790244</v>
          </cell>
          <cell r="H41">
            <v>3864</v>
          </cell>
          <cell r="I41">
            <v>7290434262.75</v>
          </cell>
          <cell r="U41">
            <v>910</v>
          </cell>
          <cell r="V41">
            <v>1911080185.3599999</v>
          </cell>
          <cell r="AK41">
            <v>448</v>
          </cell>
          <cell r="AL41">
            <v>629532357.88000011</v>
          </cell>
          <cell r="AM41">
            <v>400571436.95999998</v>
          </cell>
          <cell r="AN41">
            <v>147127146.13</v>
          </cell>
          <cell r="AR41">
            <v>823052019</v>
          </cell>
        </row>
        <row r="48">
          <cell r="F48">
            <v>1247467571.8733799</v>
          </cell>
          <cell r="H48">
            <v>171</v>
          </cell>
          <cell r="I48">
            <v>1482238059.1800001</v>
          </cell>
          <cell r="U48">
            <v>136</v>
          </cell>
          <cell r="V48">
            <v>1170085199.0352695</v>
          </cell>
          <cell r="AK48">
            <v>20</v>
          </cell>
          <cell r="AL48">
            <v>85629186.460000008</v>
          </cell>
          <cell r="AM48">
            <v>54485851.25</v>
          </cell>
          <cell r="AN48">
            <v>19832179.880000003</v>
          </cell>
          <cell r="AR48">
            <v>284699018</v>
          </cell>
        </row>
        <row r="49">
          <cell r="F49">
            <v>1380941323.6260951</v>
          </cell>
          <cell r="AK49">
            <v>508</v>
          </cell>
          <cell r="AR49">
            <v>314970926</v>
          </cell>
        </row>
        <row r="50">
          <cell r="H50">
            <v>2865</v>
          </cell>
          <cell r="I50">
            <v>214810906.40000007</v>
          </cell>
          <cell r="U50">
            <v>1518</v>
          </cell>
          <cell r="V50">
            <v>114903221.95</v>
          </cell>
          <cell r="AK50">
            <v>209</v>
          </cell>
          <cell r="AL50">
            <v>23554443.960000005</v>
          </cell>
          <cell r="AM50">
            <v>14987691.829999998</v>
          </cell>
          <cell r="AN50">
            <v>5471015.4000000004</v>
          </cell>
        </row>
        <row r="55">
          <cell r="H55">
            <v>1150</v>
          </cell>
          <cell r="I55">
            <v>71487079.109999999</v>
          </cell>
          <cell r="U55">
            <v>389</v>
          </cell>
          <cell r="V55">
            <v>16452043.789999997</v>
          </cell>
          <cell r="AK55">
            <v>299</v>
          </cell>
          <cell r="AL55">
            <v>11807945.069999998</v>
          </cell>
          <cell r="AM55">
            <v>7513394.330000001</v>
          </cell>
          <cell r="AN55">
            <v>2745340.16</v>
          </cell>
        </row>
        <row r="63">
          <cell r="AK63">
            <v>29035</v>
          </cell>
        </row>
        <row r="64">
          <cell r="F64">
            <v>3131592402.60111</v>
          </cell>
          <cell r="H64">
            <v>24316</v>
          </cell>
          <cell r="I64">
            <v>2786500000</v>
          </cell>
          <cell r="U64">
            <v>13162</v>
          </cell>
          <cell r="V64">
            <v>1320150000</v>
          </cell>
          <cell r="AK64">
            <v>11434</v>
          </cell>
          <cell r="AL64">
            <v>950220000</v>
          </cell>
          <cell r="AM64">
            <v>604624986</v>
          </cell>
          <cell r="AN64">
            <v>221346202.12</v>
          </cell>
          <cell r="AR64">
            <v>717978630</v>
          </cell>
        </row>
        <row r="70">
          <cell r="F70">
            <v>1485275239.5273449</v>
          </cell>
          <cell r="H70">
            <v>8407</v>
          </cell>
          <cell r="I70">
            <v>1452900000</v>
          </cell>
          <cell r="U70">
            <v>2236</v>
          </cell>
          <cell r="V70">
            <v>223600000</v>
          </cell>
          <cell r="AK70">
            <v>1436</v>
          </cell>
          <cell r="AL70">
            <v>120100000</v>
          </cell>
          <cell r="AM70">
            <v>76419630</v>
          </cell>
          <cell r="AN70">
            <v>28155657.16</v>
          </cell>
          <cell r="AR70">
            <v>339359101</v>
          </cell>
        </row>
        <row r="76">
          <cell r="F76">
            <v>3510372621.1902447</v>
          </cell>
          <cell r="H76">
            <v>36899</v>
          </cell>
          <cell r="I76">
            <v>2213940000</v>
          </cell>
          <cell r="U76">
            <v>19298</v>
          </cell>
          <cell r="V76">
            <v>1157880000</v>
          </cell>
          <cell r="AK76">
            <v>14708</v>
          </cell>
          <cell r="AL76">
            <v>711444000</v>
          </cell>
          <cell r="AM76">
            <v>452691817.19999999</v>
          </cell>
          <cell r="AN76">
            <v>167794862.55000001</v>
          </cell>
          <cell r="AR76">
            <v>805527034</v>
          </cell>
        </row>
        <row r="83">
          <cell r="F83">
            <v>1010463510.81064</v>
          </cell>
          <cell r="H83">
            <v>1901</v>
          </cell>
          <cell r="I83">
            <v>791302292.56000006</v>
          </cell>
          <cell r="U83">
            <v>1290</v>
          </cell>
          <cell r="V83">
            <v>545628509.55999994</v>
          </cell>
          <cell r="AK83">
            <v>942</v>
          </cell>
          <cell r="AL83">
            <v>364001882.99000001</v>
          </cell>
          <cell r="AM83">
            <v>231614396.39000002</v>
          </cell>
          <cell r="AN83">
            <v>84631852.149999991</v>
          </cell>
          <cell r="AR83">
            <v>231997643</v>
          </cell>
        </row>
        <row r="86">
          <cell r="F86">
            <v>26055641.147249997</v>
          </cell>
          <cell r="H86">
            <v>831</v>
          </cell>
          <cell r="U86">
            <v>538</v>
          </cell>
          <cell r="V86">
            <v>9923042.3499999996</v>
          </cell>
          <cell r="AK86">
            <v>537</v>
          </cell>
          <cell r="AL86">
            <v>9786391.1899999995</v>
          </cell>
          <cell r="AM86">
            <v>6227077.96</v>
          </cell>
          <cell r="AN86">
            <v>2288066.35</v>
          </cell>
          <cell r="AR86">
            <v>5996857</v>
          </cell>
        </row>
        <row r="91">
          <cell r="F91">
            <v>5303512705.3498898</v>
          </cell>
          <cell r="AK91">
            <v>1437</v>
          </cell>
          <cell r="AR91">
            <v>1224938080</v>
          </cell>
        </row>
        <row r="92">
          <cell r="H92">
            <v>5378</v>
          </cell>
          <cell r="I92">
            <v>6603851153.9848776</v>
          </cell>
          <cell r="U92">
            <v>2177</v>
          </cell>
          <cell r="V92">
            <v>2155652122.8793793</v>
          </cell>
          <cell r="AK92">
            <v>1096</v>
          </cell>
          <cell r="AL92">
            <v>1672330998.4899998</v>
          </cell>
          <cell r="AM92">
            <v>1064104206.5799999</v>
          </cell>
          <cell r="AN92">
            <v>393093205.64000005</v>
          </cell>
        </row>
        <row r="93">
          <cell r="H93">
            <v>2488</v>
          </cell>
          <cell r="I93">
            <v>4888378134.0335598</v>
          </cell>
          <cell r="U93">
            <v>754</v>
          </cell>
          <cell r="V93">
            <v>1485274173.0841396</v>
          </cell>
          <cell r="AK93">
            <v>614</v>
          </cell>
          <cell r="AL93">
            <v>913625378.31999993</v>
          </cell>
          <cell r="AM93">
            <v>581339825.48000002</v>
          </cell>
          <cell r="AN93">
            <v>212019771.44</v>
          </cell>
        </row>
        <row r="94">
          <cell r="H94">
            <v>1156</v>
          </cell>
          <cell r="I94">
            <v>727195260.88829327</v>
          </cell>
          <cell r="U94">
            <v>563</v>
          </cell>
          <cell r="V94">
            <v>371524957.36854947</v>
          </cell>
          <cell r="AK94">
            <v>20</v>
          </cell>
          <cell r="AL94">
            <v>3685267.79</v>
          </cell>
          <cell r="AM94">
            <v>2344935.8200000003</v>
          </cell>
          <cell r="AN94">
            <v>855141.30999999994</v>
          </cell>
        </row>
        <row r="95">
          <cell r="H95">
            <v>272</v>
          </cell>
          <cell r="I95">
            <v>344012078.84788454</v>
          </cell>
          <cell r="U95">
            <v>175</v>
          </cell>
          <cell r="V95">
            <v>217629971.27201948</v>
          </cell>
          <cell r="AK95">
            <v>75</v>
          </cell>
          <cell r="AL95">
            <v>81768144.060000002</v>
          </cell>
          <cell r="AM95">
            <v>52029069.839999996</v>
          </cell>
          <cell r="AN95">
            <v>18961645.32</v>
          </cell>
        </row>
        <row r="96">
          <cell r="H96">
            <v>103</v>
          </cell>
          <cell r="I96">
            <v>59076577.765010215</v>
          </cell>
          <cell r="U96">
            <v>79</v>
          </cell>
          <cell r="V96">
            <v>47232535.777631618</v>
          </cell>
          <cell r="AK96">
            <v>4</v>
          </cell>
          <cell r="AL96">
            <v>1162350.1299999999</v>
          </cell>
          <cell r="AM96">
            <v>739603.37</v>
          </cell>
          <cell r="AN96">
            <v>267453.46999999997</v>
          </cell>
        </row>
        <row r="97">
          <cell r="F97">
            <v>1310002662.978615</v>
          </cell>
          <cell r="H97">
            <v>13373</v>
          </cell>
          <cell r="I97">
            <v>82543591.599999994</v>
          </cell>
          <cell r="U97">
            <v>7733</v>
          </cell>
          <cell r="AK97">
            <v>17487</v>
          </cell>
          <cell r="AL97">
            <v>483553376.93000001</v>
          </cell>
          <cell r="AM97">
            <v>307684473.17999995</v>
          </cell>
          <cell r="AN97">
            <v>112664788.18000001</v>
          </cell>
          <cell r="AR97">
            <v>300989060</v>
          </cell>
        </row>
        <row r="99">
          <cell r="H99">
            <v>12417</v>
          </cell>
          <cell r="I99">
            <v>75899105.329999998</v>
          </cell>
          <cell r="U99">
            <v>7680</v>
          </cell>
          <cell r="AK99">
            <v>2056</v>
          </cell>
          <cell r="AL99">
            <v>52136654.04999999</v>
          </cell>
          <cell r="AM99">
            <v>33174499.249999996</v>
          </cell>
          <cell r="AN99">
            <v>12129732.249999998</v>
          </cell>
        </row>
        <row r="113">
          <cell r="H113">
            <v>118</v>
          </cell>
          <cell r="I113">
            <v>1839604.6</v>
          </cell>
          <cell r="U113">
            <v>53</v>
          </cell>
          <cell r="AK113">
            <v>9320</v>
          </cell>
          <cell r="AL113">
            <v>230022508.81999996</v>
          </cell>
          <cell r="AM113">
            <v>146362993.94999999</v>
          </cell>
          <cell r="AN113">
            <v>53734673.75</v>
          </cell>
        </row>
        <row r="120">
          <cell r="AK120">
            <v>7596</v>
          </cell>
          <cell r="AL120">
            <v>201394214.05999994</v>
          </cell>
          <cell r="AM120">
            <v>128146979.98</v>
          </cell>
          <cell r="AN120">
            <v>46800382.180000007</v>
          </cell>
        </row>
        <row r="129">
          <cell r="F129">
            <v>1156673637.1338949</v>
          </cell>
          <cell r="AR129">
            <v>265268848</v>
          </cell>
        </row>
        <row r="130">
          <cell r="H130">
            <v>331</v>
          </cell>
          <cell r="U130">
            <v>313</v>
          </cell>
          <cell r="AK130">
            <v>242</v>
          </cell>
          <cell r="AL130">
            <v>94615298.260000005</v>
          </cell>
          <cell r="AM130">
            <v>57766234.5</v>
          </cell>
          <cell r="AN130">
            <v>22047124.059999999</v>
          </cell>
        </row>
        <row r="137">
          <cell r="AK137">
            <v>755</v>
          </cell>
          <cell r="AL137">
            <v>268535355.66000003</v>
          </cell>
          <cell r="AM137">
            <v>170869037.72</v>
          </cell>
          <cell r="AN137">
            <v>62358823.689999998</v>
          </cell>
        </row>
        <row r="138">
          <cell r="F138">
            <v>5945163526.3540649</v>
          </cell>
          <cell r="H138">
            <v>356915</v>
          </cell>
          <cell r="U138">
            <v>275494</v>
          </cell>
          <cell r="AK138">
            <v>97983</v>
          </cell>
          <cell r="AL138">
            <v>3671807987.9600005</v>
          </cell>
          <cell r="AM138">
            <v>2336352766.2200003</v>
          </cell>
          <cell r="AN138">
            <v>853362430.26999986</v>
          </cell>
          <cell r="AR138">
            <v>1366679125</v>
          </cell>
        </row>
        <row r="139">
          <cell r="H139">
            <v>334233</v>
          </cell>
          <cell r="U139">
            <v>259446</v>
          </cell>
          <cell r="V139">
            <v>2906142448.2700005</v>
          </cell>
          <cell r="AK139">
            <v>92340</v>
          </cell>
          <cell r="AL139">
            <v>3386197927.1699996</v>
          </cell>
          <cell r="AM139">
            <v>2154619182.3699999</v>
          </cell>
          <cell r="AN139">
            <v>786958086.41999996</v>
          </cell>
        </row>
        <row r="140">
          <cell r="H140">
            <v>31932</v>
          </cell>
          <cell r="U140">
            <v>24011</v>
          </cell>
          <cell r="V140">
            <v>246009102.23999995</v>
          </cell>
          <cell r="AK140">
            <v>9842</v>
          </cell>
          <cell r="AL140">
            <v>285610060.78999996</v>
          </cell>
          <cell r="AM140">
            <v>181733583.84999996</v>
          </cell>
          <cell r="AN140">
            <v>66404343.850000001</v>
          </cell>
        </row>
        <row r="141">
          <cell r="H141">
            <v>207207</v>
          </cell>
          <cell r="U141">
            <v>131812</v>
          </cell>
          <cell r="AK141">
            <v>65593</v>
          </cell>
          <cell r="AL141">
            <v>2132188213.1300001</v>
          </cell>
          <cell r="AM141">
            <v>1356710602.8999999</v>
          </cell>
          <cell r="AN141">
            <v>496687743.39999998</v>
          </cell>
        </row>
        <row r="151">
          <cell r="H151">
            <v>149708</v>
          </cell>
          <cell r="U151">
            <v>143682</v>
          </cell>
          <cell r="AK151">
            <v>57600</v>
          </cell>
          <cell r="AL151">
            <v>1539575658.0299997</v>
          </cell>
          <cell r="AM151">
            <v>979614091.81000006</v>
          </cell>
          <cell r="AN151">
            <v>356664122.51000005</v>
          </cell>
        </row>
        <row r="157">
          <cell r="F157">
            <v>3050718745.8668299</v>
          </cell>
          <cell r="H157">
            <v>95030</v>
          </cell>
          <cell r="U157">
            <v>75156</v>
          </cell>
          <cell r="AK157">
            <v>26694</v>
          </cell>
          <cell r="AL157">
            <v>1245169752.6899998</v>
          </cell>
          <cell r="AM157">
            <v>792297072.29999995</v>
          </cell>
          <cell r="AN157">
            <v>290358102.95999998</v>
          </cell>
          <cell r="AR157">
            <v>699942890</v>
          </cell>
        </row>
        <row r="158">
          <cell r="H158">
            <v>20935</v>
          </cell>
          <cell r="U158">
            <v>14031</v>
          </cell>
          <cell r="V158">
            <v>240868699.76999998</v>
          </cell>
          <cell r="AK158">
            <v>8697</v>
          </cell>
          <cell r="AL158">
            <v>243263761.94</v>
          </cell>
          <cell r="AM158">
            <v>154784893.72</v>
          </cell>
          <cell r="AN158">
            <v>57051153.430000007</v>
          </cell>
        </row>
        <row r="159">
          <cell r="H159">
            <v>80973</v>
          </cell>
          <cell r="U159">
            <v>65119</v>
          </cell>
          <cell r="V159">
            <v>994044887.61000001</v>
          </cell>
          <cell r="AK159">
            <v>23931</v>
          </cell>
          <cell r="AL159">
            <v>1001905990.75</v>
          </cell>
          <cell r="AM159">
            <v>637512178.57999992</v>
          </cell>
          <cell r="AN159">
            <v>233306949.53</v>
          </cell>
        </row>
        <row r="160">
          <cell r="H160">
            <v>54243</v>
          </cell>
          <cell r="U160">
            <v>35280</v>
          </cell>
          <cell r="AK160">
            <v>14625</v>
          </cell>
          <cell r="AL160">
            <v>685368943.75999999</v>
          </cell>
          <cell r="AM160">
            <v>436096167.56999999</v>
          </cell>
          <cell r="AN160">
            <v>160776707.01999998</v>
          </cell>
        </row>
        <row r="170">
          <cell r="H170">
            <v>40787</v>
          </cell>
          <cell r="U170">
            <v>39876</v>
          </cell>
          <cell r="AK170">
            <v>17889</v>
          </cell>
          <cell r="AL170">
            <v>559800808.93000007</v>
          </cell>
          <cell r="AM170">
            <v>356200904.72999996</v>
          </cell>
          <cell r="AN170">
            <v>129581395.94</v>
          </cell>
        </row>
        <row r="175">
          <cell r="F175">
            <v>8583448807.3384094</v>
          </cell>
          <cell r="H175">
            <v>3883133</v>
          </cell>
          <cell r="U175">
            <v>2968626</v>
          </cell>
          <cell r="V175">
            <v>5262835987.4700003</v>
          </cell>
          <cell r="AK175">
            <v>902977</v>
          </cell>
          <cell r="AL175">
            <v>5638025306.2600002</v>
          </cell>
          <cell r="AM175">
            <v>3587458083.2800002</v>
          </cell>
          <cell r="AN175">
            <v>1312743442.4099998</v>
          </cell>
          <cell r="AR175">
            <v>1983293170</v>
          </cell>
        </row>
        <row r="176">
          <cell r="H176">
            <v>154535</v>
          </cell>
          <cell r="U176">
            <v>121435</v>
          </cell>
          <cell r="V176">
            <v>242068760.34999999</v>
          </cell>
          <cell r="AK176">
            <v>34306</v>
          </cell>
          <cell r="AL176">
            <v>242745658.56000003</v>
          </cell>
          <cell r="AM176">
            <v>154458450.66000003</v>
          </cell>
          <cell r="AN176">
            <v>56592101.239999995</v>
          </cell>
        </row>
        <row r="177">
          <cell r="H177">
            <v>3332575</v>
          </cell>
          <cell r="U177">
            <v>2596982</v>
          </cell>
          <cell r="V177">
            <v>4725819770.9899998</v>
          </cell>
          <cell r="AK177">
            <v>789488</v>
          </cell>
          <cell r="AL177">
            <v>5068697671.5799999</v>
          </cell>
          <cell r="AM177">
            <v>3225197048.21</v>
          </cell>
          <cell r="AN177">
            <v>1180159543.3899999</v>
          </cell>
        </row>
        <row r="178">
          <cell r="H178">
            <v>446977</v>
          </cell>
          <cell r="U178">
            <v>265912</v>
          </cell>
          <cell r="V178">
            <v>294947456.13</v>
          </cell>
          <cell r="AK178">
            <v>118056</v>
          </cell>
          <cell r="AL178">
            <v>326581976.11999995</v>
          </cell>
          <cell r="AM178">
            <v>207802584.41</v>
          </cell>
          <cell r="AN178">
            <v>75991797.780000031</v>
          </cell>
        </row>
        <row r="179">
          <cell r="H179">
            <v>3882321</v>
          </cell>
          <cell r="U179">
            <v>2967816</v>
          </cell>
          <cell r="V179">
            <v>5258832447.1700001</v>
          </cell>
          <cell r="AK179">
            <v>902890</v>
          </cell>
          <cell r="AL179">
            <v>5635600245.79</v>
          </cell>
          <cell r="AM179">
            <v>3585915020.0500002</v>
          </cell>
          <cell r="AN179">
            <v>1312177277.9099998</v>
          </cell>
        </row>
        <row r="185">
          <cell r="H185">
            <v>812</v>
          </cell>
          <cell r="U185">
            <v>810</v>
          </cell>
          <cell r="V185">
            <v>4003540.3000000003</v>
          </cell>
          <cell r="AK185">
            <v>812</v>
          </cell>
          <cell r="AL185">
            <v>2425060.4699999997</v>
          </cell>
          <cell r="AM185">
            <v>1543063.23</v>
          </cell>
          <cell r="AN185">
            <v>566164.5</v>
          </cell>
        </row>
        <row r="186">
          <cell r="F186">
            <v>385999566.07771498</v>
          </cell>
          <cell r="H186">
            <v>180</v>
          </cell>
          <cell r="I186">
            <v>600080552.18999994</v>
          </cell>
          <cell r="U186">
            <v>10</v>
          </cell>
          <cell r="V186">
            <v>28539770</v>
          </cell>
          <cell r="AK186">
            <v>2</v>
          </cell>
          <cell r="AL186">
            <v>1022056.7</v>
          </cell>
          <cell r="AM186">
            <v>650334.66</v>
          </cell>
          <cell r="AN186">
            <v>234021.09</v>
          </cell>
          <cell r="AR186">
            <v>87998186</v>
          </cell>
        </row>
        <row r="187">
          <cell r="F187">
            <v>3301772408.8668799</v>
          </cell>
          <cell r="AK187">
            <v>9466</v>
          </cell>
          <cell r="AR187">
            <v>756980355</v>
          </cell>
        </row>
        <row r="188">
          <cell r="H188">
            <v>301</v>
          </cell>
          <cell r="I188">
            <v>37422000</v>
          </cell>
          <cell r="U188">
            <v>299</v>
          </cell>
          <cell r="V188">
            <v>37180000</v>
          </cell>
          <cell r="AK188">
            <v>299</v>
          </cell>
          <cell r="AL188">
            <v>37156680</v>
          </cell>
          <cell r="AM188">
            <v>23642795.48</v>
          </cell>
          <cell r="AN188">
            <v>8641728.5499999989</v>
          </cell>
        </row>
        <row r="189">
          <cell r="H189">
            <v>25770</v>
          </cell>
          <cell r="I189">
            <v>3193203785.8037434</v>
          </cell>
          <cell r="AK189">
            <v>9349</v>
          </cell>
          <cell r="AL189">
            <v>1056118176.8900001</v>
          </cell>
          <cell r="AM189">
            <v>617295424.87</v>
          </cell>
          <cell r="AN189">
            <v>246620199.56999993</v>
          </cell>
        </row>
        <row r="190">
          <cell r="H190">
            <v>25770</v>
          </cell>
          <cell r="I190">
            <v>3193203785.8037434</v>
          </cell>
          <cell r="U190">
            <v>12813</v>
          </cell>
          <cell r="V190">
            <v>1592978313.2335</v>
          </cell>
          <cell r="AK190">
            <v>9292</v>
          </cell>
          <cell r="AL190">
            <v>1051071496.3500001</v>
          </cell>
          <cell r="AM190">
            <v>614084222.25</v>
          </cell>
          <cell r="AN190">
            <v>245485487.89999995</v>
          </cell>
        </row>
        <row r="191">
          <cell r="U191">
            <v>63</v>
          </cell>
          <cell r="V191">
            <v>5046680.5399999991</v>
          </cell>
          <cell r="AK191">
            <v>62</v>
          </cell>
          <cell r="AL191">
            <v>5046680.5399999991</v>
          </cell>
          <cell r="AM191">
            <v>3211202.62</v>
          </cell>
          <cell r="AN191">
            <v>1134711.67</v>
          </cell>
        </row>
        <row r="192">
          <cell r="H192">
            <v>150</v>
          </cell>
          <cell r="I192">
            <v>53324968.524871916</v>
          </cell>
          <cell r="AK192">
            <v>208</v>
          </cell>
          <cell r="AL192">
            <v>18119541.310000002</v>
          </cell>
          <cell r="AM192">
            <v>5682408.04</v>
          </cell>
          <cell r="AN192">
            <v>4208428.38</v>
          </cell>
        </row>
        <row r="193">
          <cell r="H193">
            <v>150</v>
          </cell>
          <cell r="I193">
            <v>53324968.524871916</v>
          </cell>
          <cell r="U193">
            <v>111</v>
          </cell>
          <cell r="V193">
            <v>34161206.649999999</v>
          </cell>
          <cell r="AK193">
            <v>206</v>
          </cell>
          <cell r="AL193">
            <v>17149383.030000001</v>
          </cell>
          <cell r="AM193">
            <v>5065096.3600000003</v>
          </cell>
          <cell r="AN193">
            <v>3990581.7399999998</v>
          </cell>
        </row>
        <row r="194">
          <cell r="U194">
            <v>4</v>
          </cell>
          <cell r="V194">
            <v>970158.28</v>
          </cell>
          <cell r="AK194">
            <v>7</v>
          </cell>
          <cell r="AL194">
            <v>970158.28</v>
          </cell>
          <cell r="AM194">
            <v>617311.68000000005</v>
          </cell>
          <cell r="AN194">
            <v>217846.64</v>
          </cell>
        </row>
        <row r="195">
          <cell r="H195">
            <v>274</v>
          </cell>
          <cell r="I195">
            <v>546442526.31893003</v>
          </cell>
          <cell r="U195">
            <v>274</v>
          </cell>
          <cell r="V195">
            <v>546087219.81893003</v>
          </cell>
          <cell r="AK195">
            <v>274</v>
          </cell>
          <cell r="AL195">
            <v>351010665.40000004</v>
          </cell>
          <cell r="AM195">
            <v>170381486.94999999</v>
          </cell>
          <cell r="AN195">
            <v>80782182.659999996</v>
          </cell>
        </row>
        <row r="196">
          <cell r="F196">
            <v>1409783888.993525</v>
          </cell>
          <cell r="H196">
            <v>732</v>
          </cell>
          <cell r="I196">
            <v>591235588.74000001</v>
          </cell>
          <cell r="U196">
            <v>629</v>
          </cell>
          <cell r="V196">
            <v>512364392.18000007</v>
          </cell>
          <cell r="AK196">
            <v>42</v>
          </cell>
          <cell r="AL196">
            <v>336304559.57000011</v>
          </cell>
          <cell r="AM196">
            <v>213990588.72000003</v>
          </cell>
          <cell r="AN196">
            <v>78554417.149999976</v>
          </cell>
          <cell r="AR196">
            <v>323277848</v>
          </cell>
        </row>
        <row r="199">
          <cell r="F199">
            <v>1181258662.2460046</v>
          </cell>
          <cell r="AK199">
            <v>53466</v>
          </cell>
          <cell r="AR199">
            <v>263985099</v>
          </cell>
        </row>
        <row r="200">
          <cell r="AK200">
            <v>17662</v>
          </cell>
          <cell r="AL200">
            <v>577410470.14999998</v>
          </cell>
          <cell r="AM200">
            <v>367403898.19999999</v>
          </cell>
          <cell r="AN200">
            <v>135549952.34</v>
          </cell>
        </row>
        <row r="201">
          <cell r="AK201">
            <v>35804</v>
          </cell>
          <cell r="AL201">
            <v>673095313.02999997</v>
          </cell>
          <cell r="AM201">
            <v>428288593.16000003</v>
          </cell>
          <cell r="AN201">
            <v>160332842.62</v>
          </cell>
        </row>
        <row r="202">
          <cell r="H202">
            <v>4533471</v>
          </cell>
          <cell r="I202">
            <v>47196897576.057182</v>
          </cell>
          <cell r="U202">
            <v>3416136</v>
          </cell>
          <cell r="V202">
            <v>34765405690.438522</v>
          </cell>
          <cell r="AK202">
            <v>1023374</v>
          </cell>
          <cell r="AL202">
            <v>22493031995.800003</v>
          </cell>
          <cell r="AM202">
            <v>14248331555.900002</v>
          </cell>
          <cell r="AN202">
            <v>5249085874.0799999</v>
          </cell>
        </row>
        <row r="205">
          <cell r="B205" t="str">
            <v xml:space="preserve">*** W ramach poddziałania 19.2 dane zawarte w sekcjach "złożone wnioski" oraz "wnioski odrzucone / wycofane" nie zawierają wniosków niewybranych przez LGD. </v>
          </cell>
        </row>
        <row r="207">
          <cell r="B207" t="str">
            <v>***** W przypadku działania 13, w wyniku przeksięgowań płatności część kwot z decyzji została zrealizowana w ramach budżetu PROW 2007-2013 (dot. wiersza zobowiązania z PROW 2007-2013 (część kampanii 2014)).</v>
          </cell>
        </row>
        <row r="210">
          <cell r="B210" t="str">
            <v>******** W ramach obsługi działania 11, w kolumnie „Zrealizowane płatności” uwzględniono kwoty wypłacone w ramach obsługi kampanii 2010 do 2014 - łącznie na kwotę ogółem 4 023 807,43 zł.</v>
          </cell>
        </row>
        <row r="211">
          <cell r="B211" t="str">
            <v>********* Kwota złożonych wniosków o przyznanie pomocy oraz podpisanych umów czynnych w poddziałaniu 19.4 ma charakter orientacyjny. Wnioskowana przez LGD kwota pomocy w euro została przeliczona na pln zgodnie ze instrukcją opracowaną przez MRiRW.</v>
          </cell>
        </row>
      </sheetData>
      <sheetData sheetId="14" refreshError="1"/>
      <sheetData sheetId="15" refreshError="1"/>
      <sheetData sheetId="16" refreshError="1"/>
      <sheetData sheetId="17" refreshError="1">
        <row r="7">
          <cell r="F7">
            <v>18131124.370000001</v>
          </cell>
        </row>
        <row r="8">
          <cell r="F8">
            <v>23499694.859999999</v>
          </cell>
        </row>
        <row r="9">
          <cell r="F9">
            <v>880425480</v>
          </cell>
        </row>
        <row r="10">
          <cell r="F10">
            <v>70089280</v>
          </cell>
        </row>
        <row r="11">
          <cell r="F11">
            <v>406266000</v>
          </cell>
        </row>
        <row r="13">
          <cell r="F13">
            <v>730721593.90910006</v>
          </cell>
        </row>
        <row r="14">
          <cell r="F14">
            <v>451419074.91909999</v>
          </cell>
        </row>
        <row r="15">
          <cell r="F15">
            <v>279302518.99000001</v>
          </cell>
        </row>
        <row r="16">
          <cell r="F16">
            <v>5555689763.4799995</v>
          </cell>
        </row>
        <row r="17">
          <cell r="F17">
            <v>4014586763.48</v>
          </cell>
        </row>
        <row r="18">
          <cell r="F18">
            <v>1541103000</v>
          </cell>
        </row>
        <row r="19">
          <cell r="F19">
            <v>1911721308.79</v>
          </cell>
        </row>
        <row r="20">
          <cell r="F20">
            <v>1352231408.79</v>
          </cell>
        </row>
        <row r="21">
          <cell r="F21">
            <v>559489900</v>
          </cell>
        </row>
        <row r="22">
          <cell r="F22">
            <v>1260082800</v>
          </cell>
        </row>
        <row r="23">
          <cell r="F23">
            <v>586989700</v>
          </cell>
        </row>
        <row r="24">
          <cell r="F24">
            <v>673093100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5"/>
  <sheetViews>
    <sheetView tabSelected="1" zoomScale="70" zoomScaleNormal="70" zoomScaleSheetLayoutView="80" workbookViewId="0">
      <pane xSplit="1" topLeftCell="B1" activePane="topRight" state="frozen"/>
      <selection pane="topRight" activeCell="M15" sqref="M15"/>
    </sheetView>
  </sheetViews>
  <sheetFormatPr defaultColWidth="9.140625" defaultRowHeight="12.75" x14ac:dyDescent="0.2"/>
  <cols>
    <col min="1" max="1" width="14.28515625" style="1" customWidth="1"/>
    <col min="2" max="2" width="72.28515625" style="1" customWidth="1"/>
    <col min="3" max="3" width="23.140625" style="1" bestFit="1" customWidth="1"/>
    <col min="4" max="4" width="14.5703125" style="1" customWidth="1"/>
    <col min="5" max="5" width="23.140625" style="1" bestFit="1" customWidth="1"/>
    <col min="6" max="6" width="14.5703125" style="1" customWidth="1"/>
    <col min="7" max="7" width="13.7109375" style="1" customWidth="1"/>
    <col min="8" max="8" width="24.28515625" style="1" customWidth="1"/>
    <col min="9" max="9" width="14.42578125" style="1" customWidth="1"/>
    <col min="10" max="10" width="14.85546875" style="1" customWidth="1"/>
    <col min="11" max="11" width="23.7109375" style="1" bestFit="1" customWidth="1"/>
    <col min="12" max="12" width="23.5703125" style="1" customWidth="1"/>
    <col min="13" max="13" width="20.85546875" style="1" bestFit="1" customWidth="1"/>
    <col min="14" max="14" width="14.7109375" style="1" customWidth="1"/>
    <col min="15" max="15" width="22.42578125" style="1" bestFit="1" customWidth="1"/>
    <col min="16" max="16384" width="9.140625" style="1"/>
  </cols>
  <sheetData>
    <row r="1" spans="1:15" s="2" customFormat="1" ht="29.25" hidden="1" customHeight="1" thickBot="1" x14ac:dyDescent="0.25">
      <c r="A1" s="3"/>
      <c r="B1" s="3"/>
      <c r="C1" s="4" t="s">
        <v>0</v>
      </c>
      <c r="D1" s="199" t="s">
        <v>1</v>
      </c>
      <c r="E1" s="200"/>
      <c r="F1" s="200"/>
      <c r="G1" s="201" t="s">
        <v>2</v>
      </c>
      <c r="H1" s="202"/>
      <c r="I1" s="203"/>
      <c r="J1" s="202" t="s">
        <v>3</v>
      </c>
      <c r="K1" s="202"/>
      <c r="L1" s="202"/>
      <c r="M1" s="202"/>
      <c r="N1" s="202"/>
      <c r="O1" s="5" t="s">
        <v>4</v>
      </c>
    </row>
    <row r="2" spans="1:15" s="2" customFormat="1" ht="30" x14ac:dyDescent="0.2">
      <c r="A2" s="204" t="s">
        <v>5</v>
      </c>
      <c r="B2" s="207" t="s">
        <v>6</v>
      </c>
      <c r="C2" s="6" t="s">
        <v>7</v>
      </c>
      <c r="D2" s="210" t="s">
        <v>8</v>
      </c>
      <c r="E2" s="211"/>
      <c r="F2" s="211"/>
      <c r="G2" s="210" t="s">
        <v>9</v>
      </c>
      <c r="H2" s="211"/>
      <c r="I2" s="207"/>
      <c r="J2" s="212" t="s">
        <v>10</v>
      </c>
      <c r="K2" s="213"/>
      <c r="L2" s="213"/>
      <c r="M2" s="213"/>
      <c r="N2" s="214"/>
      <c r="O2" s="7" t="s">
        <v>11</v>
      </c>
    </row>
    <row r="3" spans="1:15" s="2" customFormat="1" ht="40.5" customHeight="1" x14ac:dyDescent="0.2">
      <c r="A3" s="205"/>
      <c r="B3" s="208"/>
      <c r="C3" s="189" t="s">
        <v>12</v>
      </c>
      <c r="D3" s="191" t="s">
        <v>13</v>
      </c>
      <c r="E3" s="8" t="s">
        <v>14</v>
      </c>
      <c r="F3" s="8" t="s">
        <v>15</v>
      </c>
      <c r="G3" s="193" t="s">
        <v>16</v>
      </c>
      <c r="H3" s="9" t="s">
        <v>14</v>
      </c>
      <c r="I3" s="10" t="s">
        <v>15</v>
      </c>
      <c r="J3" s="193" t="s">
        <v>17</v>
      </c>
      <c r="K3" s="195" t="s">
        <v>14</v>
      </c>
      <c r="L3" s="196"/>
      <c r="M3" s="8" t="s">
        <v>18</v>
      </c>
      <c r="N3" s="10" t="s">
        <v>15</v>
      </c>
      <c r="O3" s="197" t="s">
        <v>12</v>
      </c>
    </row>
    <row r="4" spans="1:15" s="2" customFormat="1" ht="22.5" customHeight="1" thickBot="1" x14ac:dyDescent="0.25">
      <c r="A4" s="206"/>
      <c r="B4" s="209"/>
      <c r="C4" s="190"/>
      <c r="D4" s="192"/>
      <c r="E4" s="11" t="s">
        <v>12</v>
      </c>
      <c r="F4" s="11" t="s">
        <v>19</v>
      </c>
      <c r="G4" s="194"/>
      <c r="H4" s="11" t="s">
        <v>12</v>
      </c>
      <c r="I4" s="11" t="s">
        <v>19</v>
      </c>
      <c r="J4" s="194"/>
      <c r="K4" s="11" t="s">
        <v>12</v>
      </c>
      <c r="L4" s="11" t="s">
        <v>20</v>
      </c>
      <c r="M4" s="11" t="s">
        <v>12</v>
      </c>
      <c r="N4" s="12" t="s">
        <v>19</v>
      </c>
      <c r="O4" s="198"/>
    </row>
    <row r="5" spans="1:15" s="2" customFormat="1" ht="15.75" thickBot="1" x14ac:dyDescent="0.25">
      <c r="A5" s="13"/>
      <c r="B5" s="14">
        <v>2</v>
      </c>
      <c r="C5" s="15">
        <v>3</v>
      </c>
      <c r="D5" s="16">
        <v>4</v>
      </c>
      <c r="E5" s="15">
        <v>5</v>
      </c>
      <c r="F5" s="17" t="s">
        <v>21</v>
      </c>
      <c r="G5" s="16">
        <v>7</v>
      </c>
      <c r="H5" s="18">
        <v>8</v>
      </c>
      <c r="I5" s="19" t="s">
        <v>22</v>
      </c>
      <c r="J5" s="16">
        <v>10</v>
      </c>
      <c r="K5" s="18">
        <v>11</v>
      </c>
      <c r="L5" s="18">
        <v>12</v>
      </c>
      <c r="M5" s="18">
        <v>13</v>
      </c>
      <c r="N5" s="19" t="s">
        <v>23</v>
      </c>
      <c r="O5" s="14">
        <v>15</v>
      </c>
    </row>
    <row r="6" spans="1:15" s="31" customFormat="1" ht="14.25" x14ac:dyDescent="0.2">
      <c r="A6" s="20">
        <v>1</v>
      </c>
      <c r="B6" s="21" t="s">
        <v>24</v>
      </c>
      <c r="C6" s="22">
        <f>'[1]arkusz główny'!F8</f>
        <v>254413955.00675496</v>
      </c>
      <c r="D6" s="23">
        <f>SUM(D7:D8)</f>
        <v>96</v>
      </c>
      <c r="E6" s="24">
        <f>SUM(E7:E8)</f>
        <v>26319011</v>
      </c>
      <c r="F6" s="25">
        <f>IFERROR(E6/C6,".")</f>
        <v>0.10344955723557382</v>
      </c>
      <c r="G6" s="23">
        <f>SUM(G7:G8)</f>
        <v>25</v>
      </c>
      <c r="H6" s="24">
        <f>SUM(H7:H8)</f>
        <v>9116319</v>
      </c>
      <c r="I6" s="26">
        <f>IFERROR(H6/C6,".")</f>
        <v>3.5832621680512579E-2</v>
      </c>
      <c r="J6" s="27">
        <f>'[1]arkusz główny'!AK8</f>
        <v>4</v>
      </c>
      <c r="K6" s="28">
        <f>SUM(K7:K8)</f>
        <v>949273.5</v>
      </c>
      <c r="L6" s="28">
        <f>SUM(L7:L8)</f>
        <v>604022.70000000007</v>
      </c>
      <c r="M6" s="28" t="e">
        <f>SUM(M7:M8)</f>
        <v>#REF!</v>
      </c>
      <c r="N6" s="29" t="str">
        <f>IFERROR(M6/O6,".")</f>
        <v>.</v>
      </c>
      <c r="O6" s="30">
        <f>'[1]arkusz główny'!AR8</f>
        <v>57999757</v>
      </c>
    </row>
    <row r="7" spans="1:15" s="31" customFormat="1" ht="14.25" x14ac:dyDescent="0.2">
      <c r="A7" s="32" t="s">
        <v>25</v>
      </c>
      <c r="B7" s="33" t="s">
        <v>26</v>
      </c>
      <c r="C7" s="215"/>
      <c r="D7" s="34">
        <f>'[1]arkusz główny'!H9</f>
        <v>96</v>
      </c>
      <c r="E7" s="35">
        <f>'[1]arkusz główny'!I9</f>
        <v>26319011</v>
      </c>
      <c r="F7" s="216"/>
      <c r="G7" s="34">
        <f>'[1]arkusz główny'!U9</f>
        <v>25</v>
      </c>
      <c r="H7" s="35">
        <f>'[1]arkusz główny'!V9</f>
        <v>9116319</v>
      </c>
      <c r="I7" s="217"/>
      <c r="J7" s="36">
        <f>'[1]arkusz główny'!AK9</f>
        <v>4</v>
      </c>
      <c r="K7" s="37">
        <f>'[1]arkusz główny'!AL9</f>
        <v>949273.5</v>
      </c>
      <c r="L7" s="37">
        <f>'[1]arkusz główny'!AM9</f>
        <v>604022.70000000007</v>
      </c>
      <c r="M7" s="37">
        <f>'[1]arkusz główny'!AN9</f>
        <v>216859.13</v>
      </c>
      <c r="N7" s="218"/>
      <c r="O7" s="219"/>
    </row>
    <row r="8" spans="1:15" x14ac:dyDescent="0.2">
      <c r="A8" s="38" t="s">
        <v>27</v>
      </c>
      <c r="B8" s="39" t="s">
        <v>28</v>
      </c>
      <c r="C8" s="215"/>
      <c r="D8" s="40"/>
      <c r="E8" s="41"/>
      <c r="F8" s="216"/>
      <c r="G8" s="40"/>
      <c r="H8" s="41"/>
      <c r="I8" s="217"/>
      <c r="J8" s="42"/>
      <c r="K8" s="43"/>
      <c r="L8" s="44"/>
      <c r="M8" s="37" t="e">
        <f>'[1]arkusz główny'!AN10</f>
        <v>#REF!</v>
      </c>
      <c r="N8" s="218"/>
      <c r="O8" s="219"/>
    </row>
    <row r="9" spans="1:15" ht="24" x14ac:dyDescent="0.2">
      <c r="A9" s="45">
        <v>2</v>
      </c>
      <c r="B9" s="46" t="s">
        <v>29</v>
      </c>
      <c r="C9" s="47">
        <f>'[1]arkusz główny'!F11</f>
        <v>328643822.87215</v>
      </c>
      <c r="D9" s="48" t="e">
        <f>D10+D12</f>
        <v>#VALUE!</v>
      </c>
      <c r="E9" s="49" t="e">
        <f>E10+E12</f>
        <v>#VALUE!</v>
      </c>
      <c r="F9" s="50" t="str">
        <f>IFERROR(E9/C9,".")</f>
        <v>.</v>
      </c>
      <c r="G9" s="48">
        <f>G10+G12</f>
        <v>60</v>
      </c>
      <c r="H9" s="49">
        <f>H10+H12</f>
        <v>164182128.50999996</v>
      </c>
      <c r="I9" s="51">
        <f>IFERROR(H9/C9,".")</f>
        <v>0.49957466741698225</v>
      </c>
      <c r="J9" s="52" t="e">
        <f>J12+J10</f>
        <v>#VALUE!</v>
      </c>
      <c r="K9" s="53" t="e">
        <f>K10+K12</f>
        <v>#VALUE!</v>
      </c>
      <c r="L9" s="53" t="e">
        <f>L10+L12</f>
        <v>#VALUE!</v>
      </c>
      <c r="M9" s="53" t="e">
        <f>M10+M12</f>
        <v>#VALUE!</v>
      </c>
      <c r="N9" s="54" t="str">
        <f>IFERROR(M9/O9,".")</f>
        <v>.</v>
      </c>
      <c r="O9" s="55">
        <f>'[1]arkusz główny'!AR11</f>
        <v>75000519</v>
      </c>
    </row>
    <row r="10" spans="1:15" x14ac:dyDescent="0.2">
      <c r="A10" s="220" t="s">
        <v>30</v>
      </c>
      <c r="B10" s="33" t="s">
        <v>31</v>
      </c>
      <c r="C10" s="215"/>
      <c r="D10" s="221" t="e">
        <f>'[1]arkusz główny'!H12:H13</f>
        <v>#VALUE!</v>
      </c>
      <c r="E10" s="223" t="e">
        <f>'[1]arkusz główny'!I12:I13</f>
        <v>#VALUE!</v>
      </c>
      <c r="F10" s="216"/>
      <c r="G10" s="221">
        <f>'[1]arkusz główny'!U12</f>
        <v>57</v>
      </c>
      <c r="H10" s="223">
        <f>'[1]arkusz główny'!V12</f>
        <v>163764433.61999997</v>
      </c>
      <c r="I10" s="217"/>
      <c r="J10" s="236" t="e">
        <f>'[1]arkusz główny'!AK12:AK14</f>
        <v>#VALUE!</v>
      </c>
      <c r="K10" s="226" t="e">
        <f>'[1]arkusz główny'!AL12:AL14</f>
        <v>#VALUE!</v>
      </c>
      <c r="L10" s="237" t="e">
        <f>'[1]arkusz główny'!AM12:AM14</f>
        <v>#VALUE!</v>
      </c>
      <c r="M10" s="226" t="e">
        <f>'[1]arkusz główny'!AN12:AN14</f>
        <v>#VALUE!</v>
      </c>
      <c r="N10" s="218"/>
      <c r="O10" s="219"/>
    </row>
    <row r="11" spans="1:15" ht="21.75" customHeight="1" x14ac:dyDescent="0.2">
      <c r="A11" s="220"/>
      <c r="B11" s="56" t="s">
        <v>32</v>
      </c>
      <c r="C11" s="215"/>
      <c r="D11" s="222"/>
      <c r="E11" s="224"/>
      <c r="F11" s="216"/>
      <c r="G11" s="222"/>
      <c r="H11" s="224"/>
      <c r="I11" s="217"/>
      <c r="J11" s="236"/>
      <c r="K11" s="226"/>
      <c r="L11" s="238"/>
      <c r="M11" s="226"/>
      <c r="N11" s="218"/>
      <c r="O11" s="219"/>
    </row>
    <row r="12" spans="1:15" x14ac:dyDescent="0.2">
      <c r="A12" s="38" t="s">
        <v>33</v>
      </c>
      <c r="B12" s="39" t="s">
        <v>34</v>
      </c>
      <c r="C12" s="215"/>
      <c r="D12" s="40">
        <f>'[1]arkusz główny'!H15</f>
        <v>3</v>
      </c>
      <c r="E12" s="41">
        <f>'[1]arkusz główny'!I15</f>
        <v>417694.89</v>
      </c>
      <c r="F12" s="216"/>
      <c r="G12" s="40">
        <f>'[1]arkusz główny'!U15</f>
        <v>3</v>
      </c>
      <c r="H12" s="41">
        <f>'[1]arkusz główny'!V15</f>
        <v>417694.89</v>
      </c>
      <c r="I12" s="217"/>
      <c r="J12" s="42">
        <f>'[1]arkusz główny'!AK15</f>
        <v>2</v>
      </c>
      <c r="K12" s="43">
        <f>'[1]arkusz główny'!AL15</f>
        <v>366179.19999999995</v>
      </c>
      <c r="L12" s="43">
        <f>'[1]arkusz główny'!AM15</f>
        <v>232999.81</v>
      </c>
      <c r="M12" s="43">
        <f>'[1]arkusz główny'!AN15</f>
        <v>85442.67</v>
      </c>
      <c r="N12" s="218"/>
      <c r="O12" s="219"/>
    </row>
    <row r="13" spans="1:15" x14ac:dyDescent="0.2">
      <c r="A13" s="45">
        <v>3</v>
      </c>
      <c r="B13" s="46" t="s">
        <v>35</v>
      </c>
      <c r="C13" s="47">
        <f>'[1]arkusz główny'!F17</f>
        <v>143622533.42983499</v>
      </c>
      <c r="D13" s="48">
        <f>D14+D17</f>
        <v>3697</v>
      </c>
      <c r="E13" s="49">
        <f>E14+E17</f>
        <v>109043782.05</v>
      </c>
      <c r="F13" s="50"/>
      <c r="G13" s="48">
        <f>G14+G17</f>
        <v>2725</v>
      </c>
      <c r="H13" s="49">
        <f>H14+H17</f>
        <v>71806825.189999998</v>
      </c>
      <c r="I13" s="51">
        <f>IFERROR(H13/C13,".")</f>
        <v>0.4999690750134298</v>
      </c>
      <c r="J13" s="52">
        <f>'[1]arkusz główny'!AK17</f>
        <v>10114</v>
      </c>
      <c r="K13" s="53">
        <f>K14+K17</f>
        <v>48507010.620000005</v>
      </c>
      <c r="L13" s="53">
        <f>L14+L17</f>
        <v>30864921.109999999</v>
      </c>
      <c r="M13" s="53">
        <f>M14+M17</f>
        <v>11320304.27</v>
      </c>
      <c r="N13" s="54">
        <f>IFERROR(M13/O13,".")</f>
        <v>0.34300522281105222</v>
      </c>
      <c r="O13" s="55">
        <f>'[1]arkusz główny'!AR17</f>
        <v>33003300</v>
      </c>
    </row>
    <row r="14" spans="1:15" x14ac:dyDescent="0.2">
      <c r="A14" s="225" t="s">
        <v>36</v>
      </c>
      <c r="B14" s="57" t="s">
        <v>37</v>
      </c>
      <c r="C14" s="215"/>
      <c r="D14" s="58">
        <f>D15+D16</f>
        <v>3613</v>
      </c>
      <c r="E14" s="229"/>
      <c r="F14" s="231"/>
      <c r="G14" s="58">
        <f>G15+G16</f>
        <v>2702</v>
      </c>
      <c r="H14" s="59">
        <f>H15+H16</f>
        <v>41630819.230000004</v>
      </c>
      <c r="I14" s="231"/>
      <c r="J14" s="58">
        <f>'[1]arkusz główny'!AK18</f>
        <v>10093</v>
      </c>
      <c r="K14" s="60">
        <f>K15+K16</f>
        <v>25429757.699999999</v>
      </c>
      <c r="L14" s="60">
        <f>L15+L16</f>
        <v>16180865.380000001</v>
      </c>
      <c r="M14" s="60">
        <f>M15+M16</f>
        <v>5903115.1299999999</v>
      </c>
      <c r="N14" s="232"/>
      <c r="O14" s="235"/>
    </row>
    <row r="15" spans="1:15" ht="24" x14ac:dyDescent="0.2">
      <c r="A15" s="227"/>
      <c r="B15" s="61" t="s">
        <v>38</v>
      </c>
      <c r="C15" s="215"/>
      <c r="D15" s="58">
        <f>'[1]arkusz główny'!H19</f>
        <v>3613</v>
      </c>
      <c r="E15" s="229"/>
      <c r="F15" s="231"/>
      <c r="G15" s="58">
        <f>'[1]arkusz główny'!U19</f>
        <v>2702</v>
      </c>
      <c r="H15" s="59">
        <f>'[1]zobowiązania wieloletnie'!F7</f>
        <v>18131124.370000001</v>
      </c>
      <c r="I15" s="231"/>
      <c r="J15" s="58">
        <f>'[1]arkusz główny'!AK19</f>
        <v>1884</v>
      </c>
      <c r="K15" s="60">
        <f>'[1]arkusz główny'!AL19</f>
        <v>4166180.41</v>
      </c>
      <c r="L15" s="60">
        <f>'[1]arkusz główny'!AM19</f>
        <v>2650924.56</v>
      </c>
      <c r="M15" s="60">
        <f>'[1]arkusz główny'!AN19</f>
        <v>968288.78000000014</v>
      </c>
      <c r="N15" s="233"/>
      <c r="O15" s="235"/>
    </row>
    <row r="16" spans="1:15" x14ac:dyDescent="0.2">
      <c r="A16" s="228"/>
      <c r="B16" s="62" t="s">
        <v>39</v>
      </c>
      <c r="C16" s="215"/>
      <c r="D16" s="63"/>
      <c r="E16" s="230"/>
      <c r="F16" s="231"/>
      <c r="G16" s="63"/>
      <c r="H16" s="64">
        <f>'[1]zobowiązania wieloletnie'!F8</f>
        <v>23499694.859999999</v>
      </c>
      <c r="I16" s="231"/>
      <c r="J16" s="65">
        <f>'[1]arkusz główny'!AK25</f>
        <v>8304</v>
      </c>
      <c r="K16" s="66">
        <f>'[1]arkusz główny'!AL25</f>
        <v>21263577.289999999</v>
      </c>
      <c r="L16" s="66">
        <f>'[1]arkusz główny'!AM25</f>
        <v>13529940.82</v>
      </c>
      <c r="M16" s="66">
        <f>'[1]arkusz główny'!AN25</f>
        <v>4934826.3499999996</v>
      </c>
      <c r="N16" s="233"/>
      <c r="O16" s="235"/>
    </row>
    <row r="17" spans="1:15" x14ac:dyDescent="0.2">
      <c r="A17" s="38" t="s">
        <v>40</v>
      </c>
      <c r="B17" s="67" t="s">
        <v>41</v>
      </c>
      <c r="C17" s="68"/>
      <c r="D17" s="69">
        <f>'[1]arkusz główny'!H26</f>
        <v>84</v>
      </c>
      <c r="E17" s="70">
        <f>'[1]arkusz główny'!I26</f>
        <v>109043782.05</v>
      </c>
      <c r="F17" s="231"/>
      <c r="G17" s="69">
        <f>'[1]arkusz główny'!U26</f>
        <v>23</v>
      </c>
      <c r="H17" s="71">
        <f>'[1]arkusz główny'!V26</f>
        <v>30176005.960000001</v>
      </c>
      <c r="I17" s="231"/>
      <c r="J17" s="69">
        <f>'[1]arkusz główny'!AK26</f>
        <v>21</v>
      </c>
      <c r="K17" s="70">
        <f>'[1]arkusz główny'!AL26</f>
        <v>23077252.920000002</v>
      </c>
      <c r="L17" s="70">
        <f>'[1]arkusz główny'!AM26</f>
        <v>14684055.73</v>
      </c>
      <c r="M17" s="70">
        <f>'[1]arkusz główny'!AN26</f>
        <v>5417189.1399999997</v>
      </c>
      <c r="N17" s="234"/>
      <c r="O17" s="235"/>
    </row>
    <row r="18" spans="1:15" x14ac:dyDescent="0.2">
      <c r="A18" s="45">
        <v>4</v>
      </c>
      <c r="B18" s="46" t="s">
        <v>42</v>
      </c>
      <c r="C18" s="47">
        <f>'[1]arkusz główny'!F27</f>
        <v>16413124544.12612</v>
      </c>
      <c r="D18" s="48">
        <f>D19+D20+D21+D22+D23</f>
        <v>67657</v>
      </c>
      <c r="E18" s="49">
        <f>E19+E20+E21+E22+E23</f>
        <v>21623333447.730003</v>
      </c>
      <c r="F18" s="50">
        <f t="shared" ref="F18:F24" si="0">IFERROR(E18/C18,".")</f>
        <v>1.3174416235980186</v>
      </c>
      <c r="G18" s="48">
        <f>G19+G20+G21+G22+G23</f>
        <v>29622</v>
      </c>
      <c r="H18" s="49">
        <f>H19+H20+H21+H22+H23</f>
        <v>8495645165.3552694</v>
      </c>
      <c r="I18" s="51">
        <f t="shared" ref="I18:I24" si="1">IFERROR(H18/C18,".")</f>
        <v>0.51761291047996505</v>
      </c>
      <c r="J18" s="52">
        <f>'[1]arkusz główny'!AK27</f>
        <v>14470</v>
      </c>
      <c r="K18" s="53">
        <f>K19+K20+K21+K22+K23</f>
        <v>3085692821.6700001</v>
      </c>
      <c r="L18" s="53">
        <f>L19+L20+L21+L22+L23</f>
        <v>2015450860.6199999</v>
      </c>
      <c r="M18" s="53">
        <f>M19+M20+M21+M22+M23</f>
        <v>721703373.77999961</v>
      </c>
      <c r="N18" s="54">
        <f t="shared" ref="N18:N24" si="2">IFERROR(M18/O18,".")</f>
        <v>0.19209437620990003</v>
      </c>
      <c r="O18" s="55">
        <f>'[1]arkusz główny'!AR27</f>
        <v>3757025000</v>
      </c>
    </row>
    <row r="19" spans="1:15" x14ac:dyDescent="0.2">
      <c r="A19" s="225" t="s">
        <v>43</v>
      </c>
      <c r="B19" s="72" t="s">
        <v>44</v>
      </c>
      <c r="C19" s="73">
        <f>'[1]arkusz główny'!F28</f>
        <v>10906942646.513279</v>
      </c>
      <c r="D19" s="34">
        <f>'[1]arkusz główny'!H28</f>
        <v>58270</v>
      </c>
      <c r="E19" s="35">
        <f>'[1]arkusz główny'!I28</f>
        <v>12267092175.540001</v>
      </c>
      <c r="F19" s="74">
        <f t="shared" si="0"/>
        <v>1.1247049308966095</v>
      </c>
      <c r="G19" s="34">
        <f>'[1]arkusz główny'!U28</f>
        <v>26336</v>
      </c>
      <c r="H19" s="35">
        <f>'[1]arkusz główny'!V28</f>
        <v>5131507372.2600002</v>
      </c>
      <c r="I19" s="75">
        <f t="shared" si="1"/>
        <v>0.47048082478919384</v>
      </c>
      <c r="J19" s="76">
        <f>'[1]arkusz główny'!AK28</f>
        <v>13018</v>
      </c>
      <c r="K19" s="44">
        <f>'[1]arkusz główny'!AL28</f>
        <v>2227488760</v>
      </c>
      <c r="L19" s="44">
        <f>'[1]arkusz główny'!AM28</f>
        <v>1417351055.0799999</v>
      </c>
      <c r="M19" s="44">
        <f>'[1]arkusz główny'!AN28</f>
        <v>521500425.95999962</v>
      </c>
      <c r="N19" s="77">
        <f t="shared" si="2"/>
        <v>0.20860034035155717</v>
      </c>
      <c r="O19" s="78">
        <f>'[1]arkusz główny'!AR28</f>
        <v>2499997963</v>
      </c>
    </row>
    <row r="20" spans="1:15" x14ac:dyDescent="0.2">
      <c r="A20" s="220"/>
      <c r="B20" s="72" t="s">
        <v>45</v>
      </c>
      <c r="C20" s="79">
        <f>'[1]arkusz główny'!F36</f>
        <v>475170698.49829996</v>
      </c>
      <c r="D20" s="80">
        <f>'[1]arkusz główny'!H36</f>
        <v>2194</v>
      </c>
      <c r="E20" s="81">
        <f>'[1]arkusz główny'!I36</f>
        <v>360611135.25999999</v>
      </c>
      <c r="F20" s="82">
        <f t="shared" si="0"/>
        <v>0.75890861199912596</v>
      </c>
      <c r="G20" s="80">
        <f>'[1]arkusz główny'!U36</f>
        <v>1472</v>
      </c>
      <c r="H20" s="81">
        <f>'[1]arkusz główny'!V36</f>
        <v>224583391.39999998</v>
      </c>
      <c r="I20" s="83">
        <f t="shared" si="1"/>
        <v>0.47263729036693425</v>
      </c>
      <c r="J20" s="84">
        <f>'[1]arkusz główny'!AK36</f>
        <v>1074</v>
      </c>
      <c r="K20" s="85">
        <f>'[1]arkusz główny'!AL36</f>
        <v>139866049.83000001</v>
      </c>
      <c r="L20" s="85">
        <f>'[1]arkusz główny'!AM36</f>
        <v>139866049.83000001</v>
      </c>
      <c r="M20" s="85">
        <f>'[1]arkusz główny'!AN36</f>
        <v>32496971.799999997</v>
      </c>
      <c r="N20" s="86">
        <f t="shared" si="2"/>
        <v>0.29830948327193491</v>
      </c>
      <c r="O20" s="87">
        <f>'[1]arkusz główny'!AR36</f>
        <v>108937106</v>
      </c>
    </row>
    <row r="21" spans="1:15" ht="36" x14ac:dyDescent="0.2">
      <c r="A21" s="220"/>
      <c r="B21" s="72" t="str">
        <f>'[1]arkusz główny'!D38</f>
        <v>Inwestycje mające na celu ochronę wód przed zanieczyszczeniem azotanami pochodzącymi ze źródeł rolniczych 
(w tym "Inwestycje w gospodarstwach położonych na obszarach OSN")</v>
      </c>
      <c r="C21" s="79">
        <f>'[1]arkusz główny'!F38</f>
        <v>176847845.762135</v>
      </c>
      <c r="D21" s="80">
        <f>'[1]arkusz główny'!H38</f>
        <v>3158</v>
      </c>
      <c r="E21" s="81">
        <f>'[1]arkusz główny'!I38</f>
        <v>222957815</v>
      </c>
      <c r="F21" s="82">
        <f t="shared" si="0"/>
        <v>1.2607324338000934</v>
      </c>
      <c r="G21" s="80">
        <f>'[1]arkusz główny'!U38</f>
        <v>768</v>
      </c>
      <c r="H21" s="81">
        <f>'[1]arkusz główny'!V38</f>
        <v>58389017.300000004</v>
      </c>
      <c r="I21" s="83">
        <f t="shared" si="1"/>
        <v>0.33016527313843996</v>
      </c>
      <c r="J21" s="84">
        <f>'[1]arkusz główny'!AK38</f>
        <v>83</v>
      </c>
      <c r="K21" s="85">
        <f>'[1]arkusz główny'!AL38</f>
        <v>3176467.5</v>
      </c>
      <c r="L21" s="85">
        <f>'[1]arkusz główny'!AM38</f>
        <v>3176467.5</v>
      </c>
      <c r="M21" s="85">
        <f>'[1]arkusz główny'!AN38</f>
        <v>746650.01</v>
      </c>
      <c r="N21" s="86">
        <f t="shared" si="2"/>
        <v>1.8509431864939082E-2</v>
      </c>
      <c r="O21" s="87">
        <f>'[1]arkusz główny'!AR38</f>
        <v>40338894</v>
      </c>
    </row>
    <row r="22" spans="1:15" x14ac:dyDescent="0.2">
      <c r="A22" s="38" t="s">
        <v>46</v>
      </c>
      <c r="B22" s="72" t="s">
        <v>47</v>
      </c>
      <c r="C22" s="88">
        <f>'[1]arkusz główny'!F41</f>
        <v>3606695781.4790244</v>
      </c>
      <c r="D22" s="89">
        <f>'[1]arkusz główny'!H41</f>
        <v>3864</v>
      </c>
      <c r="E22" s="90">
        <f>'[1]arkusz główny'!I41</f>
        <v>7290434262.75</v>
      </c>
      <c r="F22" s="91">
        <f t="shared" si="0"/>
        <v>2.0213610197421081</v>
      </c>
      <c r="G22" s="89">
        <f>'[1]arkusz główny'!U41</f>
        <v>910</v>
      </c>
      <c r="H22" s="90">
        <f>'[1]arkusz główny'!V41</f>
        <v>1911080185.3599999</v>
      </c>
      <c r="I22" s="92">
        <f t="shared" si="1"/>
        <v>0.52987008085730736</v>
      </c>
      <c r="J22" s="42">
        <f>'[1]arkusz główny'!AK41</f>
        <v>448</v>
      </c>
      <c r="K22" s="43">
        <f>'[1]arkusz główny'!AL41</f>
        <v>629532357.88000011</v>
      </c>
      <c r="L22" s="43">
        <f>'[1]arkusz główny'!AM41</f>
        <v>400571436.95999998</v>
      </c>
      <c r="M22" s="43">
        <f>'[1]arkusz główny'!AN41</f>
        <v>147127146.13</v>
      </c>
      <c r="N22" s="93">
        <f t="shared" si="2"/>
        <v>0.17875801618074882</v>
      </c>
      <c r="O22" s="94">
        <f>'[1]arkusz główny'!AR41</f>
        <v>823052019</v>
      </c>
    </row>
    <row r="23" spans="1:15" x14ac:dyDescent="0.2">
      <c r="A23" s="95" t="s">
        <v>48</v>
      </c>
      <c r="B23" s="67" t="s">
        <v>49</v>
      </c>
      <c r="C23" s="88">
        <f>'[1]arkusz główny'!F48</f>
        <v>1247467571.8733799</v>
      </c>
      <c r="D23" s="89">
        <f>'[1]arkusz główny'!H48</f>
        <v>171</v>
      </c>
      <c r="E23" s="90">
        <f>'[1]arkusz główny'!I48</f>
        <v>1482238059.1800001</v>
      </c>
      <c r="F23" s="91">
        <f t="shared" si="0"/>
        <v>1.1881976674985262</v>
      </c>
      <c r="G23" s="40">
        <f>'[1]arkusz główny'!U48</f>
        <v>136</v>
      </c>
      <c r="H23" s="90">
        <f>'[1]arkusz główny'!V48</f>
        <v>1170085199.0352695</v>
      </c>
      <c r="I23" s="92">
        <f t="shared" si="1"/>
        <v>0.93796842933407742</v>
      </c>
      <c r="J23" s="96">
        <f>'[1]arkusz główny'!AK48</f>
        <v>20</v>
      </c>
      <c r="K23" s="97">
        <f>'[1]arkusz główny'!AL48</f>
        <v>85629186.460000008</v>
      </c>
      <c r="L23" s="98">
        <f>'[1]arkusz główny'!AM48</f>
        <v>54485851.25</v>
      </c>
      <c r="M23" s="43">
        <f>'[1]arkusz główny'!AN48</f>
        <v>19832179.880000003</v>
      </c>
      <c r="N23" s="93">
        <f t="shared" si="2"/>
        <v>6.9660162579134724E-2</v>
      </c>
      <c r="O23" s="94">
        <f>'[1]arkusz główny'!AR48</f>
        <v>284699018</v>
      </c>
    </row>
    <row r="24" spans="1:15" ht="36" x14ac:dyDescent="0.2">
      <c r="A24" s="45">
        <v>5</v>
      </c>
      <c r="B24" s="46" t="s">
        <v>50</v>
      </c>
      <c r="C24" s="47">
        <f>'[1]arkusz główny'!F49</f>
        <v>1380941323.6260951</v>
      </c>
      <c r="D24" s="48">
        <f>D25+D26</f>
        <v>4015</v>
      </c>
      <c r="E24" s="49">
        <f>E25+E26</f>
        <v>286297985.51000005</v>
      </c>
      <c r="F24" s="50">
        <f t="shared" si="0"/>
        <v>0.20732089091101627</v>
      </c>
      <c r="G24" s="48">
        <f>G25+G26</f>
        <v>1907</v>
      </c>
      <c r="H24" s="49">
        <f>H25+H26</f>
        <v>131355265.73999999</v>
      </c>
      <c r="I24" s="51">
        <f t="shared" si="1"/>
        <v>9.5120091992819428E-2</v>
      </c>
      <c r="J24" s="52">
        <f>'[1]arkusz główny'!AK49</f>
        <v>508</v>
      </c>
      <c r="K24" s="53">
        <f>K25+K26</f>
        <v>35362389.030000001</v>
      </c>
      <c r="L24" s="53">
        <f>L25+L26</f>
        <v>22501086.16</v>
      </c>
      <c r="M24" s="53">
        <f>M25+M26</f>
        <v>8216355.5600000005</v>
      </c>
      <c r="N24" s="54">
        <f t="shared" si="2"/>
        <v>2.6086076147866424E-2</v>
      </c>
      <c r="O24" s="55">
        <f>'[1]arkusz główny'!AR49</f>
        <v>314970926</v>
      </c>
    </row>
    <row r="25" spans="1:15" x14ac:dyDescent="0.2">
      <c r="A25" s="99" t="s">
        <v>51</v>
      </c>
      <c r="B25" s="100" t="s">
        <v>52</v>
      </c>
      <c r="C25" s="215"/>
      <c r="D25" s="34">
        <f>'[1]arkusz główny'!H50</f>
        <v>2865</v>
      </c>
      <c r="E25" s="35">
        <f>'[1]arkusz główny'!I50</f>
        <v>214810906.40000007</v>
      </c>
      <c r="F25" s="216"/>
      <c r="G25" s="34">
        <f>'[1]arkusz główny'!U50</f>
        <v>1518</v>
      </c>
      <c r="H25" s="35">
        <f>'[1]arkusz główny'!V50</f>
        <v>114903221.95</v>
      </c>
      <c r="I25" s="217"/>
      <c r="J25" s="76">
        <f>'[1]arkusz główny'!AK50</f>
        <v>209</v>
      </c>
      <c r="K25" s="44">
        <f>'[1]arkusz główny'!AL50</f>
        <v>23554443.960000005</v>
      </c>
      <c r="L25" s="44">
        <f>'[1]arkusz główny'!AM50</f>
        <v>14987691.829999998</v>
      </c>
      <c r="M25" s="44">
        <f>'[1]arkusz główny'!AN50</f>
        <v>5471015.4000000004</v>
      </c>
      <c r="N25" s="218"/>
      <c r="O25" s="219"/>
    </row>
    <row r="26" spans="1:15" x14ac:dyDescent="0.2">
      <c r="A26" s="38" t="s">
        <v>53</v>
      </c>
      <c r="B26" s="39" t="s">
        <v>54</v>
      </c>
      <c r="C26" s="215"/>
      <c r="D26" s="40">
        <f>'[1]arkusz główny'!H55</f>
        <v>1150</v>
      </c>
      <c r="E26" s="41">
        <f>'[1]arkusz główny'!I55</f>
        <v>71487079.109999999</v>
      </c>
      <c r="F26" s="216"/>
      <c r="G26" s="40">
        <f>'[1]arkusz główny'!U55</f>
        <v>389</v>
      </c>
      <c r="H26" s="41">
        <f>'[1]arkusz główny'!V55</f>
        <v>16452043.789999997</v>
      </c>
      <c r="I26" s="217"/>
      <c r="J26" s="42">
        <f>'[1]arkusz główny'!AK55</f>
        <v>299</v>
      </c>
      <c r="K26" s="43">
        <f>'[1]arkusz główny'!AL55</f>
        <v>11807945.069999998</v>
      </c>
      <c r="L26" s="43">
        <f>'[1]arkusz główny'!AM55</f>
        <v>7513394.330000001</v>
      </c>
      <c r="M26" s="43">
        <f>'[1]arkusz główny'!AN55</f>
        <v>2745340.16</v>
      </c>
      <c r="N26" s="218"/>
      <c r="O26" s="219"/>
    </row>
    <row r="27" spans="1:15" x14ac:dyDescent="0.2">
      <c r="A27" s="45">
        <v>6</v>
      </c>
      <c r="B27" s="46" t="s">
        <v>55</v>
      </c>
      <c r="C27" s="47">
        <f>SUM(C28:C32)</f>
        <v>9163759415.2765884</v>
      </c>
      <c r="D27" s="48">
        <f>D28+D29+D30+D31+D32</f>
        <v>72354</v>
      </c>
      <c r="E27" s="49">
        <f>E28+E29+E30+E31+E32</f>
        <v>7244642292.5600004</v>
      </c>
      <c r="F27" s="50">
        <f t="shared" ref="F27:F33" si="3">IFERROR(E27/C27,".")</f>
        <v>0.79057534841898036</v>
      </c>
      <c r="G27" s="48">
        <f>G28+G29+G30+G31+G32</f>
        <v>36524</v>
      </c>
      <c r="H27" s="49">
        <f>H28+H29+H30+H31+H32</f>
        <v>3257181551.9099998</v>
      </c>
      <c r="I27" s="51">
        <f t="shared" ref="I27:I33" si="4">IFERROR(H27/C27,".")</f>
        <v>0.35544162655340605</v>
      </c>
      <c r="J27" s="52">
        <f>'[1]arkusz główny'!AK63</f>
        <v>29035</v>
      </c>
      <c r="K27" s="53">
        <f>K28+K29+K30+K31+K32</f>
        <v>2155552274.1799998</v>
      </c>
      <c r="L27" s="53">
        <f>L28+L29+L30+L31+L32</f>
        <v>1371577907.5500002</v>
      </c>
      <c r="M27" s="53">
        <f>M28+M29+M30+M31+M32</f>
        <v>504216640.33000004</v>
      </c>
      <c r="N27" s="54">
        <f t="shared" ref="N27:N33" si="5">IFERROR(M27/O27,".")</f>
        <v>0.24000495831880486</v>
      </c>
      <c r="O27" s="55">
        <f>SUM(O28:O32)</f>
        <v>2100859265</v>
      </c>
    </row>
    <row r="28" spans="1:15" x14ac:dyDescent="0.2">
      <c r="A28" s="99" t="s">
        <v>56</v>
      </c>
      <c r="B28" s="100" t="s">
        <v>57</v>
      </c>
      <c r="C28" s="73">
        <f>'[1]arkusz główny'!F64</f>
        <v>3131592402.60111</v>
      </c>
      <c r="D28" s="34">
        <f>'[1]arkusz główny'!H64</f>
        <v>24316</v>
      </c>
      <c r="E28" s="35">
        <f>'[1]arkusz główny'!I64</f>
        <v>2786500000</v>
      </c>
      <c r="F28" s="74">
        <f t="shared" si="3"/>
        <v>0.88980289953619918</v>
      </c>
      <c r="G28" s="34">
        <f>'[1]arkusz główny'!U64</f>
        <v>13162</v>
      </c>
      <c r="H28" s="35">
        <f>'[1]arkusz główny'!V64</f>
        <v>1320150000</v>
      </c>
      <c r="I28" s="75">
        <f t="shared" si="4"/>
        <v>0.42155869292040671</v>
      </c>
      <c r="J28" s="76">
        <f>'[1]arkusz główny'!AK64</f>
        <v>11434</v>
      </c>
      <c r="K28" s="44">
        <f>'[1]arkusz główny'!AL64</f>
        <v>950220000</v>
      </c>
      <c r="L28" s="44">
        <f>'[1]arkusz główny'!AM64</f>
        <v>604624986</v>
      </c>
      <c r="M28" s="44">
        <f>'[1]arkusz główny'!AN64</f>
        <v>221346202.12</v>
      </c>
      <c r="N28" s="77">
        <f t="shared" si="5"/>
        <v>0.30829079428171841</v>
      </c>
      <c r="O28" s="78">
        <f>'[1]arkusz główny'!AR64</f>
        <v>717978630</v>
      </c>
    </row>
    <row r="29" spans="1:15" x14ac:dyDescent="0.2">
      <c r="A29" s="38" t="s">
        <v>58</v>
      </c>
      <c r="B29" s="39" t="s">
        <v>59</v>
      </c>
      <c r="C29" s="88">
        <f>'[1]arkusz główny'!F70</f>
        <v>1485275239.5273449</v>
      </c>
      <c r="D29" s="89">
        <f>'[1]arkusz główny'!H70</f>
        <v>8407</v>
      </c>
      <c r="E29" s="90">
        <f>'[1]arkusz główny'!I70</f>
        <v>1452900000</v>
      </c>
      <c r="F29" s="91">
        <f t="shared" si="3"/>
        <v>0.97820253198481411</v>
      </c>
      <c r="G29" s="89">
        <f>'[1]arkusz główny'!U70</f>
        <v>2236</v>
      </c>
      <c r="H29" s="90">
        <f>'[1]arkusz główny'!V70</f>
        <v>223600000</v>
      </c>
      <c r="I29" s="92">
        <f t="shared" si="4"/>
        <v>0.15054448768105474</v>
      </c>
      <c r="J29" s="42">
        <f>'[1]arkusz główny'!AK70</f>
        <v>1436</v>
      </c>
      <c r="K29" s="43">
        <f>'[1]arkusz główny'!AL70</f>
        <v>120100000</v>
      </c>
      <c r="L29" s="43">
        <f>'[1]arkusz główny'!AM70</f>
        <v>76419630</v>
      </c>
      <c r="M29" s="43">
        <f>'[1]arkusz główny'!AN70</f>
        <v>28155657.16</v>
      </c>
      <c r="N29" s="93">
        <f t="shared" si="5"/>
        <v>8.2967149185134134E-2</v>
      </c>
      <c r="O29" s="94">
        <f>'[1]arkusz główny'!AR70</f>
        <v>339359101</v>
      </c>
    </row>
    <row r="30" spans="1:15" x14ac:dyDescent="0.2">
      <c r="A30" s="38" t="s">
        <v>60</v>
      </c>
      <c r="B30" s="39" t="s">
        <v>61</v>
      </c>
      <c r="C30" s="88">
        <f>'[1]arkusz główny'!F76</f>
        <v>3510372621.1902447</v>
      </c>
      <c r="D30" s="89">
        <f>'[1]arkusz główny'!H76</f>
        <v>36899</v>
      </c>
      <c r="E30" s="90">
        <f>'[1]arkusz główny'!I76</f>
        <v>2213940000</v>
      </c>
      <c r="F30" s="91">
        <f t="shared" si="3"/>
        <v>0.63068518328670486</v>
      </c>
      <c r="G30" s="89">
        <f>'[1]arkusz główny'!U76</f>
        <v>19298</v>
      </c>
      <c r="H30" s="90">
        <f>'[1]arkusz główny'!V76</f>
        <v>1157880000</v>
      </c>
      <c r="I30" s="92">
        <f t="shared" si="4"/>
        <v>0.32984532553908857</v>
      </c>
      <c r="J30" s="42">
        <f>'[1]arkusz główny'!AK76</f>
        <v>14708</v>
      </c>
      <c r="K30" s="43">
        <f>'[1]arkusz główny'!AL76</f>
        <v>711444000</v>
      </c>
      <c r="L30" s="43">
        <f>'[1]arkusz główny'!AM76</f>
        <v>452691817.19999999</v>
      </c>
      <c r="M30" s="43">
        <f>'[1]arkusz główny'!AN76</f>
        <v>167794862.55000001</v>
      </c>
      <c r="N30" s="93">
        <f t="shared" si="5"/>
        <v>0.2083044459933048</v>
      </c>
      <c r="O30" s="94">
        <f>'[1]arkusz główny'!AR76</f>
        <v>805527034</v>
      </c>
    </row>
    <row r="31" spans="1:15" x14ac:dyDescent="0.2">
      <c r="A31" s="38" t="s">
        <v>62</v>
      </c>
      <c r="B31" s="39" t="s">
        <v>63</v>
      </c>
      <c r="C31" s="88">
        <f>'[1]arkusz główny'!F83</f>
        <v>1010463510.81064</v>
      </c>
      <c r="D31" s="89">
        <f>'[1]arkusz główny'!H83</f>
        <v>1901</v>
      </c>
      <c r="E31" s="90">
        <f>'[1]arkusz główny'!I83</f>
        <v>791302292.56000006</v>
      </c>
      <c r="F31" s="91">
        <f t="shared" si="3"/>
        <v>0.78310823111779782</v>
      </c>
      <c r="G31" s="89">
        <f>'[1]arkusz główny'!U83</f>
        <v>1290</v>
      </c>
      <c r="H31" s="90">
        <f>'[1]arkusz główny'!V83</f>
        <v>545628509.55999994</v>
      </c>
      <c r="I31" s="92">
        <f t="shared" si="4"/>
        <v>0.53997843932263501</v>
      </c>
      <c r="J31" s="42">
        <f>'[1]arkusz główny'!AK83</f>
        <v>942</v>
      </c>
      <c r="K31" s="43">
        <f>'[1]arkusz główny'!AL83</f>
        <v>364001882.99000001</v>
      </c>
      <c r="L31" s="43">
        <f>'[1]arkusz główny'!AM83</f>
        <v>231614396.39000002</v>
      </c>
      <c r="M31" s="43">
        <f>'[1]arkusz główny'!AN83</f>
        <v>84631852.149999991</v>
      </c>
      <c r="N31" s="93">
        <f t="shared" si="5"/>
        <v>0.36479617230421602</v>
      </c>
      <c r="O31" s="94">
        <f>'[1]arkusz główny'!AR83</f>
        <v>231997643</v>
      </c>
    </row>
    <row r="32" spans="1:15" x14ac:dyDescent="0.2">
      <c r="A32" s="38" t="s">
        <v>64</v>
      </c>
      <c r="B32" s="39" t="s">
        <v>65</v>
      </c>
      <c r="C32" s="88">
        <f>'[1]arkusz główny'!F86</f>
        <v>26055641.147249997</v>
      </c>
      <c r="D32" s="40">
        <f>'[1]arkusz główny'!H86</f>
        <v>831</v>
      </c>
      <c r="E32" s="101"/>
      <c r="F32" s="102"/>
      <c r="G32" s="40">
        <f>'[1]arkusz główny'!U86</f>
        <v>538</v>
      </c>
      <c r="H32" s="41">
        <f>'[1]arkusz główny'!V86</f>
        <v>9923042.3499999996</v>
      </c>
      <c r="I32" s="92">
        <f t="shared" si="4"/>
        <v>0.38084045961184543</v>
      </c>
      <c r="J32" s="42">
        <f>'[1]arkusz główny'!AK86</f>
        <v>537</v>
      </c>
      <c r="K32" s="43">
        <f>'[1]arkusz główny'!AL86</f>
        <v>9786391.1899999995</v>
      </c>
      <c r="L32" s="43">
        <f>'[1]arkusz główny'!AM86</f>
        <v>6227077.96</v>
      </c>
      <c r="M32" s="43">
        <f>'[1]arkusz główny'!AN86</f>
        <v>2288066.35</v>
      </c>
      <c r="N32" s="93">
        <f t="shared" si="5"/>
        <v>0.38154425726676494</v>
      </c>
      <c r="O32" s="94">
        <f>'[1]arkusz główny'!AR86</f>
        <v>5996857</v>
      </c>
    </row>
    <row r="33" spans="1:15" x14ac:dyDescent="0.2">
      <c r="A33" s="45">
        <v>7</v>
      </c>
      <c r="B33" s="46" t="s">
        <v>66</v>
      </c>
      <c r="C33" s="47">
        <f>'[1]arkusz główny'!F91</f>
        <v>5303512705.3498898</v>
      </c>
      <c r="D33" s="48">
        <f>SUM(D34:D38)</f>
        <v>9397</v>
      </c>
      <c r="E33" s="49">
        <f>SUM(E34:E38)</f>
        <v>12622513205.519627</v>
      </c>
      <c r="F33" s="50">
        <f t="shared" si="3"/>
        <v>2.3800288425417997</v>
      </c>
      <c r="G33" s="48">
        <f>SUM(G34:G38)</f>
        <v>3748</v>
      </c>
      <c r="H33" s="49">
        <f>SUM(H34:H38)</f>
        <v>4277313760.3817196</v>
      </c>
      <c r="I33" s="51">
        <f t="shared" si="4"/>
        <v>0.80650580059269061</v>
      </c>
      <c r="J33" s="52">
        <f>'[1]arkusz główny'!AK91</f>
        <v>1437</v>
      </c>
      <c r="K33" s="53">
        <f>SUM(K34:K38)</f>
        <v>2672572138.7899995</v>
      </c>
      <c r="L33" s="53">
        <f>SUM(L34:L38)</f>
        <v>1700557641.0899997</v>
      </c>
      <c r="M33" s="53">
        <f>SUM(M34:M38)</f>
        <v>625197217.18000007</v>
      </c>
      <c r="N33" s="54">
        <f t="shared" si="5"/>
        <v>0.51039087394523652</v>
      </c>
      <c r="O33" s="55">
        <f>'[1]arkusz główny'!AR91</f>
        <v>1224938080</v>
      </c>
    </row>
    <row r="34" spans="1:15" x14ac:dyDescent="0.2">
      <c r="A34" s="225" t="s">
        <v>67</v>
      </c>
      <c r="B34" s="72" t="s">
        <v>68</v>
      </c>
      <c r="C34" s="215"/>
      <c r="D34" s="34">
        <f>'[1]arkusz główny'!H92</f>
        <v>5378</v>
      </c>
      <c r="E34" s="35">
        <f>'[1]arkusz główny'!I92</f>
        <v>6603851153.9848776</v>
      </c>
      <c r="F34" s="216"/>
      <c r="G34" s="34">
        <f>'[1]arkusz główny'!U92</f>
        <v>2177</v>
      </c>
      <c r="H34" s="35">
        <f>'[1]arkusz główny'!V92</f>
        <v>2155652122.8793793</v>
      </c>
      <c r="I34" s="217"/>
      <c r="J34" s="36">
        <f>'[1]arkusz główny'!AK92</f>
        <v>1096</v>
      </c>
      <c r="K34" s="37">
        <f>'[1]arkusz główny'!AL92</f>
        <v>1672330998.4899998</v>
      </c>
      <c r="L34" s="37">
        <f>'[1]arkusz główny'!AM92</f>
        <v>1064104206.5799999</v>
      </c>
      <c r="M34" s="37">
        <f>'[1]arkusz główny'!AN92</f>
        <v>393093205.64000005</v>
      </c>
      <c r="N34" s="218"/>
      <c r="O34" s="219"/>
    </row>
    <row r="35" spans="1:15" ht="24" customHeight="1" x14ac:dyDescent="0.2">
      <c r="A35" s="239"/>
      <c r="B35" s="72" t="s">
        <v>69</v>
      </c>
      <c r="C35" s="215"/>
      <c r="D35" s="89">
        <f>'[1]arkusz główny'!H93</f>
        <v>2488</v>
      </c>
      <c r="E35" s="90">
        <f>'[1]arkusz główny'!I93</f>
        <v>4888378134.0335598</v>
      </c>
      <c r="F35" s="216"/>
      <c r="G35" s="89">
        <f>'[1]arkusz główny'!U93</f>
        <v>754</v>
      </c>
      <c r="H35" s="90">
        <f>'[1]arkusz główny'!V93</f>
        <v>1485274173.0841396</v>
      </c>
      <c r="I35" s="217"/>
      <c r="J35" s="103">
        <f>'[1]arkusz główny'!AK93</f>
        <v>614</v>
      </c>
      <c r="K35" s="104">
        <f>'[1]arkusz główny'!AL93</f>
        <v>913625378.31999993</v>
      </c>
      <c r="L35" s="104">
        <f>'[1]arkusz główny'!AM93</f>
        <v>581339825.48000002</v>
      </c>
      <c r="M35" s="104">
        <f>'[1]arkusz główny'!AN93</f>
        <v>212019771.44</v>
      </c>
      <c r="N35" s="218"/>
      <c r="O35" s="219"/>
    </row>
    <row r="36" spans="1:15" ht="24" x14ac:dyDescent="0.2">
      <c r="A36" s="225" t="s">
        <v>70</v>
      </c>
      <c r="B36" s="67" t="s">
        <v>71</v>
      </c>
      <c r="C36" s="215"/>
      <c r="D36" s="89">
        <f>'[1]arkusz główny'!H94</f>
        <v>1156</v>
      </c>
      <c r="E36" s="90">
        <f>'[1]arkusz główny'!I94</f>
        <v>727195260.88829327</v>
      </c>
      <c r="F36" s="216"/>
      <c r="G36" s="89">
        <f>'[1]arkusz główny'!U94</f>
        <v>563</v>
      </c>
      <c r="H36" s="90">
        <f>'[1]arkusz główny'!V94</f>
        <v>371524957.36854947</v>
      </c>
      <c r="I36" s="217"/>
      <c r="J36" s="103">
        <f>'[1]arkusz główny'!AK94</f>
        <v>20</v>
      </c>
      <c r="K36" s="104">
        <f>'[1]arkusz główny'!AL94</f>
        <v>3685267.79</v>
      </c>
      <c r="L36" s="104">
        <f>'[1]arkusz główny'!AM94</f>
        <v>2344935.8200000003</v>
      </c>
      <c r="M36" s="104">
        <f>'[1]arkusz główny'!AN94</f>
        <v>855141.30999999994</v>
      </c>
      <c r="N36" s="218"/>
      <c r="O36" s="219"/>
    </row>
    <row r="37" spans="1:15" ht="24" x14ac:dyDescent="0.2">
      <c r="A37" s="239"/>
      <c r="B37" s="56" t="s">
        <v>72</v>
      </c>
      <c r="C37" s="215"/>
      <c r="D37" s="89">
        <f>'[1]arkusz główny'!H95</f>
        <v>272</v>
      </c>
      <c r="E37" s="90">
        <f>'[1]arkusz główny'!I95</f>
        <v>344012078.84788454</v>
      </c>
      <c r="F37" s="216"/>
      <c r="G37" s="89">
        <f>'[1]arkusz główny'!U95</f>
        <v>175</v>
      </c>
      <c r="H37" s="90">
        <f>'[1]arkusz główny'!V95</f>
        <v>217629971.27201948</v>
      </c>
      <c r="I37" s="217"/>
      <c r="J37" s="103">
        <f>'[1]arkusz główny'!AK95</f>
        <v>75</v>
      </c>
      <c r="K37" s="104">
        <f>'[1]arkusz główny'!AL95</f>
        <v>81768144.060000002</v>
      </c>
      <c r="L37" s="104">
        <f>'[1]arkusz główny'!AM95</f>
        <v>52029069.839999996</v>
      </c>
      <c r="M37" s="104">
        <f>'[1]arkusz główny'!AN95</f>
        <v>18961645.32</v>
      </c>
      <c r="N37" s="218"/>
      <c r="O37" s="219"/>
    </row>
    <row r="38" spans="1:15" x14ac:dyDescent="0.2">
      <c r="A38" s="95" t="s">
        <v>73</v>
      </c>
      <c r="B38" s="67" t="s">
        <v>74</v>
      </c>
      <c r="C38" s="215"/>
      <c r="D38" s="40">
        <f>'[1]arkusz główny'!H96</f>
        <v>103</v>
      </c>
      <c r="E38" s="41">
        <f>'[1]arkusz główny'!I96</f>
        <v>59076577.765010215</v>
      </c>
      <c r="F38" s="216"/>
      <c r="G38" s="40">
        <f>'[1]arkusz główny'!U96</f>
        <v>79</v>
      </c>
      <c r="H38" s="41">
        <f>'[1]arkusz główny'!V96</f>
        <v>47232535.777631618</v>
      </c>
      <c r="I38" s="217"/>
      <c r="J38" s="42">
        <f>'[1]arkusz główny'!AK96</f>
        <v>4</v>
      </c>
      <c r="K38" s="43">
        <f>'[1]arkusz główny'!AL96</f>
        <v>1162350.1299999999</v>
      </c>
      <c r="L38" s="43">
        <f>'[1]arkusz główny'!AM96</f>
        <v>739603.37</v>
      </c>
      <c r="M38" s="43">
        <f>'[1]arkusz główny'!AN96</f>
        <v>267453.46999999997</v>
      </c>
      <c r="N38" s="218"/>
      <c r="O38" s="219"/>
    </row>
    <row r="39" spans="1:15" x14ac:dyDescent="0.2">
      <c r="A39" s="45">
        <v>8</v>
      </c>
      <c r="B39" s="46" t="s">
        <v>75</v>
      </c>
      <c r="C39" s="47">
        <f>'[1]arkusz główny'!F97</f>
        <v>1310002662.978615</v>
      </c>
      <c r="D39" s="48">
        <f>'[1]arkusz główny'!H97</f>
        <v>13373</v>
      </c>
      <c r="E39" s="49">
        <f>'[1]arkusz główny'!I97</f>
        <v>82543591.599999994</v>
      </c>
      <c r="F39" s="50">
        <f>IFERROR(E39/C39,".")</f>
        <v>6.3010247179434528E-2</v>
      </c>
      <c r="G39" s="48">
        <f>'[1]arkusz główny'!U97</f>
        <v>7733</v>
      </c>
      <c r="H39" s="49">
        <f>'[1]zobowiązania wieloletnie'!F9</f>
        <v>880425480</v>
      </c>
      <c r="I39" s="51">
        <f>IFERROR(H39/C39,".")</f>
        <v>0.6720791528760216</v>
      </c>
      <c r="J39" s="52">
        <f>'[1]arkusz główny'!AK97</f>
        <v>17487</v>
      </c>
      <c r="K39" s="53">
        <f>'[1]arkusz główny'!AL97</f>
        <v>483553376.93000001</v>
      </c>
      <c r="L39" s="53">
        <f>'[1]arkusz główny'!AM97</f>
        <v>307684473.17999995</v>
      </c>
      <c r="M39" s="53">
        <f>'[1]arkusz główny'!AN97</f>
        <v>112664788.18000001</v>
      </c>
      <c r="N39" s="54">
        <f>IFERROR(M39/O39,".")</f>
        <v>0.37431522654012744</v>
      </c>
      <c r="O39" s="55">
        <f>'[1]arkusz główny'!AR97</f>
        <v>300989060</v>
      </c>
    </row>
    <row r="40" spans="1:15" x14ac:dyDescent="0.2">
      <c r="A40" s="225" t="s">
        <v>76</v>
      </c>
      <c r="B40" s="105" t="s">
        <v>77</v>
      </c>
      <c r="C40" s="215"/>
      <c r="D40" s="106">
        <f>'[1]arkusz główny'!H99</f>
        <v>12417</v>
      </c>
      <c r="E40" s="107">
        <f>'[1]arkusz główny'!I99</f>
        <v>75899105.329999998</v>
      </c>
      <c r="F40" s="216"/>
      <c r="G40" s="106">
        <f>'[1]arkusz główny'!U99</f>
        <v>7680</v>
      </c>
      <c r="H40" s="108">
        <f>'[1]zobowiązania wieloletnie'!F10</f>
        <v>70089280</v>
      </c>
      <c r="I40" s="217"/>
      <c r="J40" s="109">
        <f>'[1]arkusz główny'!AK99</f>
        <v>2056</v>
      </c>
      <c r="K40" s="110">
        <f>'[1]arkusz główny'!AL99</f>
        <v>52136654.04999999</v>
      </c>
      <c r="L40" s="110">
        <f>'[1]arkusz główny'!AM99</f>
        <v>33174499.249999996</v>
      </c>
      <c r="M40" s="110">
        <f>'[1]arkusz główny'!AN99</f>
        <v>12129732.249999998</v>
      </c>
      <c r="N40" s="218"/>
      <c r="O40" s="219"/>
    </row>
    <row r="41" spans="1:15" x14ac:dyDescent="0.2">
      <c r="A41" s="220"/>
      <c r="B41" s="111" t="s">
        <v>78</v>
      </c>
      <c r="C41" s="215"/>
      <c r="D41" s="106">
        <f>'[1]arkusz główny'!H113</f>
        <v>118</v>
      </c>
      <c r="E41" s="107">
        <f>'[1]arkusz główny'!I113</f>
        <v>1839604.6</v>
      </c>
      <c r="F41" s="216"/>
      <c r="G41" s="112">
        <f>'[1]arkusz główny'!U113</f>
        <v>53</v>
      </c>
      <c r="H41" s="113">
        <f>'[1]zobowiązania wieloletnie'!F11</f>
        <v>406266000</v>
      </c>
      <c r="I41" s="217"/>
      <c r="J41" s="109">
        <f>'[1]arkusz główny'!AK113</f>
        <v>9320</v>
      </c>
      <c r="K41" s="110">
        <f>'[1]arkusz główny'!AL113</f>
        <v>230022508.81999996</v>
      </c>
      <c r="L41" s="110">
        <f>'[1]arkusz główny'!AM113</f>
        <v>146362993.94999999</v>
      </c>
      <c r="M41" s="110">
        <f>'[1]arkusz główny'!AN113</f>
        <v>53734673.75</v>
      </c>
      <c r="N41" s="218"/>
      <c r="O41" s="219"/>
    </row>
    <row r="42" spans="1:15" x14ac:dyDescent="0.2">
      <c r="A42" s="239"/>
      <c r="B42" s="111" t="s">
        <v>79</v>
      </c>
      <c r="C42" s="215"/>
      <c r="D42" s="114"/>
      <c r="E42" s="115"/>
      <c r="F42" s="216"/>
      <c r="G42" s="116"/>
      <c r="H42" s="117"/>
      <c r="I42" s="217"/>
      <c r="J42" s="109">
        <f>'[1]arkusz główny'!AK120</f>
        <v>7596</v>
      </c>
      <c r="K42" s="110">
        <f>'[1]arkusz główny'!AL120</f>
        <v>201394214.05999994</v>
      </c>
      <c r="L42" s="110">
        <f>'[1]arkusz główny'!AM120</f>
        <v>128146979.98</v>
      </c>
      <c r="M42" s="110">
        <f>'[1]arkusz główny'!AN120</f>
        <v>46800382.180000007</v>
      </c>
      <c r="N42" s="218"/>
      <c r="O42" s="219"/>
    </row>
    <row r="43" spans="1:15" x14ac:dyDescent="0.2">
      <c r="A43" s="45">
        <v>9</v>
      </c>
      <c r="B43" s="46" t="s">
        <v>80</v>
      </c>
      <c r="C43" s="47">
        <f>'[1]arkusz główny'!F129</f>
        <v>1156673637.1338949</v>
      </c>
      <c r="D43" s="48">
        <f>SUM(D44:D45)</f>
        <v>331</v>
      </c>
      <c r="E43" s="49"/>
      <c r="F43" s="50"/>
      <c r="G43" s="48">
        <f>SUM(G44)</f>
        <v>313</v>
      </c>
      <c r="H43" s="49">
        <f>'[1]zobowiązania wieloletnie'!F13</f>
        <v>730721593.90910006</v>
      </c>
      <c r="I43" s="51">
        <f>IFERROR(H43/C43,".")</f>
        <v>0.63174396860962845</v>
      </c>
      <c r="J43" s="52">
        <f>J44+J45</f>
        <v>997</v>
      </c>
      <c r="K43" s="53">
        <f>SUM(K44:K45)</f>
        <v>363150653.92000002</v>
      </c>
      <c r="L43" s="53">
        <f>SUM(L44:L45)</f>
        <v>228635272.22</v>
      </c>
      <c r="M43" s="53">
        <f>SUM(M44:M45)</f>
        <v>84405947.75</v>
      </c>
      <c r="N43" s="54">
        <f>IFERROR(M43/O43,".")</f>
        <v>0.31819019981569791</v>
      </c>
      <c r="O43" s="55">
        <f>'[1]arkusz główny'!AR129</f>
        <v>265268848</v>
      </c>
    </row>
    <row r="44" spans="1:15" x14ac:dyDescent="0.2">
      <c r="A44" s="220" t="s">
        <v>81</v>
      </c>
      <c r="B44" s="118" t="s">
        <v>82</v>
      </c>
      <c r="C44" s="215"/>
      <c r="D44" s="34">
        <f>'[1]arkusz główny'!H130</f>
        <v>331</v>
      </c>
      <c r="E44" s="247"/>
      <c r="F44" s="216"/>
      <c r="G44" s="34">
        <f>'[1]arkusz główny'!U130</f>
        <v>313</v>
      </c>
      <c r="H44" s="108">
        <f>'[1]zobowiązania wieloletnie'!F14</f>
        <v>451419074.91909999</v>
      </c>
      <c r="I44" s="217"/>
      <c r="J44" s="119">
        <f>'[1]arkusz główny'!AK130</f>
        <v>242</v>
      </c>
      <c r="K44" s="104">
        <f>'[1]arkusz główny'!AL130</f>
        <v>94615298.260000005</v>
      </c>
      <c r="L44" s="37">
        <f>'[1]arkusz główny'!AM130</f>
        <v>57766234.5</v>
      </c>
      <c r="M44" s="37">
        <f>'[1]arkusz główny'!AN130</f>
        <v>22047124.059999999</v>
      </c>
      <c r="N44" s="218"/>
      <c r="O44" s="219"/>
    </row>
    <row r="45" spans="1:15" x14ac:dyDescent="0.2">
      <c r="A45" s="220"/>
      <c r="B45" s="120" t="s">
        <v>39</v>
      </c>
      <c r="C45" s="215"/>
      <c r="D45" s="121"/>
      <c r="E45" s="247"/>
      <c r="F45" s="216"/>
      <c r="G45" s="121"/>
      <c r="H45" s="122">
        <f>'[1]zobowiązania wieloletnie'!F15</f>
        <v>279302518.99000001</v>
      </c>
      <c r="I45" s="217"/>
      <c r="J45" s="42">
        <f>'[1]arkusz główny'!AK137</f>
        <v>755</v>
      </c>
      <c r="K45" s="43">
        <f>'[1]arkusz główny'!AL137</f>
        <v>268535355.66000003</v>
      </c>
      <c r="L45" s="43">
        <f>'[1]arkusz główny'!AM137</f>
        <v>170869037.72</v>
      </c>
      <c r="M45" s="43">
        <f>'[1]arkusz główny'!AN137</f>
        <v>62358823.689999998</v>
      </c>
      <c r="N45" s="218"/>
      <c r="O45" s="219"/>
    </row>
    <row r="46" spans="1:15" x14ac:dyDescent="0.2">
      <c r="A46" s="45">
        <v>10</v>
      </c>
      <c r="B46" s="123" t="s">
        <v>83</v>
      </c>
      <c r="C46" s="124">
        <f>'[1]arkusz główny'!F138</f>
        <v>5945163526.3540649</v>
      </c>
      <c r="D46" s="48">
        <f>'[1]arkusz główny'!H138</f>
        <v>356915</v>
      </c>
      <c r="E46" s="49"/>
      <c r="F46" s="50"/>
      <c r="G46" s="48">
        <f>'[1]arkusz główny'!U138</f>
        <v>275494</v>
      </c>
      <c r="H46" s="49">
        <f>'[1]zobowiązania wieloletnie'!F16</f>
        <v>5555689763.4799995</v>
      </c>
      <c r="I46" s="51">
        <f>IFERROR(H46/C46,".")</f>
        <v>0.93448897391172114</v>
      </c>
      <c r="J46" s="52">
        <f>'[1]arkusz główny'!AK138</f>
        <v>97983</v>
      </c>
      <c r="K46" s="125">
        <f>'[1]arkusz główny'!AL138</f>
        <v>3671807987.9600005</v>
      </c>
      <c r="L46" s="125">
        <f>'[1]arkusz główny'!AM138</f>
        <v>2336352766.2200003</v>
      </c>
      <c r="M46" s="125">
        <f>'[1]arkusz główny'!AN138</f>
        <v>853362430.26999986</v>
      </c>
      <c r="N46" s="126">
        <f>IFERROR(M46/O46,".")</f>
        <v>0.62440584235161989</v>
      </c>
      <c r="O46" s="55">
        <f>'[1]arkusz główny'!AR138</f>
        <v>1366679125</v>
      </c>
    </row>
    <row r="47" spans="1:15" x14ac:dyDescent="0.2">
      <c r="A47" s="38" t="s">
        <v>84</v>
      </c>
      <c r="B47" s="105" t="s">
        <v>85</v>
      </c>
      <c r="C47" s="215"/>
      <c r="D47" s="127">
        <f>'[1]arkusz główny'!H139</f>
        <v>334233</v>
      </c>
      <c r="E47" s="246"/>
      <c r="F47" s="243"/>
      <c r="G47" s="127">
        <f>'[1]arkusz główny'!U139</f>
        <v>259446</v>
      </c>
      <c r="H47" s="128">
        <f>'[1]arkusz główny'!V139</f>
        <v>2906142448.2700005</v>
      </c>
      <c r="I47" s="244"/>
      <c r="J47" s="129">
        <f>'[1]arkusz główny'!AK139</f>
        <v>92340</v>
      </c>
      <c r="K47" s="130">
        <f>'[1]arkusz główny'!AL139</f>
        <v>3386197927.1699996</v>
      </c>
      <c r="L47" s="130">
        <f>'[1]arkusz główny'!AM139</f>
        <v>2154619182.3699999</v>
      </c>
      <c r="M47" s="130">
        <f>'[1]arkusz główny'!AN139</f>
        <v>786958086.41999996</v>
      </c>
      <c r="N47" s="245"/>
      <c r="O47" s="219"/>
    </row>
    <row r="48" spans="1:15" x14ac:dyDescent="0.2">
      <c r="A48" s="95" t="s">
        <v>86</v>
      </c>
      <c r="B48" s="105" t="s">
        <v>85</v>
      </c>
      <c r="C48" s="215"/>
      <c r="D48" s="80">
        <f>'[1]arkusz główny'!H140</f>
        <v>31932</v>
      </c>
      <c r="E48" s="246"/>
      <c r="F48" s="243"/>
      <c r="G48" s="80">
        <f>'[1]arkusz główny'!U140</f>
        <v>24011</v>
      </c>
      <c r="H48" s="81">
        <f>'[1]arkusz główny'!V140</f>
        <v>246009102.23999995</v>
      </c>
      <c r="I48" s="244"/>
      <c r="J48" s="129">
        <f>'[1]arkusz główny'!AK140</f>
        <v>9842</v>
      </c>
      <c r="K48" s="130">
        <f>'[1]arkusz główny'!AL140</f>
        <v>285610060.78999996</v>
      </c>
      <c r="L48" s="130">
        <f>'[1]arkusz główny'!AM140</f>
        <v>181733583.84999996</v>
      </c>
      <c r="M48" s="130">
        <f>'[1]arkusz główny'!AN140</f>
        <v>66404343.850000001</v>
      </c>
      <c r="N48" s="245"/>
      <c r="O48" s="219"/>
    </row>
    <row r="49" spans="1:15" x14ac:dyDescent="0.2">
      <c r="A49" s="240" t="s">
        <v>87</v>
      </c>
      <c r="B49" s="105" t="s">
        <v>77</v>
      </c>
      <c r="C49" s="215"/>
      <c r="D49" s="131">
        <f>'[1]arkusz główny'!H141</f>
        <v>207207</v>
      </c>
      <c r="E49" s="246"/>
      <c r="F49" s="243"/>
      <c r="G49" s="131">
        <f>'[1]arkusz główny'!U141</f>
        <v>131812</v>
      </c>
      <c r="H49" s="132">
        <f>'[1]zobowiązania wieloletnie'!F17</f>
        <v>4014586763.48</v>
      </c>
      <c r="I49" s="244"/>
      <c r="J49" s="129">
        <f>'[1]arkusz główny'!AK141</f>
        <v>65593</v>
      </c>
      <c r="K49" s="130">
        <f>'[1]arkusz główny'!AL141</f>
        <v>2132188213.1300001</v>
      </c>
      <c r="L49" s="130">
        <f>'[1]arkusz główny'!AM141</f>
        <v>1356710602.8999999</v>
      </c>
      <c r="M49" s="130">
        <f>'[1]arkusz główny'!AN141</f>
        <v>496687743.39999998</v>
      </c>
      <c r="N49" s="245"/>
      <c r="O49" s="219"/>
    </row>
    <row r="50" spans="1:15" x14ac:dyDescent="0.2">
      <c r="A50" s="241"/>
      <c r="B50" s="133" t="s">
        <v>78</v>
      </c>
      <c r="C50" s="215"/>
      <c r="D50" s="127">
        <f>'[1]arkusz główny'!H151</f>
        <v>149708</v>
      </c>
      <c r="E50" s="246"/>
      <c r="F50" s="243"/>
      <c r="G50" s="127">
        <f>'[1]arkusz główny'!U151</f>
        <v>143682</v>
      </c>
      <c r="H50" s="122">
        <f>'[1]zobowiązania wieloletnie'!F18</f>
        <v>1541103000</v>
      </c>
      <c r="I50" s="244"/>
      <c r="J50" s="129">
        <f>'[1]arkusz główny'!AK151</f>
        <v>57600</v>
      </c>
      <c r="K50" s="85">
        <f>'[1]arkusz główny'!AL151</f>
        <v>1539575658.0299997</v>
      </c>
      <c r="L50" s="85">
        <f>'[1]arkusz główny'!AM151</f>
        <v>979614091.81000006</v>
      </c>
      <c r="M50" s="85">
        <f>'[1]arkusz główny'!AN151</f>
        <v>356664122.51000005</v>
      </c>
      <c r="N50" s="245"/>
      <c r="O50" s="219"/>
    </row>
    <row r="51" spans="1:15" x14ac:dyDescent="0.2">
      <c r="A51" s="45">
        <v>11</v>
      </c>
      <c r="B51" s="46" t="s">
        <v>88</v>
      </c>
      <c r="C51" s="124">
        <f>'[1]arkusz główny'!F157</f>
        <v>3050718745.8668299</v>
      </c>
      <c r="D51" s="48">
        <f>'[1]arkusz główny'!H157</f>
        <v>95030</v>
      </c>
      <c r="E51" s="49"/>
      <c r="F51" s="50"/>
      <c r="G51" s="48">
        <f>'[1]arkusz główny'!U157</f>
        <v>75156</v>
      </c>
      <c r="H51" s="49">
        <f>'[1]zobowiązania wieloletnie'!F19</f>
        <v>1911721308.79</v>
      </c>
      <c r="I51" s="51">
        <f>IFERROR(H51/C51,".")</f>
        <v>0.62664619981112168</v>
      </c>
      <c r="J51" s="52">
        <f>'[1]arkusz główny'!AK157</f>
        <v>26694</v>
      </c>
      <c r="K51" s="125">
        <f>'[1]arkusz główny'!AL157</f>
        <v>1245169752.6899998</v>
      </c>
      <c r="L51" s="125">
        <f>'[1]arkusz główny'!AM157</f>
        <v>792297072.29999995</v>
      </c>
      <c r="M51" s="125">
        <f>'[1]arkusz główny'!AN157</f>
        <v>290358102.95999998</v>
      </c>
      <c r="N51" s="126">
        <f>IFERROR(M51/O51,".")</f>
        <v>0.41483113423725182</v>
      </c>
      <c r="O51" s="55">
        <f>'[1]arkusz główny'!AR157</f>
        <v>699942890</v>
      </c>
    </row>
    <row r="52" spans="1:15" ht="24" x14ac:dyDescent="0.2">
      <c r="A52" s="99" t="s">
        <v>89</v>
      </c>
      <c r="B52" s="33" t="s">
        <v>90</v>
      </c>
      <c r="C52" s="215"/>
      <c r="D52" s="127">
        <f>'[1]arkusz główny'!H158</f>
        <v>20935</v>
      </c>
      <c r="E52" s="242"/>
      <c r="F52" s="243"/>
      <c r="G52" s="127">
        <f>'[1]arkusz główny'!U158</f>
        <v>14031</v>
      </c>
      <c r="H52" s="128">
        <f>'[1]arkusz główny'!V158</f>
        <v>240868699.76999998</v>
      </c>
      <c r="I52" s="244"/>
      <c r="J52" s="129">
        <f>'[1]arkusz główny'!AK158</f>
        <v>8697</v>
      </c>
      <c r="K52" s="130">
        <f>'[1]arkusz główny'!AL158</f>
        <v>243263761.94</v>
      </c>
      <c r="L52" s="130">
        <f>'[1]arkusz główny'!AM158</f>
        <v>154784893.72</v>
      </c>
      <c r="M52" s="130">
        <f>'[1]arkusz główny'!AN158</f>
        <v>57051153.430000007</v>
      </c>
      <c r="N52" s="245"/>
      <c r="O52" s="219"/>
    </row>
    <row r="53" spans="1:15" ht="24" x14ac:dyDescent="0.2">
      <c r="A53" s="95" t="s">
        <v>91</v>
      </c>
      <c r="B53" s="56" t="s">
        <v>92</v>
      </c>
      <c r="C53" s="215"/>
      <c r="D53" s="80">
        <f>'[1]arkusz główny'!H159</f>
        <v>80973</v>
      </c>
      <c r="E53" s="242"/>
      <c r="F53" s="243"/>
      <c r="G53" s="80">
        <f>'[1]arkusz główny'!U159</f>
        <v>65119</v>
      </c>
      <c r="H53" s="81">
        <f>'[1]arkusz główny'!V159</f>
        <v>994044887.61000001</v>
      </c>
      <c r="I53" s="244"/>
      <c r="J53" s="129">
        <f>'[1]arkusz główny'!AK159</f>
        <v>23931</v>
      </c>
      <c r="K53" s="130">
        <f>'[1]arkusz główny'!AL159</f>
        <v>1001905990.75</v>
      </c>
      <c r="L53" s="130">
        <f>'[1]arkusz główny'!AM159</f>
        <v>637512178.57999992</v>
      </c>
      <c r="M53" s="130">
        <f>'[1]arkusz główny'!AN159</f>
        <v>233306949.53</v>
      </c>
      <c r="N53" s="245"/>
      <c r="O53" s="219"/>
    </row>
    <row r="54" spans="1:15" x14ac:dyDescent="0.2">
      <c r="A54" s="240" t="s">
        <v>93</v>
      </c>
      <c r="B54" s="134" t="s">
        <v>82</v>
      </c>
      <c r="C54" s="215"/>
      <c r="D54" s="131">
        <f>'[1]arkusz główny'!H160</f>
        <v>54243</v>
      </c>
      <c r="E54" s="242"/>
      <c r="F54" s="243"/>
      <c r="G54" s="131">
        <f>'[1]arkusz główny'!U160</f>
        <v>35280</v>
      </c>
      <c r="H54" s="132">
        <f>'[1]zobowiązania wieloletnie'!F20</f>
        <v>1352231408.79</v>
      </c>
      <c r="I54" s="244"/>
      <c r="J54" s="84">
        <f>'[1]arkusz główny'!AK160</f>
        <v>14625</v>
      </c>
      <c r="K54" s="135">
        <f>'[1]arkusz główny'!AL160</f>
        <v>685368943.75999999</v>
      </c>
      <c r="L54" s="135">
        <f>'[1]arkusz główny'!AM160</f>
        <v>436096167.56999999</v>
      </c>
      <c r="M54" s="135">
        <f>'[1]arkusz główny'!AN160</f>
        <v>160776707.01999998</v>
      </c>
      <c r="N54" s="245"/>
      <c r="O54" s="219"/>
    </row>
    <row r="55" spans="1:15" x14ac:dyDescent="0.2">
      <c r="A55" s="248"/>
      <c r="B55" s="120" t="s">
        <v>39</v>
      </c>
      <c r="C55" s="215"/>
      <c r="D55" s="127">
        <f>'[1]arkusz główny'!H170</f>
        <v>40787</v>
      </c>
      <c r="E55" s="242"/>
      <c r="F55" s="243"/>
      <c r="G55" s="127">
        <f>'[1]arkusz główny'!U170</f>
        <v>39876</v>
      </c>
      <c r="H55" s="122">
        <f>'[1]zobowiązania wieloletnie'!F21</f>
        <v>559489900</v>
      </c>
      <c r="I55" s="244"/>
      <c r="J55" s="84">
        <f>'[1]arkusz główny'!AK170</f>
        <v>17889</v>
      </c>
      <c r="K55" s="85">
        <f>'[1]arkusz główny'!AL170</f>
        <v>559800808.93000007</v>
      </c>
      <c r="L55" s="85">
        <f>'[1]arkusz główny'!AM170</f>
        <v>356200904.72999996</v>
      </c>
      <c r="M55" s="85">
        <f>'[1]arkusz główny'!AN170</f>
        <v>129581395.94</v>
      </c>
      <c r="N55" s="245"/>
      <c r="O55" s="219"/>
    </row>
    <row r="56" spans="1:15" ht="24" x14ac:dyDescent="0.2">
      <c r="A56" s="45">
        <v>13</v>
      </c>
      <c r="B56" s="46" t="s">
        <v>94</v>
      </c>
      <c r="C56" s="124">
        <f>'[1]arkusz główny'!F175</f>
        <v>8583448807.3384094</v>
      </c>
      <c r="D56" s="48">
        <f>'[1]arkusz główny'!H175</f>
        <v>3883133</v>
      </c>
      <c r="E56" s="49"/>
      <c r="F56" s="50"/>
      <c r="G56" s="48">
        <f>'[1]arkusz główny'!U175</f>
        <v>2968626</v>
      </c>
      <c r="H56" s="49">
        <f>'[1]arkusz główny'!V175</f>
        <v>5262835987.4700003</v>
      </c>
      <c r="I56" s="51">
        <f>IFERROR(H56/C56,".")</f>
        <v>0.61313769157340869</v>
      </c>
      <c r="J56" s="52">
        <f>'[1]arkusz główny'!AK175</f>
        <v>902977</v>
      </c>
      <c r="K56" s="53">
        <f>'[1]arkusz główny'!AL175</f>
        <v>5638025306.2600002</v>
      </c>
      <c r="L56" s="53">
        <f>'[1]arkusz główny'!AM175</f>
        <v>3587458083.2800002</v>
      </c>
      <c r="M56" s="53">
        <f>'[1]arkusz główny'!AN175</f>
        <v>1312743442.4099998</v>
      </c>
      <c r="N56" s="54">
        <f>IFERROR(M56/O56,".")</f>
        <v>0.66190085372501928</v>
      </c>
      <c r="O56" s="55">
        <f>'[1]arkusz główny'!AR175</f>
        <v>1983293170</v>
      </c>
    </row>
    <row r="57" spans="1:15" x14ac:dyDescent="0.2">
      <c r="A57" s="32" t="s">
        <v>95</v>
      </c>
      <c r="B57" s="249" t="s">
        <v>96</v>
      </c>
      <c r="C57" s="215"/>
      <c r="D57" s="136">
        <f>'[1]arkusz główny'!H176</f>
        <v>154535</v>
      </c>
      <c r="E57" s="246"/>
      <c r="F57" s="216"/>
      <c r="G57" s="136">
        <f>'[1]arkusz główny'!U176</f>
        <v>121435</v>
      </c>
      <c r="H57" s="137">
        <f>'[1]arkusz główny'!V176</f>
        <v>242068760.34999999</v>
      </c>
      <c r="I57" s="217"/>
      <c r="J57" s="138">
        <f>'[1]arkusz główny'!AK176</f>
        <v>34306</v>
      </c>
      <c r="K57" s="139">
        <f>'[1]arkusz główny'!AL176</f>
        <v>242745658.56000003</v>
      </c>
      <c r="L57" s="139">
        <f>'[1]arkusz główny'!AM176</f>
        <v>154458450.66000003</v>
      </c>
      <c r="M57" s="139">
        <f>'[1]arkusz główny'!AN176</f>
        <v>56592101.239999995</v>
      </c>
      <c r="N57" s="218"/>
      <c r="O57" s="219"/>
    </row>
    <row r="58" spans="1:15" x14ac:dyDescent="0.2">
      <c r="A58" s="95" t="s">
        <v>97</v>
      </c>
      <c r="B58" s="250"/>
      <c r="C58" s="215"/>
      <c r="D58" s="136">
        <f>'[1]arkusz główny'!H177</f>
        <v>3332575</v>
      </c>
      <c r="E58" s="246"/>
      <c r="F58" s="216"/>
      <c r="G58" s="136">
        <f>'[1]arkusz główny'!U177</f>
        <v>2596982</v>
      </c>
      <c r="H58" s="137">
        <f>'[1]arkusz główny'!V177</f>
        <v>4725819770.9899998</v>
      </c>
      <c r="I58" s="217"/>
      <c r="J58" s="140">
        <f>'[1]arkusz główny'!AK177</f>
        <v>789488</v>
      </c>
      <c r="K58" s="141">
        <f>'[1]arkusz główny'!AL177</f>
        <v>5068697671.5799999</v>
      </c>
      <c r="L58" s="141">
        <f>'[1]arkusz główny'!AM177</f>
        <v>3225197048.21</v>
      </c>
      <c r="M58" s="141">
        <f>'[1]arkusz główny'!AN177</f>
        <v>1180159543.3899999</v>
      </c>
      <c r="N58" s="218"/>
      <c r="O58" s="219"/>
    </row>
    <row r="59" spans="1:15" x14ac:dyDescent="0.2">
      <c r="A59" s="95" t="s">
        <v>98</v>
      </c>
      <c r="B59" s="251"/>
      <c r="C59" s="215"/>
      <c r="D59" s="136">
        <f>'[1]arkusz główny'!H178</f>
        <v>446977</v>
      </c>
      <c r="E59" s="246"/>
      <c r="F59" s="216"/>
      <c r="G59" s="136">
        <f>'[1]arkusz główny'!U178</f>
        <v>265912</v>
      </c>
      <c r="H59" s="137">
        <f>'[1]arkusz główny'!V178</f>
        <v>294947456.13</v>
      </c>
      <c r="I59" s="217"/>
      <c r="J59" s="140">
        <f>'[1]arkusz główny'!AK178</f>
        <v>118056</v>
      </c>
      <c r="K59" s="141">
        <f>'[1]arkusz główny'!AL178</f>
        <v>326581976.11999995</v>
      </c>
      <c r="L59" s="141">
        <f>'[1]arkusz główny'!AM178</f>
        <v>207802584.41</v>
      </c>
      <c r="M59" s="141">
        <f>'[1]arkusz główny'!AN178</f>
        <v>75991797.780000031</v>
      </c>
      <c r="N59" s="218"/>
      <c r="O59" s="219"/>
    </row>
    <row r="60" spans="1:15" x14ac:dyDescent="0.2">
      <c r="A60" s="225" t="s">
        <v>99</v>
      </c>
      <c r="B60" s="134" t="s">
        <v>82</v>
      </c>
      <c r="C60" s="215"/>
      <c r="D60" s="142">
        <f>'[1]arkusz główny'!H179</f>
        <v>3882321</v>
      </c>
      <c r="E60" s="246"/>
      <c r="F60" s="216"/>
      <c r="G60" s="142">
        <f>'[1]arkusz główny'!U179</f>
        <v>2967816</v>
      </c>
      <c r="H60" s="143">
        <f>'[1]arkusz główny'!V179</f>
        <v>5258832447.1700001</v>
      </c>
      <c r="I60" s="217"/>
      <c r="J60" s="84">
        <f>'[1]arkusz główny'!AK179</f>
        <v>902890</v>
      </c>
      <c r="K60" s="85">
        <f>'[1]arkusz główny'!AL179</f>
        <v>5635600245.79</v>
      </c>
      <c r="L60" s="85">
        <f>'[1]arkusz główny'!AM179</f>
        <v>3585915020.0500002</v>
      </c>
      <c r="M60" s="85">
        <f>'[1]arkusz główny'!AN179</f>
        <v>1312177277.9099998</v>
      </c>
      <c r="N60" s="218"/>
      <c r="O60" s="219"/>
    </row>
    <row r="61" spans="1:15" x14ac:dyDescent="0.2">
      <c r="A61" s="220"/>
      <c r="B61" s="120" t="s">
        <v>100</v>
      </c>
      <c r="C61" s="215"/>
      <c r="D61" s="144">
        <f>'[1]arkusz główny'!H185</f>
        <v>812</v>
      </c>
      <c r="E61" s="246"/>
      <c r="F61" s="216"/>
      <c r="G61" s="142">
        <f>'[1]arkusz główny'!U185</f>
        <v>810</v>
      </c>
      <c r="H61" s="143">
        <f>'[1]arkusz główny'!V185</f>
        <v>4003540.3000000003</v>
      </c>
      <c r="I61" s="217"/>
      <c r="J61" s="84">
        <f>'[1]arkusz główny'!AK185</f>
        <v>812</v>
      </c>
      <c r="K61" s="85">
        <f>'[1]arkusz główny'!AL185</f>
        <v>2425060.4699999997</v>
      </c>
      <c r="L61" s="85">
        <f>'[1]arkusz główny'!AM185</f>
        <v>1543063.23</v>
      </c>
      <c r="M61" s="85">
        <f>'[1]arkusz główny'!AN185</f>
        <v>566164.5</v>
      </c>
      <c r="N61" s="218"/>
      <c r="O61" s="219"/>
    </row>
    <row r="62" spans="1:15" x14ac:dyDescent="0.2">
      <c r="A62" s="145">
        <v>16</v>
      </c>
      <c r="B62" s="123" t="s">
        <v>101</v>
      </c>
      <c r="C62" s="146">
        <f>'[1]arkusz główny'!F186</f>
        <v>385999566.07771498</v>
      </c>
      <c r="D62" s="147">
        <f>'[1]arkusz główny'!H186</f>
        <v>180</v>
      </c>
      <c r="E62" s="148">
        <f>'[1]arkusz główny'!I186</f>
        <v>600080552.18999994</v>
      </c>
      <c r="F62" s="149">
        <f>IFERROR(E62/C62,".")</f>
        <v>1.5546145771292994</v>
      </c>
      <c r="G62" s="147">
        <f>'[1]arkusz główny'!U186</f>
        <v>10</v>
      </c>
      <c r="H62" s="148">
        <f>'[1]arkusz główny'!V186</f>
        <v>28539770</v>
      </c>
      <c r="I62" s="150">
        <f>IFERROR(H62/C62,".")</f>
        <v>7.3937311095976635E-2</v>
      </c>
      <c r="J62" s="151">
        <f>'[1]arkusz główny'!AK186</f>
        <v>2</v>
      </c>
      <c r="K62" s="152">
        <f>'[1]arkusz główny'!AL186</f>
        <v>1022056.7</v>
      </c>
      <c r="L62" s="152">
        <f>'[1]arkusz główny'!AM186</f>
        <v>650334.66</v>
      </c>
      <c r="M62" s="152">
        <f>'[1]arkusz główny'!AN186</f>
        <v>234021.09</v>
      </c>
      <c r="N62" s="153">
        <f>IFERROR(M62/O62,".")</f>
        <v>2.6593853877851527E-3</v>
      </c>
      <c r="O62" s="154">
        <f>'[1]arkusz główny'!AR186</f>
        <v>87998186</v>
      </c>
    </row>
    <row r="63" spans="1:15" x14ac:dyDescent="0.2">
      <c r="A63" s="45">
        <v>19</v>
      </c>
      <c r="B63" s="46" t="s">
        <v>102</v>
      </c>
      <c r="C63" s="47">
        <f>'[1]arkusz główny'!F187</f>
        <v>3301772408.8668799</v>
      </c>
      <c r="D63" s="155">
        <f>D64+D65+D68+D71</f>
        <v>26495</v>
      </c>
      <c r="E63" s="49">
        <f>E64+E65+E68+E71</f>
        <v>3830393280.6475453</v>
      </c>
      <c r="F63" s="50">
        <f>IFERROR(E63/C63,".")</f>
        <v>1.1601021531226861</v>
      </c>
      <c r="G63" s="48">
        <f>G64+G65+G68+G71</f>
        <v>13564</v>
      </c>
      <c r="H63" s="49">
        <f>H64+H65+H68+H71</f>
        <v>2216423578.5224299</v>
      </c>
      <c r="I63" s="51">
        <f>IFERROR(H63/C63,".")</f>
        <v>0.67128296686053968</v>
      </c>
      <c r="J63" s="52">
        <f>'[1]arkusz główny'!AK187</f>
        <v>9466</v>
      </c>
      <c r="K63" s="53">
        <f>K64+K65+K68+K71</f>
        <v>1462405063.6000001</v>
      </c>
      <c r="L63" s="53">
        <f>L64+L65+L68+L71</f>
        <v>817002115.33999991</v>
      </c>
      <c r="M63" s="53">
        <f>M64+M65+M68+M71</f>
        <v>340252539.15999997</v>
      </c>
      <c r="N63" s="54">
        <f>IFERROR(M63/O63,".")</f>
        <v>0.44948661733764539</v>
      </c>
      <c r="O63" s="55">
        <f>'[1]arkusz główny'!AR187</f>
        <v>756980355</v>
      </c>
    </row>
    <row r="64" spans="1:15" x14ac:dyDescent="0.2">
      <c r="A64" s="32" t="s">
        <v>103</v>
      </c>
      <c r="B64" s="156" t="s">
        <v>104</v>
      </c>
      <c r="C64" s="215"/>
      <c r="D64" s="157">
        <f>'[1]arkusz główny'!H188</f>
        <v>301</v>
      </c>
      <c r="E64" s="35">
        <f>'[1]arkusz główny'!I188</f>
        <v>37422000</v>
      </c>
      <c r="F64" s="216"/>
      <c r="G64" s="157">
        <f>'[1]arkusz główny'!U188</f>
        <v>299</v>
      </c>
      <c r="H64" s="90">
        <f>'[1]arkusz główny'!V188</f>
        <v>37180000</v>
      </c>
      <c r="I64" s="217"/>
      <c r="J64" s="36">
        <f>'[1]arkusz główny'!AK188</f>
        <v>299</v>
      </c>
      <c r="K64" s="158">
        <f>'[1]arkusz główny'!AL188</f>
        <v>37156680</v>
      </c>
      <c r="L64" s="158">
        <f>'[1]arkusz główny'!AM188</f>
        <v>23642795.48</v>
      </c>
      <c r="M64" s="158">
        <f>'[1]arkusz główny'!AN188</f>
        <v>8641728.5499999989</v>
      </c>
      <c r="N64" s="218"/>
      <c r="O64" s="219"/>
    </row>
    <row r="65" spans="1:15" x14ac:dyDescent="0.2">
      <c r="A65" s="225" t="s">
        <v>105</v>
      </c>
      <c r="B65" s="72" t="s">
        <v>106</v>
      </c>
      <c r="C65" s="215"/>
      <c r="D65" s="89">
        <f>'[1]arkusz główny'!H189</f>
        <v>25770</v>
      </c>
      <c r="E65" s="90">
        <f>'[1]arkusz główny'!I189</f>
        <v>3193203785.8037434</v>
      </c>
      <c r="F65" s="216"/>
      <c r="G65" s="89">
        <f>SUM(G66:G67)</f>
        <v>12876</v>
      </c>
      <c r="H65" s="90">
        <f>SUM(H66:H67)</f>
        <v>1598024993.7735</v>
      </c>
      <c r="I65" s="217"/>
      <c r="J65" s="103">
        <f>'[1]arkusz główny'!AK189</f>
        <v>9349</v>
      </c>
      <c r="K65" s="104">
        <f>'[1]arkusz główny'!AL189</f>
        <v>1056118176.8900001</v>
      </c>
      <c r="L65" s="104">
        <f>'[1]arkusz główny'!AM189</f>
        <v>617295424.87</v>
      </c>
      <c r="M65" s="104">
        <f>'[1]arkusz główny'!AN189</f>
        <v>246620199.56999993</v>
      </c>
      <c r="N65" s="218"/>
      <c r="O65" s="219"/>
    </row>
    <row r="66" spans="1:15" x14ac:dyDescent="0.2">
      <c r="A66" s="227"/>
      <c r="B66" s="134" t="s">
        <v>107</v>
      </c>
      <c r="C66" s="215"/>
      <c r="D66" s="89">
        <f>'[1]arkusz główny'!H190</f>
        <v>25770</v>
      </c>
      <c r="E66" s="90">
        <f>'[1]arkusz główny'!I190</f>
        <v>3193203785.8037434</v>
      </c>
      <c r="F66" s="216"/>
      <c r="G66" s="89">
        <f>'[1]arkusz główny'!U190</f>
        <v>12813</v>
      </c>
      <c r="H66" s="90">
        <f>'[1]arkusz główny'!V190</f>
        <v>1592978313.2335</v>
      </c>
      <c r="I66" s="217"/>
      <c r="J66" s="103">
        <f>'[1]arkusz główny'!AK190</f>
        <v>9292</v>
      </c>
      <c r="K66" s="104">
        <f>'[1]arkusz główny'!AL190</f>
        <v>1051071496.3500001</v>
      </c>
      <c r="L66" s="104">
        <f>'[1]arkusz główny'!AM190</f>
        <v>614084222.25</v>
      </c>
      <c r="M66" s="104">
        <f>'[1]arkusz główny'!AN190</f>
        <v>245485487.89999995</v>
      </c>
      <c r="N66" s="218"/>
      <c r="O66" s="219"/>
    </row>
    <row r="67" spans="1:15" x14ac:dyDescent="0.2">
      <c r="A67" s="228"/>
      <c r="B67" s="120" t="s">
        <v>108</v>
      </c>
      <c r="C67" s="215"/>
      <c r="D67" s="159"/>
      <c r="E67" s="160"/>
      <c r="F67" s="216"/>
      <c r="G67" s="89">
        <f>'[1]arkusz główny'!U191</f>
        <v>63</v>
      </c>
      <c r="H67" s="90">
        <f>'[1]arkusz główny'!V191</f>
        <v>5046680.5399999991</v>
      </c>
      <c r="I67" s="217"/>
      <c r="J67" s="103">
        <f>'[1]arkusz główny'!AK191</f>
        <v>62</v>
      </c>
      <c r="K67" s="104">
        <f>'[1]arkusz główny'!AL191</f>
        <v>5046680.5399999991</v>
      </c>
      <c r="L67" s="104">
        <f>'[1]arkusz główny'!AM191</f>
        <v>3211202.62</v>
      </c>
      <c r="M67" s="104">
        <f>'[1]arkusz główny'!AN191</f>
        <v>1134711.67</v>
      </c>
      <c r="N67" s="218"/>
      <c r="O67" s="219"/>
    </row>
    <row r="68" spans="1:15" x14ac:dyDescent="0.2">
      <c r="A68" s="225" t="s">
        <v>109</v>
      </c>
      <c r="B68" s="72" t="s">
        <v>110</v>
      </c>
      <c r="C68" s="215"/>
      <c r="D68" s="89">
        <f>'[1]arkusz główny'!H192</f>
        <v>150</v>
      </c>
      <c r="E68" s="90">
        <f>'[1]arkusz główny'!I192</f>
        <v>53324968.524871916</v>
      </c>
      <c r="F68" s="216"/>
      <c r="G68" s="89">
        <f>SUM(G69:G70)</f>
        <v>115</v>
      </c>
      <c r="H68" s="90">
        <f>SUM(H69:H70)</f>
        <v>35131364.93</v>
      </c>
      <c r="I68" s="217"/>
      <c r="J68" s="103">
        <f>'[1]arkusz główny'!AK192</f>
        <v>208</v>
      </c>
      <c r="K68" s="104">
        <f>'[1]arkusz główny'!AL192</f>
        <v>18119541.310000002</v>
      </c>
      <c r="L68" s="104">
        <f>'[1]arkusz główny'!AM192</f>
        <v>5682408.04</v>
      </c>
      <c r="M68" s="104">
        <f>'[1]arkusz główny'!AN192</f>
        <v>4208428.38</v>
      </c>
      <c r="N68" s="218"/>
      <c r="O68" s="219"/>
    </row>
    <row r="69" spans="1:15" x14ac:dyDescent="0.2">
      <c r="A69" s="227"/>
      <c r="B69" s="134" t="s">
        <v>107</v>
      </c>
      <c r="C69" s="215"/>
      <c r="D69" s="40">
        <f>'[1]arkusz główny'!H193</f>
        <v>150</v>
      </c>
      <c r="E69" s="41">
        <f>'[1]arkusz główny'!I193</f>
        <v>53324968.524871916</v>
      </c>
      <c r="F69" s="216"/>
      <c r="G69" s="40">
        <f>'[1]arkusz główny'!U193</f>
        <v>111</v>
      </c>
      <c r="H69" s="41">
        <f>'[1]arkusz główny'!V193</f>
        <v>34161206.649999999</v>
      </c>
      <c r="I69" s="217"/>
      <c r="J69" s="42">
        <f>'[1]arkusz główny'!AK193</f>
        <v>206</v>
      </c>
      <c r="K69" s="43">
        <f>'[1]arkusz główny'!AL193</f>
        <v>17149383.030000001</v>
      </c>
      <c r="L69" s="43">
        <f>'[1]arkusz główny'!AM193</f>
        <v>5065096.3600000003</v>
      </c>
      <c r="M69" s="43">
        <f>'[1]arkusz główny'!AN193</f>
        <v>3990581.7399999998</v>
      </c>
      <c r="N69" s="218"/>
      <c r="O69" s="219"/>
    </row>
    <row r="70" spans="1:15" x14ac:dyDescent="0.2">
      <c r="A70" s="228"/>
      <c r="B70" s="120" t="s">
        <v>108</v>
      </c>
      <c r="C70" s="261"/>
      <c r="D70" s="159"/>
      <c r="E70" s="160"/>
      <c r="F70" s="243"/>
      <c r="G70" s="40">
        <f>'[1]arkusz główny'!U194</f>
        <v>4</v>
      </c>
      <c r="H70" s="41">
        <f>'[1]arkusz główny'!V194</f>
        <v>970158.28</v>
      </c>
      <c r="I70" s="217"/>
      <c r="J70" s="42">
        <f>'[1]arkusz główny'!AK194</f>
        <v>7</v>
      </c>
      <c r="K70" s="43">
        <f>'[1]arkusz główny'!AL194</f>
        <v>970158.28</v>
      </c>
      <c r="L70" s="43">
        <f>'[1]arkusz główny'!AM194</f>
        <v>617311.68000000005</v>
      </c>
      <c r="M70" s="43">
        <f>'[1]arkusz główny'!AN194</f>
        <v>217846.64</v>
      </c>
      <c r="N70" s="218"/>
      <c r="O70" s="219"/>
    </row>
    <row r="71" spans="1:15" x14ac:dyDescent="0.2">
      <c r="A71" s="38" t="s">
        <v>111</v>
      </c>
      <c r="B71" s="67" t="s">
        <v>112</v>
      </c>
      <c r="C71" s="215"/>
      <c r="D71" s="40">
        <f>'[1]arkusz główny'!H195</f>
        <v>274</v>
      </c>
      <c r="E71" s="41">
        <f>'[1]arkusz główny'!I195</f>
        <v>546442526.31893003</v>
      </c>
      <c r="F71" s="216"/>
      <c r="G71" s="40">
        <f>'[1]arkusz główny'!U195</f>
        <v>274</v>
      </c>
      <c r="H71" s="41">
        <f>'[1]arkusz główny'!V195</f>
        <v>546087219.81893003</v>
      </c>
      <c r="I71" s="217"/>
      <c r="J71" s="42">
        <f>'[1]arkusz główny'!AK195</f>
        <v>274</v>
      </c>
      <c r="K71" s="43">
        <f>'[1]arkusz główny'!AL195</f>
        <v>351010665.40000004</v>
      </c>
      <c r="L71" s="43">
        <f>'[1]arkusz główny'!AM195</f>
        <v>170381486.94999999</v>
      </c>
      <c r="M71" s="43">
        <f>'[1]arkusz główny'!AN195</f>
        <v>80782182.659999996</v>
      </c>
      <c r="N71" s="218"/>
      <c r="O71" s="219"/>
    </row>
    <row r="72" spans="1:15" x14ac:dyDescent="0.2">
      <c r="A72" s="45">
        <v>20</v>
      </c>
      <c r="B72" s="46" t="s">
        <v>113</v>
      </c>
      <c r="C72" s="124">
        <f>'[1]arkusz główny'!F196</f>
        <v>1409783888.993525</v>
      </c>
      <c r="D72" s="48">
        <f>'[1]arkusz główny'!H196</f>
        <v>732</v>
      </c>
      <c r="E72" s="49">
        <f>'[1]arkusz główny'!I196</f>
        <v>591235588.74000001</v>
      </c>
      <c r="F72" s="50">
        <f>IFERROR(E72/C72,".")</f>
        <v>0.41938029889254569</v>
      </c>
      <c r="G72" s="48">
        <f>'[1]arkusz główny'!U196</f>
        <v>629</v>
      </c>
      <c r="H72" s="49">
        <f>'[1]arkusz główny'!V196</f>
        <v>512364392.18000007</v>
      </c>
      <c r="I72" s="51">
        <f>IFERROR(H72/C72,".")</f>
        <v>0.36343470526237037</v>
      </c>
      <c r="J72" s="52">
        <f>'[1]arkusz główny'!AK196</f>
        <v>42</v>
      </c>
      <c r="K72" s="53">
        <f>'[1]arkusz główny'!AL196</f>
        <v>336304559.57000011</v>
      </c>
      <c r="L72" s="53">
        <f>'[1]arkusz główny'!AM196</f>
        <v>213990588.72000003</v>
      </c>
      <c r="M72" s="53">
        <f>'[1]arkusz główny'!AN196</f>
        <v>78554417.149999976</v>
      </c>
      <c r="N72" s="54">
        <f>IFERROR(M72/O72,".")</f>
        <v>0.24299350430593059</v>
      </c>
      <c r="O72" s="55">
        <f>'[1]arkusz główny'!AR196</f>
        <v>323277848</v>
      </c>
    </row>
    <row r="73" spans="1:15" x14ac:dyDescent="0.2">
      <c r="A73" s="45"/>
      <c r="B73" s="46" t="s">
        <v>114</v>
      </c>
      <c r="C73" s="124">
        <f>'[1]arkusz główny'!F199</f>
        <v>1181258662.2460046</v>
      </c>
      <c r="D73" s="161"/>
      <c r="E73" s="162"/>
      <c r="F73" s="50"/>
      <c r="G73" s="163"/>
      <c r="H73" s="49">
        <f>'[1]zobowiązania wieloletnie'!F22</f>
        <v>1260082800</v>
      </c>
      <c r="I73" s="51">
        <f>IFERROR(H73/C73,".")</f>
        <v>1.0667289394552433</v>
      </c>
      <c r="J73" s="52">
        <f>'[1]arkusz główny'!AK199</f>
        <v>53466</v>
      </c>
      <c r="K73" s="53">
        <f>SUM(K74:K75)</f>
        <v>1250505783.1799998</v>
      </c>
      <c r="L73" s="53">
        <f>SUM(L74:L75)</f>
        <v>795692491.36000001</v>
      </c>
      <c r="M73" s="53">
        <f>SUM(M74:M75)</f>
        <v>295882794.96000004</v>
      </c>
      <c r="N73" s="54">
        <f>IFERROR(M73/O73,".")</f>
        <v>1.1208314260192391</v>
      </c>
      <c r="O73" s="55">
        <f>'[1]arkusz główny'!AR199</f>
        <v>263985099</v>
      </c>
    </row>
    <row r="74" spans="1:15" x14ac:dyDescent="0.2">
      <c r="A74" s="248" t="s">
        <v>81</v>
      </c>
      <c r="B74" s="164" t="s">
        <v>39</v>
      </c>
      <c r="C74" s="215"/>
      <c r="D74" s="256"/>
      <c r="E74" s="117"/>
      <c r="F74" s="165"/>
      <c r="G74" s="166"/>
      <c r="H74" s="108">
        <f>'[1]zobowiązania wieloletnie'!F23</f>
        <v>586989700</v>
      </c>
      <c r="I74" s="217"/>
      <c r="J74" s="167">
        <f>'[1]arkusz główny'!AK200</f>
        <v>17662</v>
      </c>
      <c r="K74" s="168">
        <f>'[1]arkusz główny'!AL200</f>
        <v>577410470.14999998</v>
      </c>
      <c r="L74" s="168">
        <f>'[1]arkusz główny'!AM200</f>
        <v>367403898.19999999</v>
      </c>
      <c r="M74" s="168">
        <f>'[1]arkusz główny'!AN200</f>
        <v>135549952.34</v>
      </c>
      <c r="N74" s="218"/>
      <c r="O74" s="219"/>
    </row>
    <row r="75" spans="1:15" ht="13.5" thickBot="1" x14ac:dyDescent="0.25">
      <c r="A75" s="254"/>
      <c r="B75" s="120" t="s">
        <v>115</v>
      </c>
      <c r="C75" s="255"/>
      <c r="D75" s="257"/>
      <c r="E75" s="169"/>
      <c r="F75" s="170"/>
      <c r="G75" s="171"/>
      <c r="H75" s="172">
        <f>'[1]zobowiązania wieloletnie'!F24</f>
        <v>673093100</v>
      </c>
      <c r="I75" s="258"/>
      <c r="J75" s="173">
        <f>'[1]arkusz główny'!AK201</f>
        <v>35804</v>
      </c>
      <c r="K75" s="174">
        <f>'[1]arkusz główny'!AL201</f>
        <v>673095313.02999997</v>
      </c>
      <c r="L75" s="174">
        <f>'[1]arkusz główny'!AM201</f>
        <v>428288593.16000003</v>
      </c>
      <c r="M75" s="174">
        <f>'[1]arkusz główny'!AN201</f>
        <v>160332842.62</v>
      </c>
      <c r="N75" s="259"/>
      <c r="O75" s="260"/>
    </row>
    <row r="76" spans="1:15" ht="31.5" customHeight="1" thickBot="1" x14ac:dyDescent="0.25">
      <c r="A76" s="252" t="s">
        <v>116</v>
      </c>
      <c r="B76" s="253"/>
      <c r="C76" s="175">
        <f>C73+C72+C63+C62+C56+C51+C46+C43+C39+C33+C27+C24+C18+C13+C9+C6</f>
        <v>59312840205.543365</v>
      </c>
      <c r="D76" s="176" t="e">
        <f>D73+D72+D63+D62+D56+D51+D46+D43+D39+D33+D27+D24+D18+D13+D9+D6</f>
        <v>#VALUE!</v>
      </c>
      <c r="E76" s="177" t="e">
        <f>E73+E72+E63+E62+E56+E51+E46+E43+E39+E33+E27+E24+E18+E13+E9+E6</f>
        <v>#VALUE!</v>
      </c>
      <c r="F76" s="178" t="str">
        <f>IFERROR(E76/C76,".")</f>
        <v>.</v>
      </c>
      <c r="G76" s="176">
        <f>G73+G72+G63+G62+G56+G51+G46+G43+G39+G33+G27+G24+G18+G13+G9+G6</f>
        <v>3416136</v>
      </c>
      <c r="H76" s="177">
        <f>H73+H72+H63+H62+H56+H51+H46+H43+H39+H33+H27+H24+H18+H13+H9+H6</f>
        <v>34765405690.438522</v>
      </c>
      <c r="I76" s="179">
        <f>IFERROR(H76/C76,".")</f>
        <v>0.58613624924994501</v>
      </c>
      <c r="J76" s="180">
        <f>'[1]arkusz główny'!AK202</f>
        <v>1023374</v>
      </c>
      <c r="K76" s="181" t="e">
        <f>K73+K72+K63+K62+K56+K51+K46+K43+K39+K33+K27+K24+K18+K13+K9+K6</f>
        <v>#VALUE!</v>
      </c>
      <c r="L76" s="181" t="e">
        <f>L73+L72+L63+L62+L56+L51+L46+L43+L39+L33+L27+L24+L18+L13+L9+L6</f>
        <v>#VALUE!</v>
      </c>
      <c r="M76" s="181" t="e">
        <f>M73+M72+M63+M62+M56+M51+M46+M43+M39+M33+M27+M24+M18+M13+M9+M6</f>
        <v>#VALUE!</v>
      </c>
      <c r="N76" s="182" t="str">
        <f>IFERROR(M76/O76,".")</f>
        <v>.</v>
      </c>
      <c r="O76" s="183">
        <f>O73+O72+O63+O62+O56+O51+O46+O43+O39+O33+O27+O24+O18+O13+O9+O6</f>
        <v>13612211428</v>
      </c>
    </row>
    <row r="77" spans="1:15" x14ac:dyDescent="0.2">
      <c r="A77" s="184" t="s">
        <v>117</v>
      </c>
      <c r="B77" s="185"/>
      <c r="C77" s="185"/>
      <c r="D77" s="185"/>
      <c r="E77" s="185"/>
      <c r="F77" s="185"/>
      <c r="G77" s="185"/>
      <c r="H77" s="185"/>
      <c r="I77" s="185"/>
      <c r="J77" s="185"/>
      <c r="K77" s="185"/>
      <c r="L77" s="185"/>
      <c r="M77" s="185"/>
      <c r="N77" s="185"/>
      <c r="O77" s="185"/>
    </row>
    <row r="78" spans="1:15" x14ac:dyDescent="0.2">
      <c r="A78" s="184" t="s">
        <v>118</v>
      </c>
      <c r="B78" s="185"/>
      <c r="C78" s="185"/>
      <c r="D78" s="185"/>
      <c r="E78" s="185"/>
      <c r="F78" s="185"/>
      <c r="G78" s="185"/>
      <c r="H78" s="185"/>
      <c r="I78" s="185"/>
      <c r="J78" s="185"/>
      <c r="K78" s="185"/>
      <c r="L78" s="185"/>
      <c r="M78" s="185"/>
      <c r="O78" s="185"/>
    </row>
    <row r="79" spans="1:15" hidden="1" x14ac:dyDescent="0.2">
      <c r="A79" s="184" t="str">
        <f>'[1]arkusz główny'!B205</f>
        <v xml:space="preserve">*** W ramach poddziałania 19.2 dane zawarte w sekcjach "złożone wnioski" oraz "wnioski odrzucone / wycofane" nie zawierają wniosków niewybranych przez LGD. </v>
      </c>
      <c r="J79" s="186"/>
      <c r="K79" s="186"/>
      <c r="L79" s="186"/>
      <c r="M79" s="186"/>
      <c r="N79" s="186"/>
    </row>
    <row r="80" spans="1:15" hidden="1" x14ac:dyDescent="0.2">
      <c r="A80" s="184" t="s">
        <v>119</v>
      </c>
    </row>
    <row r="81" spans="1:15" hidden="1" x14ac:dyDescent="0.2">
      <c r="A81" s="184" t="str">
        <f>'[1]arkusz główny'!B207</f>
        <v>***** W przypadku działania 13, w wyniku przeksięgowań płatności część kwot z decyzji została zrealizowana w ramach budżetu PROW 2007-2013 (dot. wiersza zobowiązania z PROW 2007-2013 (część kampanii 2014)).</v>
      </c>
      <c r="K81" s="187"/>
      <c r="L81" s="187"/>
      <c r="M81" s="187"/>
    </row>
    <row r="82" spans="1:15" hidden="1" x14ac:dyDescent="0.2">
      <c r="A82" s="184" t="str">
        <f>'[1]arkusz główny'!B210</f>
        <v>******** W ramach obsługi działania 11, w kolumnie „Zrealizowane płatności” uwzględniono kwoty wypłacone w ramach obsługi kampanii 2010 do 2014 - łącznie na kwotę ogółem 4 023 807,43 zł.</v>
      </c>
    </row>
    <row r="83" spans="1:15" hidden="1" x14ac:dyDescent="0.2">
      <c r="A83" s="184" t="str">
        <f>'[1]arkusz główny'!B211</f>
        <v>********* Kwota złożonych wniosków o przyznanie pomocy oraz podpisanych umów czynnych w poddziałaniu 19.4 ma charakter orientacyjny. Wnioskowana przez LGD kwota pomocy w euro została przeliczona na pln zgodnie ze instrukcją opracowaną przez MRiRW.</v>
      </c>
    </row>
    <row r="84" spans="1:15" hidden="1" x14ac:dyDescent="0.2">
      <c r="A84" s="184" t="s">
        <v>120</v>
      </c>
      <c r="B84" s="188"/>
      <c r="C84" s="188"/>
      <c r="D84" s="188"/>
      <c r="E84" s="188"/>
      <c r="F84" s="188"/>
      <c r="G84" s="188"/>
      <c r="H84" s="188"/>
      <c r="I84" s="188"/>
      <c r="J84" s="188"/>
      <c r="K84" s="188"/>
      <c r="L84" s="188"/>
      <c r="M84" s="188"/>
      <c r="N84" s="188"/>
      <c r="O84" s="188"/>
    </row>
    <row r="85" spans="1:15" x14ac:dyDescent="0.2">
      <c r="A85" s="184"/>
    </row>
    <row r="86" spans="1:15" x14ac:dyDescent="0.2">
      <c r="A86" s="184"/>
    </row>
    <row r="87" spans="1:15" x14ac:dyDescent="0.2">
      <c r="A87" s="184"/>
      <c r="G87" s="186"/>
      <c r="H87" s="186"/>
      <c r="I87" s="186"/>
    </row>
    <row r="88" spans="1:15" x14ac:dyDescent="0.2">
      <c r="C88" s="187"/>
      <c r="D88" s="186"/>
      <c r="E88" s="186"/>
      <c r="G88" s="186"/>
      <c r="H88" s="186"/>
      <c r="J88" s="186"/>
      <c r="K88" s="186"/>
    </row>
    <row r="94" spans="1:15" ht="15" customHeight="1" x14ac:dyDescent="0.2"/>
    <row r="95" spans="1:15" hidden="1" x14ac:dyDescent="0.2">
      <c r="D95" s="186" t="e">
        <f>D76-'[1]arkusz główny'!H202</f>
        <v>#VALUE!</v>
      </c>
      <c r="E95" s="186" t="e">
        <f>E76-'[1]arkusz główny'!I202</f>
        <v>#VALUE!</v>
      </c>
      <c r="G95" s="186">
        <f>G76-'[1]arkusz główny'!U202</f>
        <v>0</v>
      </c>
      <c r="H95" s="186">
        <f>H76-'[1]arkusz główny'!V202</f>
        <v>0</v>
      </c>
      <c r="J95" s="186">
        <f>J76-'[1]arkusz główny'!AK202</f>
        <v>0</v>
      </c>
      <c r="K95" s="186" t="e">
        <f>K76-'[1]arkusz główny'!AL202</f>
        <v>#VALUE!</v>
      </c>
      <c r="L95" s="186" t="e">
        <f>L76-'[1]arkusz główny'!AM202</f>
        <v>#VALUE!</v>
      </c>
      <c r="M95" s="186" t="e">
        <f>M76-'[1]arkusz główny'!AN202</f>
        <v>#VALUE!</v>
      </c>
    </row>
  </sheetData>
  <mergeCells count="102">
    <mergeCell ref="B57:B59"/>
    <mergeCell ref="C57:C61"/>
    <mergeCell ref="E57:E61"/>
    <mergeCell ref="F57:F61"/>
    <mergeCell ref="I57:I61"/>
    <mergeCell ref="N57:N61"/>
    <mergeCell ref="O57:O61"/>
    <mergeCell ref="A60:A61"/>
    <mergeCell ref="A76:B76"/>
    <mergeCell ref="A74:A75"/>
    <mergeCell ref="C74:C75"/>
    <mergeCell ref="D74:D75"/>
    <mergeCell ref="I74:I75"/>
    <mergeCell ref="N74:N75"/>
    <mergeCell ref="O74:O75"/>
    <mergeCell ref="C64:C71"/>
    <mergeCell ref="F64:F71"/>
    <mergeCell ref="I64:I71"/>
    <mergeCell ref="N64:N71"/>
    <mergeCell ref="O64:O71"/>
    <mergeCell ref="A65:A67"/>
    <mergeCell ref="A68:A70"/>
    <mergeCell ref="A49:A50"/>
    <mergeCell ref="C52:C55"/>
    <mergeCell ref="E52:E55"/>
    <mergeCell ref="F52:F55"/>
    <mergeCell ref="I52:I55"/>
    <mergeCell ref="N52:N55"/>
    <mergeCell ref="O44:O45"/>
    <mergeCell ref="C47:C50"/>
    <mergeCell ref="E47:E50"/>
    <mergeCell ref="F47:F50"/>
    <mergeCell ref="I47:I50"/>
    <mergeCell ref="N47:N50"/>
    <mergeCell ref="O47:O50"/>
    <mergeCell ref="A44:A45"/>
    <mergeCell ref="C44:C45"/>
    <mergeCell ref="E44:E45"/>
    <mergeCell ref="F44:F45"/>
    <mergeCell ref="I44:I45"/>
    <mergeCell ref="N44:N45"/>
    <mergeCell ref="O52:O55"/>
    <mergeCell ref="A54:A55"/>
    <mergeCell ref="A40:A42"/>
    <mergeCell ref="C40:C42"/>
    <mergeCell ref="F40:F42"/>
    <mergeCell ref="I40:I42"/>
    <mergeCell ref="N40:N42"/>
    <mergeCell ref="O40:O42"/>
    <mergeCell ref="A34:A35"/>
    <mergeCell ref="C34:C38"/>
    <mergeCell ref="F34:F38"/>
    <mergeCell ref="I34:I38"/>
    <mergeCell ref="N34:N38"/>
    <mergeCell ref="O34:O38"/>
    <mergeCell ref="A36:A37"/>
    <mergeCell ref="A19:A21"/>
    <mergeCell ref="C25:C26"/>
    <mergeCell ref="F25:F26"/>
    <mergeCell ref="I25:I26"/>
    <mergeCell ref="N25:N26"/>
    <mergeCell ref="O25:O26"/>
    <mergeCell ref="M10:M11"/>
    <mergeCell ref="N10:N12"/>
    <mergeCell ref="O10:O12"/>
    <mergeCell ref="A14:A16"/>
    <mergeCell ref="C14:C16"/>
    <mergeCell ref="E14:E16"/>
    <mergeCell ref="F14:F17"/>
    <mergeCell ref="I14:I17"/>
    <mergeCell ref="N14:N17"/>
    <mergeCell ref="O14:O17"/>
    <mergeCell ref="G10:G11"/>
    <mergeCell ref="H10:H11"/>
    <mergeCell ref="I10:I12"/>
    <mergeCell ref="J10:J11"/>
    <mergeCell ref="K10:K11"/>
    <mergeCell ref="L10:L11"/>
    <mergeCell ref="C7:C8"/>
    <mergeCell ref="F7:F8"/>
    <mergeCell ref="I7:I8"/>
    <mergeCell ref="N7:N8"/>
    <mergeCell ref="O7:O8"/>
    <mergeCell ref="A10:A11"/>
    <mergeCell ref="C10:C12"/>
    <mergeCell ref="D10:D11"/>
    <mergeCell ref="E10:E11"/>
    <mergeCell ref="F10:F12"/>
    <mergeCell ref="C3:C4"/>
    <mergeCell ref="D3:D4"/>
    <mergeCell ref="G3:G4"/>
    <mergeCell ref="J3:J4"/>
    <mergeCell ref="K3:L3"/>
    <mergeCell ref="O3:O4"/>
    <mergeCell ref="D1:F1"/>
    <mergeCell ref="G1:I1"/>
    <mergeCell ref="J1:N1"/>
    <mergeCell ref="A2:A4"/>
    <mergeCell ref="B2:B4"/>
    <mergeCell ref="D2:F2"/>
    <mergeCell ref="G2:I2"/>
    <mergeCell ref="J2:N2"/>
  </mergeCells>
  <printOptions horizontalCentered="1" verticalCentered="1"/>
  <pageMargins left="0.31496062992125984" right="0" top="0" bottom="0" header="0.27559055118110237" footer="7.874015748031496E-2"/>
  <pageSetup paperSize="8" scale="60" orientation="landscape" r:id="rId1"/>
  <headerFooter alignWithMargins="0"/>
  <ignoredErrors>
    <ignoredError sqref="D6:E8 G6:I8" unlockedFormula="1"/>
    <ignoredError sqref="F6:F8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PROW 2014-2020 październik 2019</vt:lpstr>
      <vt:lpstr>'PROW 2014-2020 październik 2019'!Obszar_wydruku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Mielczarek Urszula</dc:creator>
  <cp:lastModifiedBy>Mucha Sławomir</cp:lastModifiedBy>
  <cp:lastPrinted>2019-11-19T13:31:13Z</cp:lastPrinted>
  <dcterms:created xsi:type="dcterms:W3CDTF">2019-11-19T13:25:40Z</dcterms:created>
  <dcterms:modified xsi:type="dcterms:W3CDTF">2019-11-26T11:55:04Z</dcterms:modified>
</cp:coreProperties>
</file>