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mucha\Desktop\"/>
    </mc:Choice>
  </mc:AlternateContent>
  <bookViews>
    <workbookView xWindow="0" yWindow="0" windowWidth="22035" windowHeight="11805"/>
  </bookViews>
  <sheets>
    <sheet name="PROW 2014-2020 grudzień 2019" sheetId="1" r:id="rId1"/>
  </sheets>
  <externalReferences>
    <externalReference r:id="rId2"/>
    <externalReference r:id="rId3"/>
  </externalReferences>
  <definedNames>
    <definedName name="AXIS">[1]Reference!$M$2:$M$5</definedName>
    <definedName name="COUNTRY">[1]Reference!$E$2:$E$28</definedName>
    <definedName name="data">'[2]0-TYT'!$D$12</definedName>
    <definedName name="dd">#REF!</definedName>
    <definedName name="gg">#REF!</definedName>
    <definedName name="ggg">#REF!</definedName>
    <definedName name="kurs">#REF!</definedName>
    <definedName name="_xlnm.Print_Area" localSheetId="0">'PROW 2014-2020 grudzień 2019'!$A$1:$P$85</definedName>
    <definedName name="STATUS">[1]Reference!$K$2:$K$4</definedName>
    <definedName name="tttt">#REF!</definedName>
    <definedName name="YEAR">[1]Reference!$I$2:$I$8</definedName>
    <definedName name="YESNO">[1]Reference!$G$2:$G$3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74" i="1" l="1"/>
  <c r="N74" i="1" s="1"/>
  <c r="K74" i="1"/>
  <c r="H69" i="1"/>
  <c r="G69" i="1"/>
  <c r="H66" i="1"/>
  <c r="G66" i="1"/>
  <c r="I62" i="1"/>
  <c r="F62" i="1"/>
  <c r="N51" i="1"/>
  <c r="G43" i="1"/>
  <c r="D43" i="1"/>
  <c r="G33" i="1"/>
  <c r="H24" i="1"/>
  <c r="E13" i="1"/>
  <c r="K14" i="1"/>
  <c r="H14" i="1"/>
  <c r="H13" i="1" s="1"/>
  <c r="G14" i="1"/>
  <c r="D14" i="1"/>
  <c r="D13" i="1" s="1"/>
  <c r="K9" i="1"/>
  <c r="J9" i="1"/>
  <c r="M6" i="1"/>
  <c r="L6" i="1"/>
  <c r="K6" i="1"/>
  <c r="H6" i="1"/>
  <c r="G6" i="1"/>
  <c r="E6" i="1"/>
  <c r="D6" i="1"/>
  <c r="D18" i="1" l="1"/>
  <c r="L18" i="1"/>
  <c r="F23" i="1"/>
  <c r="E27" i="1"/>
  <c r="M27" i="1"/>
  <c r="H9" i="1"/>
  <c r="I9" i="1" s="1"/>
  <c r="G13" i="1"/>
  <c r="G24" i="1"/>
  <c r="K43" i="1"/>
  <c r="N62" i="1"/>
  <c r="L14" i="1"/>
  <c r="L13" i="1" s="1"/>
  <c r="G9" i="1"/>
  <c r="O27" i="1"/>
  <c r="O78" i="1" s="1"/>
  <c r="L64" i="1"/>
  <c r="N73" i="1"/>
  <c r="F6" i="1"/>
  <c r="N21" i="1"/>
  <c r="K24" i="1"/>
  <c r="I74" i="1"/>
  <c r="I6" i="1"/>
  <c r="L33" i="1"/>
  <c r="L74" i="1"/>
  <c r="D24" i="1"/>
  <c r="F22" i="1"/>
  <c r="K13" i="1"/>
  <c r="D64" i="1"/>
  <c r="M14" i="1"/>
  <c r="M13" i="1" s="1"/>
  <c r="N13" i="1" s="1"/>
  <c r="N32" i="1"/>
  <c r="K33" i="1"/>
  <c r="H33" i="1"/>
  <c r="I33" i="1" s="1"/>
  <c r="J43" i="1"/>
  <c r="I46" i="1"/>
  <c r="I56" i="1"/>
  <c r="N6" i="1"/>
  <c r="E9" i="1"/>
  <c r="F9" i="1" s="1"/>
  <c r="M9" i="1"/>
  <c r="N9" i="1" s="1"/>
  <c r="I21" i="1"/>
  <c r="I22" i="1"/>
  <c r="C27" i="1"/>
  <c r="K27" i="1"/>
  <c r="F29" i="1"/>
  <c r="I31" i="1"/>
  <c r="D33" i="1"/>
  <c r="F39" i="1"/>
  <c r="D9" i="1"/>
  <c r="E18" i="1"/>
  <c r="F18" i="1" s="1"/>
  <c r="N19" i="1"/>
  <c r="E24" i="1"/>
  <c r="F24" i="1" s="1"/>
  <c r="M24" i="1"/>
  <c r="N24" i="1" s="1"/>
  <c r="D27" i="1"/>
  <c r="L27" i="1"/>
  <c r="G27" i="1"/>
  <c r="H27" i="1"/>
  <c r="E33" i="1"/>
  <c r="F33" i="1" s="1"/>
  <c r="M33" i="1"/>
  <c r="N33" i="1" s="1"/>
  <c r="L43" i="1"/>
  <c r="K64" i="1"/>
  <c r="E64" i="1"/>
  <c r="F64" i="1" s="1"/>
  <c r="H18" i="1"/>
  <c r="I18" i="1" s="1"/>
  <c r="I24" i="1"/>
  <c r="N46" i="1"/>
  <c r="M18" i="1"/>
  <c r="N18" i="1" s="1"/>
  <c r="F21" i="1"/>
  <c r="L9" i="1"/>
  <c r="I19" i="1"/>
  <c r="K18" i="1"/>
  <c r="F20" i="1"/>
  <c r="N20" i="1"/>
  <c r="I23" i="1"/>
  <c r="L24" i="1"/>
  <c r="I28" i="1"/>
  <c r="I29" i="1"/>
  <c r="F30" i="1"/>
  <c r="N30" i="1"/>
  <c r="I32" i="1"/>
  <c r="I39" i="1"/>
  <c r="I43" i="1"/>
  <c r="M43" i="1"/>
  <c r="N43" i="1" s="1"/>
  <c r="F63" i="1"/>
  <c r="N63" i="1"/>
  <c r="I73" i="1"/>
  <c r="N23" i="1"/>
  <c r="N29" i="1"/>
  <c r="N39" i="1"/>
  <c r="H64" i="1"/>
  <c r="I64" i="1" s="1"/>
  <c r="G18" i="1"/>
  <c r="I13" i="1"/>
  <c r="I20" i="1"/>
  <c r="N22" i="1"/>
  <c r="F28" i="1"/>
  <c r="N28" i="1"/>
  <c r="I30" i="1"/>
  <c r="F31" i="1"/>
  <c r="N31" i="1"/>
  <c r="I51" i="1"/>
  <c r="N56" i="1"/>
  <c r="I63" i="1"/>
  <c r="M64" i="1"/>
  <c r="N64" i="1" s="1"/>
  <c r="G64" i="1"/>
  <c r="F19" i="1"/>
  <c r="F73" i="1"/>
  <c r="F27" i="1" l="1"/>
  <c r="D77" i="1"/>
  <c r="I27" i="1"/>
  <c r="N27" i="1"/>
  <c r="K77" i="1"/>
  <c r="L77" i="1"/>
  <c r="E77" i="1"/>
  <c r="F77" i="1" s="1"/>
  <c r="H77" i="1"/>
  <c r="I77" i="1" s="1"/>
  <c r="M77" i="1"/>
  <c r="N77" i="1" s="1"/>
  <c r="G77" i="1"/>
</calcChain>
</file>

<file path=xl/sharedStrings.xml><?xml version="1.0" encoding="utf-8"?>
<sst xmlns="http://schemas.openxmlformats.org/spreadsheetml/2006/main" count="150" uniqueCount="128">
  <si>
    <t>A</t>
  </si>
  <si>
    <t>B</t>
  </si>
  <si>
    <t>C</t>
  </si>
  <si>
    <t>D</t>
  </si>
  <si>
    <t>E</t>
  </si>
  <si>
    <t>Kod działania / poddziałania</t>
  </si>
  <si>
    <t>Nazwa działania / typu operacji</t>
  </si>
  <si>
    <t>Limit środków
[zł]</t>
  </si>
  <si>
    <t>Złożone wnioski</t>
  </si>
  <si>
    <t>Zawarte umowy / wydane decyzje (czynne)*</t>
  </si>
  <si>
    <t>Zrealizowane płatności</t>
  </si>
  <si>
    <t>Limit środków
[euro]</t>
  </si>
  <si>
    <t>ogółem</t>
  </si>
  <si>
    <t>liczba</t>
  </si>
  <si>
    <t>kwota [zł]</t>
  </si>
  <si>
    <t>wykorzystanie limitu</t>
  </si>
  <si>
    <t xml:space="preserve">liczba </t>
  </si>
  <si>
    <t>liczba różnych beneficjentów</t>
  </si>
  <si>
    <t>kwota [euro]</t>
  </si>
  <si>
    <t xml:space="preserve">ogółem </t>
  </si>
  <si>
    <t>EFRROW</t>
  </si>
  <si>
    <t>6=5/3</t>
  </si>
  <si>
    <t>9=8/3</t>
  </si>
  <si>
    <t>14=13/15</t>
  </si>
  <si>
    <t>Transfer wiedzy i działalność informacyjna</t>
  </si>
  <si>
    <t>1.1</t>
  </si>
  <si>
    <t>Wsparcie kształcenia zawodowego i nabywania umiejętności</t>
  </si>
  <si>
    <t>1.2</t>
  </si>
  <si>
    <t>Wsparcie na demonstracje i działania informacyjne</t>
  </si>
  <si>
    <t>Usługi doradcze, usługi z zakresu zarządzania gospodarstwem rolnym i usługi z zakresu zastępstw</t>
  </si>
  <si>
    <t>2.1</t>
  </si>
  <si>
    <t>Świadczenie kompleksowej porady dla rolnika</t>
  </si>
  <si>
    <t>Świadczenie kompleksowej porady dla właściciela lasu</t>
  </si>
  <si>
    <t>2.3</t>
  </si>
  <si>
    <t>Wsparcie na szkolenia doradców</t>
  </si>
  <si>
    <t>Systemy jakości produktów rolnych i środków spożywczych</t>
  </si>
  <si>
    <t>3.1</t>
  </si>
  <si>
    <t>Zobowiązania 2007-2013 i 2014-2020</t>
  </si>
  <si>
    <r>
      <rPr>
        <b/>
        <sz val="9"/>
        <rFont val="Calibri Light"/>
        <family val="1"/>
        <charset val="238"/>
        <scheme val="major"/>
      </rPr>
      <t xml:space="preserve">Wsparcie dla nowych uczestników systemów jakości  </t>
    </r>
    <r>
      <rPr>
        <sz val="9"/>
        <rFont val="Calibri Light"/>
        <family val="1"/>
        <charset val="238"/>
        <scheme val="major"/>
      </rPr>
      <t xml:space="preserve">
(Zobowiązania  2014-2020)</t>
    </r>
  </si>
  <si>
    <t>Zobowiązania  2007-2013</t>
  </si>
  <si>
    <t>3.2</t>
  </si>
  <si>
    <t>Wsparcie na przeprowadzenie działań informacyjnych i promocyjnych</t>
  </si>
  <si>
    <t>Inwestycje w środki trwałe</t>
  </si>
  <si>
    <t>4.1</t>
  </si>
  <si>
    <t>Modernizacja gospodarstw rolnych</t>
  </si>
  <si>
    <t>Inwestycje w gospodarstwach położonych na obszarach Natura 2000</t>
  </si>
  <si>
    <t>4.2</t>
  </si>
  <si>
    <t>Przetwórstwo i marketing produktów rolnych</t>
  </si>
  <si>
    <t>4.3</t>
  </si>
  <si>
    <t>Scalanie gruntów</t>
  </si>
  <si>
    <t>Przywracanie potencjału produkcji rolnej zniszczonego w wyniku klęsk żywiołowych i katastrof oraz wprowadzanie odpowiednich środków zapobiegawczych</t>
  </si>
  <si>
    <t>5.1</t>
  </si>
  <si>
    <t>Inwestycje zapobiegające zniszczeniu potencjału produkcji rolnej</t>
  </si>
  <si>
    <t>5.2</t>
  </si>
  <si>
    <t>Inwestycje odtwarzające potencjał produkcji rolnej</t>
  </si>
  <si>
    <t>Rozwój gospodarstw i działalności gospodarczej</t>
  </si>
  <si>
    <t>6.1</t>
  </si>
  <si>
    <t>Premie dla młodych rolników</t>
  </si>
  <si>
    <t>6.2</t>
  </si>
  <si>
    <t>Premie na rozpoczęcie działalności pozarolniczej</t>
  </si>
  <si>
    <t>6.3</t>
  </si>
  <si>
    <t>Restrukturyzacja małych gospodarstw</t>
  </si>
  <si>
    <t>6.4</t>
  </si>
  <si>
    <t>Rozwój przedsiębiorczości - rozwój usług rolniczych</t>
  </si>
  <si>
    <t>6.5</t>
  </si>
  <si>
    <t>Płatności dla rolników przekazujących małe gospodarstwa</t>
  </si>
  <si>
    <t>Podstawowe usługi i odnowa wsi na obszarach wiejskich</t>
  </si>
  <si>
    <t>7.2</t>
  </si>
  <si>
    <t>Budowa lub modernizacja dróg lokalnych</t>
  </si>
  <si>
    <t>Gospodarka wodno-ściekowa</t>
  </si>
  <si>
    <t>7.4</t>
  </si>
  <si>
    <t>Inwestycje w obiekty pełniące funkcje kulturalne lub kształtowanie przestrzeni publicznej</t>
  </si>
  <si>
    <t>Inwestycje w targowiska lub obiekty budowlane przeznaczone na cele promocji lokalnych produktów</t>
  </si>
  <si>
    <t>7.6</t>
  </si>
  <si>
    <t>Ochrona zabytków i budownictwa tradycyjnego</t>
  </si>
  <si>
    <t>Inwestycje w rozwój obszarów leśnych i poprawę żywotności lasów</t>
  </si>
  <si>
    <t>8 - w tym:</t>
  </si>
  <si>
    <t>Zobowiązania z PROW 2014-2020</t>
  </si>
  <si>
    <t>Zobowiązania z PROW 2007-2013</t>
  </si>
  <si>
    <t>Zobowiązania z PROW 2004-2006</t>
  </si>
  <si>
    <t>Tworzenie grup producentów i organizacji producentów</t>
  </si>
  <si>
    <t>w tym:</t>
  </si>
  <si>
    <t>Zobowiązania  2014-2020</t>
  </si>
  <si>
    <t>Działanie rolno-środowiskowo-klimatyczne</t>
  </si>
  <si>
    <t>10.1</t>
  </si>
  <si>
    <t>Zobowiązania z PROW 2014-2020 i 2007-2013</t>
  </si>
  <si>
    <t>10.2</t>
  </si>
  <si>
    <t>10 - w tym:</t>
  </si>
  <si>
    <t>Rolnictwo ekologiczne</t>
  </si>
  <si>
    <t>11.1</t>
  </si>
  <si>
    <t>Zobowiązania  2007-2013 i  2014-2020 - Płatności w okresie konwersji na rolnictwo ekologiczne</t>
  </si>
  <si>
    <t>11.2</t>
  </si>
  <si>
    <t>Zobowiązania  2007-2013 i  2014-2020 - Płatności w celu utrzymania rolnictwa ekologicznego</t>
  </si>
  <si>
    <t>11 - w tym:</t>
  </si>
  <si>
    <t>Płatności dla obszarów z ograniczeniami naturalnymi lub innymi szczególnymi ograniczeniami</t>
  </si>
  <si>
    <t>13.1</t>
  </si>
  <si>
    <t>Płatności ONW</t>
  </si>
  <si>
    <t>13.2</t>
  </si>
  <si>
    <t>13.3</t>
  </si>
  <si>
    <t>13 - w tym:</t>
  </si>
  <si>
    <t>Zobowiązania  2007-2013 (część kamp. 2014)</t>
  </si>
  <si>
    <t>Dobrostan zwierząt</t>
  </si>
  <si>
    <t>Współpraca</t>
  </si>
  <si>
    <t>Wsparcie dla rozwoju lokalnego w ramach inicjatywy LEADER</t>
  </si>
  <si>
    <t>19.1</t>
  </si>
  <si>
    <t>Wsparcie przygotowawcze</t>
  </si>
  <si>
    <t>19.2</t>
  </si>
  <si>
    <t>Wdrażanie lokalnych strategii rozwoju</t>
  </si>
  <si>
    <t>Zobowiązania 2014-2020</t>
  </si>
  <si>
    <t>Zobowiązania 2007-2013</t>
  </si>
  <si>
    <t>19.3</t>
  </si>
  <si>
    <t>Wdrażanie projektów współpracy</t>
  </si>
  <si>
    <t>19.4</t>
  </si>
  <si>
    <t>Wsparcie kosztów bieżących i aktywizacji</t>
  </si>
  <si>
    <t>Pomoc techniczna</t>
  </si>
  <si>
    <t>Renty strukturalne</t>
  </si>
  <si>
    <t>Zobowiązania  2004-2006</t>
  </si>
  <si>
    <t>RAZEM</t>
  </si>
  <si>
    <t>RAZEM - z uwzględnieniem instrumentów finansowych - łączny limit środków</t>
  </si>
  <si>
    <t xml:space="preserve">*  W przypadku działań wieloletnich: 3.1,8,9,10,11 i Renty strukturalne - kwota oraz % wykorzystania środków przedstawione w sekcji C odnoszą się do szacowanych wypłat dla beneficjentów, którzy podjęli zobowiązania w ramach PROW 2004-2006, PROW 2007-2013 oraz PROW 2014-2020 i które mogą być finansowane w ramach budżetu PROW 2014 - 2020. </t>
  </si>
  <si>
    <t>** Limit środków na poszczególne działania / poddziałania / typy operacji podany w kolumnie H zgodny z „Planem finansowym PROW 2014-2020”. W przypadkach, w których w „Planie finansowym” nie został określony limit na dane poddziałanie/typ operacji, podane wartości wynikają z „Roboczego podsumowania tabeli finansowej” zawartego w „Skróconej wersji programu”.</t>
  </si>
  <si>
    <t>**** W ramach poddziałania 19.4 dane kwotowe zawarte w sekcjach dotyczących złożonych wniosków oraz zawartych umów dotyczą maksymalnej kwoty wsparcia wynikającej z umowy ramowej zawartej przez daną LGD.</t>
  </si>
  <si>
    <t>********** Dane w sekcjach B-D nie obejmują instrumentów finansowych realizowanych w ramach Programu.</t>
  </si>
  <si>
    <t>Inwestycje mające na celu ochronę wód przed zanieczyszczeniem azotanami pochodzącymi ze źródeł rolniczych 
(w tym "Inwestycje w gospodarstwach położonych na obszarach OSN")</t>
  </si>
  <si>
    <t xml:space="preserve">*** W ramach poddziałania 19.2 dane zawarte w sekcjach "złożone wnioski" oraz "wnioski odrzucone / wycofane" nie zawierają wniosków niewybranych przez LGD. </t>
  </si>
  <si>
    <t>***** W przypadku działania 13, w wyniku przeksięgowań płatności część kwot z decyzji została zrealizowana w ramach budżetu PROW 2007-2013 (dot. wiersza zobowiązania z PROW 2007-2013 (część kampanii 2014)).</t>
  </si>
  <si>
    <t>******** W ramach obsługi działania 11, w kolumnie „Zrealizowane płatności” uwzględniono kwoty wypłacone w ramach obsługi kampanii 2010 do 2014 - łącznie na kwotę ogółem 4 023 807,43 zł.</t>
  </si>
  <si>
    <t>********* Kwota złożonych wniosków o przyznanie pomocy oraz podpisanych umów czynnych w poddziałaniu 19.4 ma charakter orientacyjny. Wnioskowana przez LGD kwota pomocy w euro została przeliczona na pln zgodnie ze instrukcją opracowaną przez MRiRW.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</si>
</sst>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z_ł"/>
  </numFmts>
  <fonts count="13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4"/>
      <name val="Calibri Light"/>
      <family val="1"/>
      <charset val="238"/>
      <scheme val="major"/>
    </font>
    <font>
      <b/>
      <sz val="16"/>
      <name val="Calibri Light"/>
      <family val="1"/>
      <charset val="238"/>
      <scheme val="major"/>
    </font>
    <font>
      <b/>
      <sz val="15"/>
      <name val="Calibri Light"/>
      <family val="1"/>
      <charset val="238"/>
      <scheme val="major"/>
    </font>
    <font>
      <sz val="11"/>
      <name val="Calibri Light"/>
      <family val="1"/>
      <charset val="238"/>
      <scheme val="major"/>
    </font>
    <font>
      <b/>
      <sz val="9"/>
      <name val="Calibri Light"/>
      <family val="1"/>
      <charset val="238"/>
      <scheme val="major"/>
    </font>
    <font>
      <sz val="11"/>
      <name val="Arial"/>
      <family val="2"/>
      <charset val="238"/>
    </font>
    <font>
      <sz val="9"/>
      <name val="Calibri Light"/>
      <family val="1"/>
      <charset val="238"/>
      <scheme val="major"/>
    </font>
    <font>
      <b/>
      <sz val="10"/>
      <name val="Arial"/>
      <family val="2"/>
      <charset val="238"/>
    </font>
    <font>
      <b/>
      <sz val="12"/>
      <name val="Calibri Light"/>
      <family val="1"/>
      <charset val="238"/>
      <scheme val="major"/>
    </font>
    <font>
      <sz val="8"/>
      <name val="Calibri Light"/>
      <family val="1"/>
      <charset val="238"/>
      <scheme val="major"/>
    </font>
    <font>
      <sz val="10"/>
      <name val="Calibri Light"/>
      <family val="1"/>
      <charset val="238"/>
      <scheme val="major"/>
    </font>
  </fonts>
  <fills count="9">
    <fill>
      <patternFill patternType="none"/>
    </fill>
    <fill>
      <patternFill patternType="gray125"/>
    </fill>
    <fill>
      <patternFill patternType="solid">
        <fgColor rgb="FFDCE7FC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BF5E1"/>
        <bgColor indexed="64"/>
      </patternFill>
    </fill>
    <fill>
      <patternFill patternType="solid">
        <fgColor rgb="FFECEBFF"/>
        <bgColor indexed="64"/>
      </patternFill>
    </fill>
  </fills>
  <borders count="6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68">
    <xf numFmtId="0" fontId="0" fillId="0" borderId="0" xfId="0"/>
    <xf numFmtId="0" fontId="1" fillId="0" borderId="0" xfId="1" applyFont="1" applyFill="1" applyProtection="1">
      <protection locked="0"/>
    </xf>
    <xf numFmtId="0" fontId="1" fillId="0" borderId="0" xfId="1" applyFont="1" applyFill="1" applyAlignment="1" applyProtection="1">
      <alignment vertical="center"/>
      <protection locked="0"/>
    </xf>
    <xf numFmtId="0" fontId="2" fillId="0" borderId="0" xfId="1" applyFont="1" applyFill="1" applyBorder="1" applyAlignment="1" applyProtection="1">
      <alignment horizontal="center" vertical="center" wrapText="1"/>
      <protection locked="0"/>
    </xf>
    <xf numFmtId="0" fontId="3" fillId="0" borderId="1" xfId="1" applyFont="1" applyFill="1" applyBorder="1" applyAlignment="1" applyProtection="1">
      <alignment horizontal="center" vertical="center" wrapText="1"/>
      <protection locked="0"/>
    </xf>
    <xf numFmtId="0" fontId="3" fillId="0" borderId="4" xfId="1" applyFont="1" applyFill="1" applyBorder="1" applyAlignment="1" applyProtection="1">
      <alignment horizontal="center" vertical="center" wrapText="1"/>
      <protection locked="0"/>
    </xf>
    <xf numFmtId="0" fontId="5" fillId="0" borderId="7" xfId="1" applyFont="1" applyFill="1" applyBorder="1" applyAlignment="1" applyProtection="1">
      <alignment horizontal="center" vertical="center" wrapText="1"/>
      <protection locked="0"/>
    </xf>
    <xf numFmtId="0" fontId="5" fillId="0" borderId="6" xfId="1" applyFont="1" applyFill="1" applyBorder="1" applyAlignment="1" applyProtection="1">
      <alignment horizontal="center" vertical="center" wrapText="1"/>
      <protection locked="0"/>
    </xf>
    <xf numFmtId="0" fontId="5" fillId="0" borderId="17" xfId="1" applyFont="1" applyFill="1" applyBorder="1" applyAlignment="1" applyProtection="1">
      <alignment horizontal="center" vertical="center" wrapText="1"/>
      <protection locked="0"/>
    </xf>
    <xf numFmtId="0" fontId="5" fillId="0" borderId="17" xfId="1" applyFont="1" applyFill="1" applyBorder="1" applyAlignment="1">
      <alignment horizontal="center" vertical="center" wrapText="1"/>
    </xf>
    <xf numFmtId="0" fontId="5" fillId="0" borderId="19" xfId="1" applyFont="1" applyFill="1" applyBorder="1" applyAlignment="1" applyProtection="1">
      <alignment horizontal="center" vertical="center" wrapText="1"/>
      <protection locked="0"/>
    </xf>
    <xf numFmtId="0" fontId="5" fillId="0" borderId="27" xfId="1" applyFont="1" applyFill="1" applyBorder="1" applyAlignment="1" applyProtection="1">
      <alignment horizontal="center" vertical="center" wrapText="1"/>
      <protection locked="0"/>
    </xf>
    <xf numFmtId="0" fontId="5" fillId="0" borderId="29" xfId="1" applyFont="1" applyFill="1" applyBorder="1" applyAlignment="1" applyProtection="1">
      <alignment horizontal="center" vertical="center" wrapText="1"/>
      <protection locked="0"/>
    </xf>
    <xf numFmtId="0" fontId="5" fillId="0" borderId="31" xfId="1" applyFont="1" applyFill="1" applyBorder="1" applyAlignment="1" applyProtection="1">
      <alignment horizontal="center" vertical="center" wrapText="1"/>
      <protection locked="0"/>
    </xf>
    <xf numFmtId="0" fontId="5" fillId="0" borderId="32" xfId="1" applyFont="1" applyFill="1" applyBorder="1" applyAlignment="1" applyProtection="1">
      <alignment horizontal="center" vertical="center" wrapText="1"/>
      <protection locked="0"/>
    </xf>
    <xf numFmtId="0" fontId="5" fillId="0" borderId="0" xfId="1" applyFont="1" applyFill="1" applyBorder="1" applyAlignment="1" applyProtection="1">
      <alignment horizontal="center" vertical="center" wrapText="1"/>
      <protection locked="0"/>
    </xf>
    <xf numFmtId="0" fontId="5" fillId="0" borderId="33" xfId="1" applyFont="1" applyFill="1" applyBorder="1" applyAlignment="1" applyProtection="1">
      <alignment horizontal="center" vertical="center" wrapText="1"/>
      <protection locked="0"/>
    </xf>
    <xf numFmtId="0" fontId="5" fillId="0" borderId="34" xfId="1" applyFont="1" applyFill="1" applyBorder="1" applyAlignment="1" applyProtection="1">
      <alignment horizontal="center" vertical="center" wrapText="1"/>
      <protection locked="0"/>
    </xf>
    <xf numFmtId="0" fontId="5" fillId="0" borderId="35" xfId="1" applyFont="1" applyFill="1" applyBorder="1" applyAlignment="1" applyProtection="1">
      <alignment horizontal="center" vertical="center" wrapText="1"/>
      <protection locked="0"/>
    </xf>
    <xf numFmtId="0" fontId="5" fillId="0" borderId="36" xfId="1" applyFont="1" applyFill="1" applyBorder="1" applyAlignment="1" applyProtection="1">
      <alignment horizontal="center" vertical="center" wrapText="1"/>
      <protection locked="0"/>
    </xf>
    <xf numFmtId="0" fontId="6" fillId="2" borderId="5" xfId="1" applyFont="1" applyFill="1" applyBorder="1" applyAlignment="1" applyProtection="1">
      <alignment horizontal="center" vertical="center" wrapText="1"/>
      <protection locked="0"/>
    </xf>
    <xf numFmtId="0" fontId="6" fillId="2" borderId="6" xfId="1" applyFont="1" applyFill="1" applyBorder="1" applyAlignment="1" applyProtection="1">
      <alignment horizontal="left" vertical="center" wrapText="1"/>
      <protection locked="0"/>
    </xf>
    <xf numFmtId="4" fontId="6" fillId="2" borderId="9" xfId="1" applyNumberFormat="1" applyFont="1" applyFill="1" applyBorder="1" applyAlignment="1" applyProtection="1">
      <alignment horizontal="right" vertical="center" wrapText="1"/>
    </xf>
    <xf numFmtId="3" fontId="6" fillId="2" borderId="10" xfId="1" applyNumberFormat="1" applyFont="1" applyFill="1" applyBorder="1" applyAlignment="1" applyProtection="1">
      <alignment horizontal="right" vertical="center" wrapText="1"/>
      <protection locked="0"/>
    </xf>
    <xf numFmtId="4" fontId="6" fillId="2" borderId="11" xfId="1" applyNumberFormat="1" applyFont="1" applyFill="1" applyBorder="1" applyAlignment="1" applyProtection="1">
      <alignment horizontal="right" vertical="center" wrapText="1"/>
      <protection locked="0"/>
    </xf>
    <xf numFmtId="10" fontId="6" fillId="2" borderId="11" xfId="1" applyNumberFormat="1" applyFont="1" applyFill="1" applyBorder="1" applyAlignment="1" applyProtection="1">
      <alignment horizontal="right" vertical="center" wrapText="1"/>
      <protection locked="0"/>
    </xf>
    <xf numFmtId="10" fontId="6" fillId="2" borderId="12" xfId="1" applyNumberFormat="1" applyFont="1" applyFill="1" applyBorder="1" applyAlignment="1" applyProtection="1">
      <alignment horizontal="right" vertical="center" wrapText="1"/>
      <protection locked="0"/>
    </xf>
    <xf numFmtId="3" fontId="6" fillId="2" borderId="10" xfId="1" applyNumberFormat="1" applyFont="1" applyFill="1" applyBorder="1" applyAlignment="1" applyProtection="1">
      <alignment horizontal="right" vertical="center" wrapText="1"/>
    </xf>
    <xf numFmtId="4" fontId="6" fillId="2" borderId="11" xfId="1" applyNumberFormat="1" applyFont="1" applyFill="1" applyBorder="1" applyAlignment="1" applyProtection="1">
      <alignment horizontal="right" vertical="center" wrapText="1"/>
    </xf>
    <xf numFmtId="10" fontId="6" fillId="2" borderId="12" xfId="1" applyNumberFormat="1" applyFont="1" applyFill="1" applyBorder="1" applyAlignment="1" applyProtection="1">
      <alignment horizontal="right" vertical="center" wrapText="1"/>
    </xf>
    <xf numFmtId="4" fontId="6" fillId="2" borderId="6" xfId="1" applyNumberFormat="1" applyFont="1" applyFill="1" applyBorder="1" applyAlignment="1" applyProtection="1">
      <alignment horizontal="right" vertical="center" wrapText="1"/>
    </xf>
    <xf numFmtId="0" fontId="7" fillId="0" borderId="0" xfId="1" applyFont="1" applyFill="1" applyProtection="1">
      <protection locked="0"/>
    </xf>
    <xf numFmtId="0" fontId="8" fillId="0" borderId="37" xfId="1" applyFont="1" applyBorder="1" applyAlignment="1" applyProtection="1">
      <alignment horizontal="center" vertical="center"/>
      <protection locked="0"/>
    </xf>
    <xf numFmtId="0" fontId="6" fillId="0" borderId="37" xfId="1" applyFont="1" applyBorder="1" applyAlignment="1" applyProtection="1">
      <alignment horizontal="left" vertical="center" wrapText="1"/>
      <protection locked="0"/>
    </xf>
    <xf numFmtId="3" fontId="8" fillId="0" borderId="39" xfId="1" applyNumberFormat="1" applyFont="1" applyBorder="1" applyAlignment="1" applyProtection="1">
      <alignment horizontal="right" vertical="center" wrapText="1"/>
      <protection locked="0"/>
    </xf>
    <xf numFmtId="4" fontId="8" fillId="0" borderId="40" xfId="1" applyNumberFormat="1" applyFont="1" applyBorder="1" applyAlignment="1" applyProtection="1">
      <alignment horizontal="right" vertical="center" wrapText="1"/>
      <protection locked="0"/>
    </xf>
    <xf numFmtId="3" fontId="8" fillId="0" borderId="39" xfId="1" applyNumberFormat="1" applyFont="1" applyBorder="1" applyAlignment="1" applyProtection="1">
      <alignment horizontal="right" vertical="center" wrapText="1"/>
    </xf>
    <xf numFmtId="4" fontId="8" fillId="0" borderId="40" xfId="1" applyNumberFormat="1" applyFont="1" applyBorder="1" applyAlignment="1" applyProtection="1">
      <alignment horizontal="right" vertical="center" wrapText="1"/>
    </xf>
    <xf numFmtId="0" fontId="8" fillId="0" borderId="41" xfId="1" applyFont="1" applyBorder="1" applyAlignment="1" applyProtection="1">
      <alignment horizontal="center" vertical="center"/>
      <protection locked="0"/>
    </xf>
    <xf numFmtId="0" fontId="6" fillId="0" borderId="41" xfId="1" applyFont="1" applyBorder="1" applyAlignment="1" applyProtection="1">
      <alignment horizontal="left" vertical="center" wrapText="1"/>
      <protection locked="0"/>
    </xf>
    <xf numFmtId="3" fontId="8" fillId="0" borderId="18" xfId="1" applyNumberFormat="1" applyFont="1" applyBorder="1" applyAlignment="1" applyProtection="1">
      <alignment horizontal="right" vertical="center" wrapText="1"/>
      <protection locked="0"/>
    </xf>
    <xf numFmtId="4" fontId="8" fillId="0" borderId="42" xfId="1" applyNumberFormat="1" applyFont="1" applyBorder="1" applyAlignment="1" applyProtection="1">
      <alignment horizontal="right" vertical="center" wrapText="1"/>
      <protection locked="0"/>
    </xf>
    <xf numFmtId="3" fontId="8" fillId="0" borderId="18" xfId="1" applyNumberFormat="1" applyFont="1" applyBorder="1" applyAlignment="1" applyProtection="1">
      <alignment horizontal="right" vertical="center" wrapText="1"/>
    </xf>
    <xf numFmtId="4" fontId="8" fillId="0" borderId="42" xfId="1" applyNumberFormat="1" applyFont="1" applyBorder="1" applyAlignment="1" applyProtection="1">
      <alignment horizontal="right" vertical="center" wrapText="1"/>
    </xf>
    <xf numFmtId="4" fontId="8" fillId="0" borderId="35" xfId="1" applyNumberFormat="1" applyFont="1" applyBorder="1" applyAlignment="1" applyProtection="1">
      <alignment horizontal="right" vertical="center" wrapText="1"/>
    </xf>
    <xf numFmtId="0" fontId="6" fillId="2" borderId="13" xfId="1" applyFont="1" applyFill="1" applyBorder="1" applyAlignment="1" applyProtection="1">
      <alignment horizontal="center" vertical="center" wrapText="1"/>
      <protection locked="0"/>
    </xf>
    <xf numFmtId="0" fontId="6" fillId="2" borderId="14" xfId="1" applyFont="1" applyFill="1" applyBorder="1" applyAlignment="1" applyProtection="1">
      <alignment horizontal="left" vertical="center" wrapText="1"/>
      <protection locked="0"/>
    </xf>
    <xf numFmtId="4" fontId="6" fillId="2" borderId="21" xfId="1" applyNumberFormat="1" applyFont="1" applyFill="1" applyBorder="1" applyAlignment="1" applyProtection="1">
      <alignment horizontal="right" vertical="center" wrapText="1"/>
    </xf>
    <xf numFmtId="3" fontId="6" fillId="2" borderId="16" xfId="1" applyNumberFormat="1" applyFont="1" applyFill="1" applyBorder="1" applyAlignment="1" applyProtection="1">
      <alignment horizontal="right" vertical="center" wrapText="1"/>
      <protection locked="0"/>
    </xf>
    <xf numFmtId="4" fontId="6" fillId="2" borderId="17" xfId="1" applyNumberFormat="1" applyFont="1" applyFill="1" applyBorder="1" applyAlignment="1" applyProtection="1">
      <alignment horizontal="right" vertical="center" wrapText="1"/>
      <protection locked="0"/>
    </xf>
    <xf numFmtId="10" fontId="6" fillId="2" borderId="17" xfId="1" applyNumberFormat="1" applyFont="1" applyFill="1" applyBorder="1" applyAlignment="1" applyProtection="1">
      <alignment horizontal="right" vertical="center" wrapText="1"/>
      <protection locked="0"/>
    </xf>
    <xf numFmtId="10" fontId="6" fillId="2" borderId="19" xfId="1" applyNumberFormat="1" applyFont="1" applyFill="1" applyBorder="1" applyAlignment="1" applyProtection="1">
      <alignment horizontal="right" vertical="center" wrapText="1"/>
      <protection locked="0"/>
    </xf>
    <xf numFmtId="3" fontId="6" fillId="2" borderId="16" xfId="1" applyNumberFormat="1" applyFont="1" applyFill="1" applyBorder="1" applyAlignment="1" applyProtection="1">
      <alignment horizontal="right" vertical="center" wrapText="1"/>
    </xf>
    <xf numFmtId="4" fontId="6" fillId="2" borderId="17" xfId="1" applyNumberFormat="1" applyFont="1" applyFill="1" applyBorder="1" applyAlignment="1" applyProtection="1">
      <alignment horizontal="right" vertical="center" wrapText="1"/>
    </xf>
    <xf numFmtId="10" fontId="6" fillId="2" borderId="19" xfId="1" applyNumberFormat="1" applyFont="1" applyFill="1" applyBorder="1" applyAlignment="1" applyProtection="1">
      <alignment horizontal="right" vertical="center" wrapText="1"/>
    </xf>
    <xf numFmtId="4" fontId="6" fillId="2" borderId="14" xfId="1" applyNumberFormat="1" applyFont="1" applyFill="1" applyBorder="1" applyAlignment="1" applyProtection="1">
      <alignment horizontal="right" vertical="center" wrapText="1"/>
    </xf>
    <xf numFmtId="0" fontId="6" fillId="0" borderId="13" xfId="1" applyFont="1" applyBorder="1" applyAlignment="1" applyProtection="1">
      <alignment horizontal="left" vertical="center" wrapText="1"/>
      <protection locked="0"/>
    </xf>
    <xf numFmtId="0" fontId="8" fillId="0" borderId="43" xfId="1" applyFont="1" applyFill="1" applyBorder="1" applyAlignment="1" applyProtection="1">
      <alignment horizontal="left" vertical="center" wrapText="1"/>
      <protection locked="0"/>
    </xf>
    <xf numFmtId="3" fontId="8" fillId="0" borderId="39" xfId="1" applyNumberFormat="1" applyFont="1" applyBorder="1" applyAlignment="1">
      <alignment horizontal="right" vertical="center" wrapText="1"/>
    </xf>
    <xf numFmtId="4" fontId="8" fillId="5" borderId="40" xfId="1" applyNumberFormat="1" applyFont="1" applyFill="1" applyBorder="1" applyAlignment="1">
      <alignment horizontal="right" vertical="center" wrapText="1"/>
    </xf>
    <xf numFmtId="4" fontId="8" fillId="0" borderId="40" xfId="1" applyNumberFormat="1" applyFont="1" applyBorder="1" applyAlignment="1">
      <alignment horizontal="right" vertical="center" wrapText="1"/>
    </xf>
    <xf numFmtId="0" fontId="8" fillId="0" borderId="43" xfId="1" applyFont="1" applyBorder="1" applyAlignment="1" applyProtection="1">
      <alignment horizontal="left" vertical="center" wrapText="1"/>
      <protection locked="0"/>
    </xf>
    <xf numFmtId="0" fontId="8" fillId="6" borderId="14" xfId="1" applyFont="1" applyFill="1" applyBorder="1" applyAlignment="1" applyProtection="1">
      <alignment horizontal="left" vertical="center" wrapText="1"/>
      <protection locked="0"/>
    </xf>
    <xf numFmtId="3" fontId="8" fillId="4" borderId="16" xfId="1" applyNumberFormat="1" applyFont="1" applyFill="1" applyBorder="1" applyAlignment="1">
      <alignment horizontal="right" vertical="center" wrapText="1"/>
    </xf>
    <xf numFmtId="4" fontId="8" fillId="5" borderId="17" xfId="1" applyNumberFormat="1" applyFont="1" applyFill="1" applyBorder="1" applyAlignment="1">
      <alignment horizontal="right" vertical="center" wrapText="1"/>
    </xf>
    <xf numFmtId="3" fontId="8" fillId="0" borderId="16" xfId="1" applyNumberFormat="1" applyFont="1" applyBorder="1" applyAlignment="1">
      <alignment horizontal="right" vertical="center" wrapText="1"/>
    </xf>
    <xf numFmtId="4" fontId="8" fillId="0" borderId="17" xfId="1" applyNumberFormat="1" applyFont="1" applyBorder="1" applyAlignment="1">
      <alignment horizontal="right" vertical="center" wrapText="1"/>
    </xf>
    <xf numFmtId="0" fontId="6" fillId="0" borderId="22" xfId="1" applyFont="1" applyBorder="1" applyAlignment="1" applyProtection="1">
      <alignment horizontal="left" vertical="center" wrapText="1"/>
      <protection locked="0"/>
    </xf>
    <xf numFmtId="4" fontId="8" fillId="3" borderId="38" xfId="1" applyNumberFormat="1" applyFont="1" applyFill="1" applyBorder="1" applyAlignment="1" applyProtection="1">
      <alignment horizontal="right" vertical="center" wrapText="1"/>
    </xf>
    <xf numFmtId="3" fontId="8" fillId="0" borderId="18" xfId="1" applyNumberFormat="1" applyFont="1" applyBorder="1" applyAlignment="1">
      <alignment horizontal="right" vertical="center" wrapText="1"/>
    </xf>
    <xf numFmtId="4" fontId="8" fillId="0" borderId="42" xfId="1" applyNumberFormat="1" applyFont="1" applyBorder="1" applyAlignment="1">
      <alignment horizontal="right" vertical="center" wrapText="1"/>
    </xf>
    <xf numFmtId="4" fontId="8" fillId="6" borderId="42" xfId="1" applyNumberFormat="1" applyFont="1" applyFill="1" applyBorder="1" applyAlignment="1">
      <alignment horizontal="right" vertical="center" wrapText="1"/>
    </xf>
    <xf numFmtId="0" fontId="6" fillId="0" borderId="14" xfId="1" applyFont="1" applyBorder="1" applyAlignment="1" applyProtection="1">
      <alignment horizontal="left" vertical="center" wrapText="1"/>
      <protection locked="0"/>
    </xf>
    <xf numFmtId="4" fontId="8" fillId="0" borderId="38" xfId="1" applyNumberFormat="1" applyFont="1" applyBorder="1" applyAlignment="1" applyProtection="1">
      <alignment horizontal="right" vertical="center" wrapText="1"/>
    </xf>
    <xf numFmtId="10" fontId="8" fillId="0" borderId="35" xfId="1" applyNumberFormat="1" applyFont="1" applyBorder="1" applyAlignment="1" applyProtection="1">
      <alignment horizontal="right" vertical="center" wrapText="1"/>
      <protection locked="0"/>
    </xf>
    <xf numFmtId="10" fontId="8" fillId="0" borderId="36" xfId="1" applyNumberFormat="1" applyFont="1" applyBorder="1" applyAlignment="1" applyProtection="1">
      <alignment horizontal="right" vertical="center" wrapText="1"/>
      <protection locked="0"/>
    </xf>
    <xf numFmtId="3" fontId="8" fillId="0" borderId="33" xfId="1" applyNumberFormat="1" applyFont="1" applyBorder="1" applyAlignment="1" applyProtection="1">
      <alignment horizontal="right" vertical="center" wrapText="1"/>
    </xf>
    <xf numFmtId="10" fontId="8" fillId="0" borderId="36" xfId="1" applyNumberFormat="1" applyFont="1" applyBorder="1" applyAlignment="1" applyProtection="1">
      <alignment horizontal="right" vertical="center" wrapText="1"/>
    </xf>
    <xf numFmtId="4" fontId="8" fillId="0" borderId="32" xfId="1" applyNumberFormat="1" applyFont="1" applyBorder="1" applyAlignment="1" applyProtection="1">
      <alignment horizontal="right" vertical="center" wrapText="1"/>
    </xf>
    <xf numFmtId="4" fontId="8" fillId="6" borderId="15" xfId="1" applyNumberFormat="1" applyFont="1" applyFill="1" applyBorder="1" applyAlignment="1" applyProtection="1">
      <alignment horizontal="right" vertical="center" wrapText="1"/>
    </xf>
    <xf numFmtId="3" fontId="8" fillId="6" borderId="16" xfId="1" applyNumberFormat="1" applyFont="1" applyFill="1" applyBorder="1" applyAlignment="1" applyProtection="1">
      <alignment horizontal="right" vertical="center" wrapText="1"/>
      <protection locked="0"/>
    </xf>
    <xf numFmtId="4" fontId="8" fillId="6" borderId="17" xfId="1" applyNumberFormat="1" applyFont="1" applyFill="1" applyBorder="1" applyAlignment="1" applyProtection="1">
      <alignment horizontal="right" vertical="center" wrapText="1"/>
      <protection locked="0"/>
    </xf>
    <xf numFmtId="10" fontId="8" fillId="6" borderId="42" xfId="1" applyNumberFormat="1" applyFont="1" applyFill="1" applyBorder="1" applyAlignment="1" applyProtection="1">
      <alignment horizontal="right" vertical="center" wrapText="1"/>
      <protection locked="0"/>
    </xf>
    <xf numFmtId="10" fontId="8" fillId="6" borderId="45" xfId="1" applyNumberFormat="1" applyFont="1" applyFill="1" applyBorder="1" applyAlignment="1" applyProtection="1">
      <alignment horizontal="right" vertical="center" wrapText="1"/>
      <protection locked="0"/>
    </xf>
    <xf numFmtId="3" fontId="8" fillId="6" borderId="18" xfId="1" applyNumberFormat="1" applyFont="1" applyFill="1" applyBorder="1" applyAlignment="1" applyProtection="1">
      <alignment horizontal="right" vertical="center" wrapText="1"/>
    </xf>
    <xf numFmtId="4" fontId="8" fillId="6" borderId="42" xfId="1" applyNumberFormat="1" applyFont="1" applyFill="1" applyBorder="1" applyAlignment="1" applyProtection="1">
      <alignment horizontal="right" vertical="center" wrapText="1"/>
    </xf>
    <xf numFmtId="10" fontId="8" fillId="6" borderId="45" xfId="1" applyNumberFormat="1" applyFont="1" applyFill="1" applyBorder="1" applyAlignment="1" applyProtection="1">
      <alignment horizontal="right" vertical="center" wrapText="1"/>
    </xf>
    <xf numFmtId="4" fontId="8" fillId="6" borderId="22" xfId="1" applyNumberFormat="1" applyFont="1" applyFill="1" applyBorder="1" applyAlignment="1" applyProtection="1">
      <alignment horizontal="right" vertical="center" wrapText="1"/>
    </xf>
    <xf numFmtId="4" fontId="8" fillId="0" borderId="15" xfId="1" applyNumberFormat="1" applyFont="1" applyBorder="1" applyAlignment="1" applyProtection="1">
      <alignment horizontal="right" vertical="center" wrapText="1"/>
    </xf>
    <xf numFmtId="3" fontId="8" fillId="0" borderId="16" xfId="1" applyNumberFormat="1" applyFont="1" applyBorder="1" applyAlignment="1" applyProtection="1">
      <alignment horizontal="right" vertical="center" wrapText="1"/>
      <protection locked="0"/>
    </xf>
    <xf numFmtId="4" fontId="8" fillId="0" borderId="17" xfId="1" applyNumberFormat="1" applyFont="1" applyBorder="1" applyAlignment="1" applyProtection="1">
      <alignment horizontal="right" vertical="center" wrapText="1"/>
      <protection locked="0"/>
    </xf>
    <xf numFmtId="10" fontId="8" fillId="0" borderId="42" xfId="1" applyNumberFormat="1" applyFont="1" applyBorder="1" applyAlignment="1" applyProtection="1">
      <alignment horizontal="right" vertical="center" wrapText="1"/>
      <protection locked="0"/>
    </xf>
    <xf numFmtId="10" fontId="8" fillId="0" borderId="45" xfId="1" applyNumberFormat="1" applyFont="1" applyBorder="1" applyAlignment="1" applyProtection="1">
      <alignment horizontal="right" vertical="center" wrapText="1"/>
      <protection locked="0"/>
    </xf>
    <xf numFmtId="10" fontId="8" fillId="0" borderId="45" xfId="1" applyNumberFormat="1" applyFont="1" applyBorder="1" applyAlignment="1" applyProtection="1">
      <alignment horizontal="right" vertical="center" wrapText="1"/>
    </xf>
    <xf numFmtId="4" fontId="8" fillId="0" borderId="22" xfId="1" applyNumberFormat="1" applyFont="1" applyBorder="1" applyAlignment="1" applyProtection="1">
      <alignment horizontal="right" vertical="center" wrapText="1"/>
    </xf>
    <xf numFmtId="0" fontId="8" fillId="0" borderId="13" xfId="1" applyFont="1" applyBorder="1" applyAlignment="1" applyProtection="1">
      <alignment horizontal="center" vertical="center"/>
      <protection locked="0"/>
    </xf>
    <xf numFmtId="3" fontId="8" fillId="0" borderId="47" xfId="1" applyNumberFormat="1" applyFont="1" applyBorder="1" applyAlignment="1" applyProtection="1">
      <alignment horizontal="right" vertical="center" wrapText="1"/>
    </xf>
    <xf numFmtId="3" fontId="8" fillId="0" borderId="17" xfId="1" applyNumberFormat="1" applyFont="1" applyBorder="1" applyAlignment="1" applyProtection="1">
      <alignment horizontal="right" vertical="center" wrapText="1"/>
    </xf>
    <xf numFmtId="3" fontId="8" fillId="0" borderId="15" xfId="1" applyNumberFormat="1" applyFont="1" applyBorder="1" applyAlignment="1" applyProtection="1">
      <alignment horizontal="right" vertical="center" wrapText="1"/>
    </xf>
    <xf numFmtId="0" fontId="8" fillId="0" borderId="31" xfId="1" applyFont="1" applyBorder="1" applyAlignment="1" applyProtection="1">
      <alignment horizontal="center" vertical="center"/>
      <protection locked="0"/>
    </xf>
    <xf numFmtId="0" fontId="6" fillId="0" borderId="31" xfId="1" applyFont="1" applyBorder="1" applyAlignment="1" applyProtection="1">
      <alignment horizontal="left" vertical="center" wrapText="1"/>
      <protection locked="0"/>
    </xf>
    <xf numFmtId="4" fontId="8" fillId="3" borderId="42" xfId="1" applyNumberFormat="1" applyFont="1" applyFill="1" applyBorder="1" applyAlignment="1" applyProtection="1">
      <alignment horizontal="right" vertical="center" wrapText="1"/>
      <protection locked="0"/>
    </xf>
    <xf numFmtId="10" fontId="8" fillId="3" borderId="42" xfId="1" applyNumberFormat="1" applyFont="1" applyFill="1" applyBorder="1" applyAlignment="1" applyProtection="1">
      <alignment horizontal="right" vertical="center" wrapText="1"/>
      <protection locked="0"/>
    </xf>
    <xf numFmtId="3" fontId="8" fillId="0" borderId="16" xfId="1" applyNumberFormat="1" applyFont="1" applyBorder="1" applyAlignment="1" applyProtection="1">
      <alignment horizontal="right" vertical="center" wrapText="1"/>
    </xf>
    <xf numFmtId="4" fontId="8" fillId="0" borderId="17" xfId="1" applyNumberFormat="1" applyFont="1" applyBorder="1" applyAlignment="1" applyProtection="1">
      <alignment horizontal="right" vertical="center" wrapText="1"/>
    </xf>
    <xf numFmtId="0" fontId="8" fillId="6" borderId="13" xfId="1" applyFont="1" applyFill="1" applyBorder="1" applyAlignment="1">
      <alignment vertical="center" wrapText="1"/>
    </xf>
    <xf numFmtId="3" fontId="8" fillId="6" borderId="39" xfId="1" applyNumberFormat="1" applyFont="1" applyFill="1" applyBorder="1" applyAlignment="1" applyProtection="1">
      <alignment horizontal="right" vertical="center" wrapText="1"/>
      <protection locked="0"/>
    </xf>
    <xf numFmtId="4" fontId="8" fillId="6" borderId="40" xfId="1" applyNumberFormat="1" applyFont="1" applyFill="1" applyBorder="1" applyAlignment="1" applyProtection="1">
      <alignment horizontal="right" vertical="center" wrapText="1"/>
      <protection locked="0"/>
    </xf>
    <xf numFmtId="4" fontId="8" fillId="5" borderId="40" xfId="1" applyNumberFormat="1" applyFont="1" applyFill="1" applyBorder="1" applyAlignment="1" applyProtection="1">
      <alignment horizontal="right" vertical="center" wrapText="1"/>
      <protection locked="0"/>
    </xf>
    <xf numFmtId="3" fontId="8" fillId="6" borderId="16" xfId="1" applyNumberFormat="1" applyFont="1" applyFill="1" applyBorder="1" applyAlignment="1" applyProtection="1">
      <alignment horizontal="right" vertical="center" wrapText="1"/>
    </xf>
    <xf numFmtId="4" fontId="8" fillId="6" borderId="17" xfId="1" applyNumberFormat="1" applyFont="1" applyFill="1" applyBorder="1" applyAlignment="1" applyProtection="1">
      <alignment horizontal="right" vertical="center" wrapText="1"/>
    </xf>
    <xf numFmtId="0" fontId="8" fillId="7" borderId="22" xfId="1" applyFont="1" applyFill="1" applyBorder="1" applyAlignment="1">
      <alignment horizontal="left" vertical="center" wrapText="1"/>
    </xf>
    <xf numFmtId="3" fontId="8" fillId="6" borderId="16" xfId="1" applyNumberFormat="1" applyFont="1" applyFill="1" applyBorder="1" applyAlignment="1" applyProtection="1">
      <alignment vertical="center" wrapText="1"/>
      <protection locked="0"/>
    </xf>
    <xf numFmtId="4" fontId="8" fillId="5" borderId="17" xfId="1" applyNumberFormat="1" applyFont="1" applyFill="1" applyBorder="1" applyAlignment="1" applyProtection="1">
      <alignment horizontal="right" vertical="center" wrapText="1"/>
      <protection locked="0"/>
    </xf>
    <xf numFmtId="3" fontId="8" fillId="3" borderId="39" xfId="1" applyNumberFormat="1" applyFont="1" applyFill="1" applyBorder="1" applyAlignment="1" applyProtection="1">
      <alignment vertical="center" wrapText="1"/>
      <protection locked="0"/>
    </xf>
    <xf numFmtId="4" fontId="8" fillId="3" borderId="40" xfId="1" applyNumberFormat="1" applyFont="1" applyFill="1" applyBorder="1" applyAlignment="1" applyProtection="1">
      <alignment vertical="center" wrapText="1"/>
      <protection locked="0"/>
    </xf>
    <xf numFmtId="3" fontId="8" fillId="3" borderId="16" xfId="1" applyNumberFormat="1" applyFont="1" applyFill="1" applyBorder="1" applyAlignment="1" applyProtection="1">
      <alignment vertical="center" wrapText="1"/>
      <protection locked="0"/>
    </xf>
    <xf numFmtId="4" fontId="8" fillId="3" borderId="35" xfId="1" applyNumberFormat="1" applyFont="1" applyFill="1" applyBorder="1" applyAlignment="1" applyProtection="1">
      <alignment horizontal="right" vertical="center" wrapText="1"/>
      <protection locked="0"/>
    </xf>
    <xf numFmtId="0" fontId="8" fillId="6" borderId="31" xfId="1" applyFont="1" applyFill="1" applyBorder="1" applyAlignment="1" applyProtection="1">
      <alignment vertical="center" wrapText="1"/>
      <protection locked="0"/>
    </xf>
    <xf numFmtId="3" fontId="8" fillId="0" borderId="48" xfId="1" applyNumberFormat="1" applyFont="1" applyBorder="1" applyAlignment="1" applyProtection="1">
      <alignment horizontal="right" vertical="center" wrapText="1"/>
    </xf>
    <xf numFmtId="0" fontId="8" fillId="7" borderId="22" xfId="1" applyFont="1" applyFill="1" applyBorder="1" applyAlignment="1" applyProtection="1">
      <alignment horizontal="left" vertical="center" wrapText="1"/>
      <protection locked="0"/>
    </xf>
    <xf numFmtId="3" fontId="8" fillId="3" borderId="18" xfId="1" applyNumberFormat="1" applyFont="1" applyFill="1" applyBorder="1" applyAlignment="1" applyProtection="1">
      <alignment horizontal="right" vertical="center" wrapText="1"/>
      <protection locked="0"/>
    </xf>
    <xf numFmtId="4" fontId="8" fillId="5" borderId="35" xfId="1" applyNumberFormat="1" applyFont="1" applyFill="1" applyBorder="1" applyAlignment="1" applyProtection="1">
      <alignment horizontal="right" vertical="center" wrapText="1"/>
      <protection locked="0"/>
    </xf>
    <xf numFmtId="0" fontId="6" fillId="2" borderId="22" xfId="1" applyFont="1" applyFill="1" applyBorder="1" applyAlignment="1" applyProtection="1">
      <alignment horizontal="left" vertical="center" wrapText="1"/>
      <protection locked="0"/>
    </xf>
    <xf numFmtId="4" fontId="6" fillId="2" borderId="49" xfId="1" applyNumberFormat="1" applyFont="1" applyFill="1" applyBorder="1" applyAlignment="1" applyProtection="1">
      <alignment horizontal="right" vertical="center" wrapText="1"/>
    </xf>
    <xf numFmtId="164" fontId="6" fillId="2" borderId="17" xfId="1" applyNumberFormat="1" applyFont="1" applyFill="1" applyBorder="1" applyAlignment="1" applyProtection="1">
      <alignment horizontal="right" vertical="center" wrapText="1"/>
    </xf>
    <xf numFmtId="10" fontId="6" fillId="2" borderId="14" xfId="1" applyNumberFormat="1" applyFont="1" applyFill="1" applyBorder="1" applyAlignment="1" applyProtection="1">
      <alignment horizontal="right" vertical="center" wrapText="1"/>
    </xf>
    <xf numFmtId="3" fontId="8" fillId="6" borderId="33" xfId="1" applyNumberFormat="1" applyFont="1" applyFill="1" applyBorder="1" applyAlignment="1" applyProtection="1">
      <alignment horizontal="right" vertical="center" wrapText="1"/>
      <protection locked="0"/>
    </xf>
    <xf numFmtId="4" fontId="8" fillId="6" borderId="35" xfId="1" applyNumberFormat="1" applyFont="1" applyFill="1" applyBorder="1" applyAlignment="1" applyProtection="1">
      <alignment horizontal="right" vertical="center" wrapText="1"/>
      <protection locked="0"/>
    </xf>
    <xf numFmtId="3" fontId="8" fillId="6" borderId="39" xfId="1" applyNumberFormat="1" applyFont="1" applyFill="1" applyBorder="1" applyAlignment="1" applyProtection="1">
      <alignment horizontal="right" vertical="center" wrapText="1"/>
    </xf>
    <xf numFmtId="4" fontId="8" fillId="6" borderId="40" xfId="1" applyNumberFormat="1" applyFont="1" applyFill="1" applyBorder="1" applyAlignment="1" applyProtection="1">
      <alignment horizontal="right" vertical="center" wrapText="1"/>
    </xf>
    <xf numFmtId="3" fontId="8" fillId="6" borderId="50" xfId="1" applyNumberFormat="1" applyFont="1" applyFill="1" applyBorder="1" applyAlignment="1" applyProtection="1">
      <alignment horizontal="right" vertical="center" wrapText="1"/>
      <protection locked="0"/>
    </xf>
    <xf numFmtId="164" fontId="8" fillId="5" borderId="17" xfId="1" applyNumberFormat="1" applyFont="1" applyFill="1" applyBorder="1" applyAlignment="1" applyProtection="1">
      <alignment horizontal="right" vertical="center" wrapText="1"/>
      <protection locked="0"/>
    </xf>
    <xf numFmtId="0" fontId="8" fillId="7" borderId="32" xfId="1" applyFont="1" applyFill="1" applyBorder="1" applyAlignment="1">
      <alignment horizontal="left" vertical="center" wrapText="1"/>
    </xf>
    <xf numFmtId="0" fontId="8" fillId="6" borderId="41" xfId="1" applyFont="1" applyFill="1" applyBorder="1" applyAlignment="1" applyProtection="1">
      <alignment vertical="center" wrapText="1"/>
      <protection locked="0"/>
    </xf>
    <xf numFmtId="164" fontId="8" fillId="6" borderId="42" xfId="1" applyNumberFormat="1" applyFont="1" applyFill="1" applyBorder="1" applyAlignment="1" applyProtection="1">
      <alignment horizontal="right" vertical="center" wrapText="1"/>
    </xf>
    <xf numFmtId="3" fontId="8" fillId="6" borderId="39" xfId="1" applyNumberFormat="1" applyFont="1" applyFill="1" applyBorder="1" applyAlignment="1" applyProtection="1">
      <alignment vertical="center" wrapText="1"/>
      <protection locked="0"/>
    </xf>
    <xf numFmtId="4" fontId="8" fillId="6" borderId="40" xfId="1" applyNumberFormat="1" applyFont="1" applyFill="1" applyBorder="1" applyAlignment="1" applyProtection="1">
      <alignment vertical="center" wrapText="1"/>
      <protection locked="0"/>
    </xf>
    <xf numFmtId="3" fontId="8" fillId="6" borderId="39" xfId="1" applyNumberFormat="1" applyFont="1" applyFill="1" applyBorder="1" applyAlignment="1" applyProtection="1">
      <alignment vertical="center" wrapText="1"/>
    </xf>
    <xf numFmtId="4" fontId="8" fillId="6" borderId="40" xfId="1" applyNumberFormat="1" applyFont="1" applyFill="1" applyBorder="1" applyAlignment="1" applyProtection="1">
      <alignment vertical="center" wrapText="1"/>
    </xf>
    <xf numFmtId="3" fontId="8" fillId="6" borderId="16" xfId="1" applyNumberFormat="1" applyFont="1" applyFill="1" applyBorder="1" applyAlignment="1" applyProtection="1">
      <alignment vertical="center" wrapText="1"/>
    </xf>
    <xf numFmtId="4" fontId="8" fillId="6" borderId="17" xfId="1" applyNumberFormat="1" applyFont="1" applyFill="1" applyBorder="1" applyAlignment="1" applyProtection="1">
      <alignment vertical="center" wrapText="1"/>
    </xf>
    <xf numFmtId="3" fontId="8" fillId="6" borderId="18" xfId="1" applyNumberFormat="1" applyFont="1" applyFill="1" applyBorder="1" applyAlignment="1" applyProtection="1">
      <alignment horizontal="right" vertical="center" wrapText="1"/>
      <protection locked="0"/>
    </xf>
    <xf numFmtId="4" fontId="8" fillId="6" borderId="42" xfId="1" applyNumberFormat="1" applyFont="1" applyFill="1" applyBorder="1" applyAlignment="1" applyProtection="1">
      <alignment horizontal="right" vertical="center" wrapText="1"/>
      <protection locked="0"/>
    </xf>
    <xf numFmtId="3" fontId="8" fillId="0" borderId="18" xfId="1" applyNumberFormat="1" applyFont="1" applyFill="1" applyBorder="1" applyAlignment="1" applyProtection="1">
      <alignment horizontal="right" vertical="center" wrapText="1"/>
      <protection locked="0"/>
    </xf>
    <xf numFmtId="0" fontId="6" fillId="2" borderId="50" xfId="1" applyFont="1" applyFill="1" applyBorder="1" applyAlignment="1">
      <alignment horizontal="center" vertical="center" wrapText="1"/>
    </xf>
    <xf numFmtId="0" fontId="6" fillId="2" borderId="13" xfId="1" applyFont="1" applyFill="1" applyBorder="1" applyAlignment="1">
      <alignment vertical="center" wrapText="1"/>
    </xf>
    <xf numFmtId="4" fontId="6" fillId="2" borderId="15" xfId="1" applyNumberFormat="1" applyFont="1" applyFill="1" applyBorder="1" applyAlignment="1" applyProtection="1">
      <alignment horizontal="right" vertical="center" wrapText="1"/>
    </xf>
    <xf numFmtId="3" fontId="6" fillId="2" borderId="18" xfId="1" applyNumberFormat="1" applyFont="1" applyFill="1" applyBorder="1" applyAlignment="1" applyProtection="1">
      <alignment horizontal="right" vertical="center" wrapText="1"/>
      <protection locked="0"/>
    </xf>
    <xf numFmtId="4" fontId="6" fillId="2" borderId="42" xfId="1" applyNumberFormat="1" applyFont="1" applyFill="1" applyBorder="1" applyAlignment="1" applyProtection="1">
      <alignment horizontal="right" vertical="center" wrapText="1"/>
      <protection locked="0"/>
    </xf>
    <xf numFmtId="10" fontId="6" fillId="2" borderId="42" xfId="1" applyNumberFormat="1" applyFont="1" applyFill="1" applyBorder="1" applyAlignment="1" applyProtection="1">
      <alignment horizontal="right" vertical="center" wrapText="1"/>
      <protection locked="0"/>
    </xf>
    <xf numFmtId="10" fontId="6" fillId="2" borderId="45" xfId="1" applyNumberFormat="1" applyFont="1" applyFill="1" applyBorder="1" applyAlignment="1" applyProtection="1">
      <alignment horizontal="right" vertical="center" wrapText="1"/>
      <protection locked="0"/>
    </xf>
    <xf numFmtId="3" fontId="6" fillId="2" borderId="18" xfId="1" applyNumberFormat="1" applyFont="1" applyFill="1" applyBorder="1" applyAlignment="1" applyProtection="1">
      <alignment horizontal="right" vertical="center" wrapText="1"/>
    </xf>
    <xf numFmtId="4" fontId="6" fillId="2" borderId="42" xfId="1" applyNumberFormat="1" applyFont="1" applyFill="1" applyBorder="1" applyAlignment="1" applyProtection="1">
      <alignment horizontal="right" vertical="center" wrapText="1"/>
    </xf>
    <xf numFmtId="10" fontId="6" fillId="2" borderId="45" xfId="1" applyNumberFormat="1" applyFont="1" applyFill="1" applyBorder="1" applyAlignment="1" applyProtection="1">
      <alignment horizontal="right" vertical="center" wrapText="1"/>
    </xf>
    <xf numFmtId="4" fontId="6" fillId="2" borderId="22" xfId="1" applyNumberFormat="1" applyFont="1" applyFill="1" applyBorder="1" applyAlignment="1" applyProtection="1">
      <alignment horizontal="right" vertical="center" wrapText="1"/>
    </xf>
    <xf numFmtId="0" fontId="6" fillId="2" borderId="41" xfId="1" applyFont="1" applyFill="1" applyBorder="1" applyAlignment="1" applyProtection="1">
      <alignment horizontal="center" vertical="center" wrapText="1"/>
      <protection locked="0"/>
    </xf>
    <xf numFmtId="3" fontId="6" fillId="2" borderId="50" xfId="1" applyNumberFormat="1" applyFont="1" applyFill="1" applyBorder="1" applyAlignment="1" applyProtection="1">
      <alignment horizontal="right" vertical="center" wrapText="1"/>
      <protection locked="0"/>
    </xf>
    <xf numFmtId="0" fontId="6" fillId="0" borderId="43" xfId="1" applyFont="1" applyBorder="1" applyAlignment="1" applyProtection="1">
      <alignment horizontal="left" vertical="center" wrapText="1"/>
      <protection locked="0"/>
    </xf>
    <xf numFmtId="3" fontId="8" fillId="0" borderId="48" xfId="1" applyNumberFormat="1" applyFont="1" applyBorder="1" applyAlignment="1" applyProtection="1">
      <alignment horizontal="right" vertical="center" wrapText="1"/>
      <protection locked="0"/>
    </xf>
    <xf numFmtId="4" fontId="8" fillId="0" borderId="51" xfId="1" applyNumberFormat="1" applyFont="1" applyBorder="1" applyAlignment="1" applyProtection="1">
      <alignment horizontal="right" vertical="center" wrapText="1"/>
    </xf>
    <xf numFmtId="0" fontId="8" fillId="7" borderId="16" xfId="1" applyFont="1" applyFill="1" applyBorder="1" applyAlignment="1" applyProtection="1">
      <alignment horizontal="left" vertical="center" wrapText="1"/>
      <protection locked="0"/>
    </xf>
    <xf numFmtId="0" fontId="8" fillId="7" borderId="17" xfId="1" applyFont="1" applyFill="1" applyBorder="1" applyAlignment="1" applyProtection="1">
      <alignment horizontal="left" vertical="center" wrapText="1"/>
      <protection locked="0"/>
    </xf>
    <xf numFmtId="4" fontId="6" fillId="2" borderId="50" xfId="1" applyNumberFormat="1" applyFont="1" applyFill="1" applyBorder="1" applyAlignment="1" applyProtection="1">
      <alignment horizontal="right" vertical="center" wrapText="1"/>
      <protection locked="0"/>
    </xf>
    <xf numFmtId="4" fontId="6" fillId="2" borderId="20" xfId="1" applyNumberFormat="1" applyFont="1" applyFill="1" applyBorder="1" applyAlignment="1" applyProtection="1">
      <alignment horizontal="right" vertical="center" wrapText="1"/>
      <protection locked="0"/>
    </xf>
    <xf numFmtId="4" fontId="6" fillId="2" borderId="16" xfId="1" applyNumberFormat="1" applyFont="1" applyFill="1" applyBorder="1" applyAlignment="1" applyProtection="1">
      <alignment horizontal="right" vertical="center" wrapText="1"/>
      <protection locked="0"/>
    </xf>
    <xf numFmtId="0" fontId="8" fillId="7" borderId="43" xfId="1" applyFont="1" applyFill="1" applyBorder="1" applyAlignment="1" applyProtection="1">
      <alignment horizontal="left" vertical="center" wrapText="1"/>
      <protection locked="0"/>
    </xf>
    <xf numFmtId="10" fontId="8" fillId="3" borderId="35" xfId="1" applyNumberFormat="1" applyFont="1" applyFill="1" applyBorder="1" applyAlignment="1" applyProtection="1">
      <alignment horizontal="right" vertical="center" wrapText="1"/>
      <protection locked="0"/>
    </xf>
    <xf numFmtId="3" fontId="8" fillId="3" borderId="33" xfId="1" applyNumberFormat="1" applyFont="1" applyFill="1" applyBorder="1" applyAlignment="1" applyProtection="1">
      <alignment horizontal="right" vertical="center" wrapText="1"/>
      <protection locked="0"/>
    </xf>
    <xf numFmtId="3" fontId="8" fillId="6" borderId="52" xfId="1" applyNumberFormat="1" applyFont="1" applyFill="1" applyBorder="1" applyAlignment="1" applyProtection="1">
      <alignment horizontal="right" vertical="center" wrapText="1"/>
    </xf>
    <xf numFmtId="4" fontId="8" fillId="6" borderId="44" xfId="1" applyNumberFormat="1" applyFont="1" applyFill="1" applyBorder="1" applyAlignment="1" applyProtection="1">
      <alignment horizontal="right" vertical="center" wrapText="1"/>
    </xf>
    <xf numFmtId="4" fontId="8" fillId="3" borderId="54" xfId="1" applyNumberFormat="1" applyFont="1" applyFill="1" applyBorder="1" applyAlignment="1" applyProtection="1">
      <alignment horizontal="right" vertical="center" wrapText="1"/>
      <protection locked="0"/>
    </xf>
    <xf numFmtId="10" fontId="8" fillId="3" borderId="54" xfId="1" applyNumberFormat="1" applyFont="1" applyFill="1" applyBorder="1" applyAlignment="1" applyProtection="1">
      <alignment horizontal="right" vertical="center" wrapText="1"/>
      <protection locked="0"/>
    </xf>
    <xf numFmtId="3" fontId="8" fillId="3" borderId="28" xfId="1" applyNumberFormat="1" applyFont="1" applyFill="1" applyBorder="1" applyAlignment="1" applyProtection="1">
      <alignment horizontal="right" vertical="center" wrapText="1"/>
      <protection locked="0"/>
    </xf>
    <xf numFmtId="4" fontId="8" fillId="5" borderId="54" xfId="1" applyNumberFormat="1" applyFont="1" applyFill="1" applyBorder="1" applyAlignment="1" applyProtection="1">
      <alignment horizontal="right" vertical="center" wrapText="1"/>
      <protection locked="0"/>
    </xf>
    <xf numFmtId="3" fontId="8" fillId="6" borderId="56" xfId="1" applyNumberFormat="1" applyFont="1" applyFill="1" applyBorder="1" applyAlignment="1" applyProtection="1">
      <alignment horizontal="right" vertical="center" wrapText="1"/>
    </xf>
    <xf numFmtId="4" fontId="8" fillId="6" borderId="57" xfId="1" applyNumberFormat="1" applyFont="1" applyFill="1" applyBorder="1" applyAlignment="1" applyProtection="1">
      <alignment horizontal="right" vertical="center" wrapText="1"/>
    </xf>
    <xf numFmtId="4" fontId="10" fillId="8" borderId="4" xfId="1" applyNumberFormat="1" applyFont="1" applyFill="1" applyBorder="1" applyAlignment="1">
      <alignment horizontal="right" vertical="center" wrapText="1"/>
    </xf>
    <xf numFmtId="3" fontId="10" fillId="8" borderId="58" xfId="1" applyNumberFormat="1" applyFont="1" applyFill="1" applyBorder="1" applyAlignment="1" applyProtection="1">
      <alignment horizontal="right" vertical="center" wrapText="1"/>
      <protection locked="0"/>
    </xf>
    <xf numFmtId="4" fontId="10" fillId="8" borderId="59" xfId="1" applyNumberFormat="1" applyFont="1" applyFill="1" applyBorder="1" applyAlignment="1" applyProtection="1">
      <alignment horizontal="right" vertical="center" wrapText="1"/>
      <protection locked="0"/>
    </xf>
    <xf numFmtId="10" fontId="10" fillId="8" borderId="59" xfId="1" applyNumberFormat="1" applyFont="1" applyFill="1" applyBorder="1" applyAlignment="1" applyProtection="1">
      <alignment horizontal="right" vertical="center" wrapText="1"/>
      <protection locked="0"/>
    </xf>
    <xf numFmtId="10" fontId="10" fillId="8" borderId="60" xfId="1" applyNumberFormat="1" applyFont="1" applyFill="1" applyBorder="1" applyAlignment="1" applyProtection="1">
      <alignment horizontal="right" vertical="center" wrapText="1"/>
      <protection locked="0"/>
    </xf>
    <xf numFmtId="3" fontId="10" fillId="8" borderId="1" xfId="1" applyNumberFormat="1" applyFont="1" applyFill="1" applyBorder="1" applyAlignment="1" applyProtection="1">
      <alignment horizontal="right" vertical="center" wrapText="1"/>
    </xf>
    <xf numFmtId="4" fontId="10" fillId="8" borderId="59" xfId="1" applyNumberFormat="1" applyFont="1" applyFill="1" applyBorder="1" applyAlignment="1" applyProtection="1">
      <alignment horizontal="right" vertical="center" wrapText="1"/>
    </xf>
    <xf numFmtId="10" fontId="10" fillId="8" borderId="60" xfId="1" applyNumberFormat="1" applyFont="1" applyFill="1" applyBorder="1" applyAlignment="1" applyProtection="1">
      <alignment horizontal="right" vertical="center" wrapText="1"/>
    </xf>
    <xf numFmtId="4" fontId="10" fillId="8" borderId="30" xfId="1" applyNumberFormat="1" applyFont="1" applyFill="1" applyBorder="1" applyAlignment="1" applyProtection="1">
      <alignment horizontal="right" vertical="center" wrapText="1"/>
    </xf>
    <xf numFmtId="0" fontId="11" fillId="0" borderId="0" xfId="1" applyFont="1" applyFill="1" applyProtection="1">
      <protection locked="0"/>
    </xf>
    <xf numFmtId="0" fontId="12" fillId="0" borderId="0" xfId="1" applyFont="1" applyFill="1" applyProtection="1">
      <protection locked="0"/>
    </xf>
    <xf numFmtId="3" fontId="1" fillId="0" borderId="0" xfId="1" applyNumberFormat="1" applyFont="1" applyFill="1" applyProtection="1">
      <protection locked="0"/>
    </xf>
    <xf numFmtId="4" fontId="1" fillId="0" borderId="0" xfId="1" applyNumberFormat="1" applyFont="1" applyFill="1" applyProtection="1">
      <protection locked="0"/>
    </xf>
    <xf numFmtId="0" fontId="11" fillId="0" borderId="0" xfId="1" applyFont="1" applyFill="1" applyAlignment="1" applyProtection="1">
      <protection locked="0"/>
    </xf>
    <xf numFmtId="0" fontId="10" fillId="8" borderId="1" xfId="1" applyFont="1" applyFill="1" applyBorder="1" applyAlignment="1">
      <alignment horizontal="left" vertical="center" wrapText="1"/>
    </xf>
    <xf numFmtId="0" fontId="10" fillId="8" borderId="3" xfId="1" applyFont="1" applyFill="1" applyBorder="1" applyAlignment="1">
      <alignment horizontal="left" vertical="center" wrapText="1"/>
    </xf>
    <xf numFmtId="0" fontId="10" fillId="8" borderId="4" xfId="1" applyFont="1" applyFill="1" applyBorder="1" applyAlignment="1">
      <alignment horizontal="center" vertical="center" wrapText="1"/>
    </xf>
    <xf numFmtId="3" fontId="10" fillId="4" borderId="1" xfId="1" applyNumberFormat="1" applyFont="1" applyFill="1" applyBorder="1" applyAlignment="1">
      <alignment horizontal="center" vertical="center" wrapText="1"/>
    </xf>
    <xf numFmtId="3" fontId="10" fillId="4" borderId="2" xfId="1" applyNumberFormat="1" applyFont="1" applyFill="1" applyBorder="1" applyAlignment="1">
      <alignment horizontal="center" vertical="center" wrapText="1"/>
    </xf>
    <xf numFmtId="3" fontId="10" fillId="4" borderId="3" xfId="1" applyNumberFormat="1" applyFont="1" applyFill="1" applyBorder="1" applyAlignment="1">
      <alignment horizontal="center" vertical="center" wrapText="1"/>
    </xf>
    <xf numFmtId="0" fontId="8" fillId="6" borderId="31" xfId="1" applyFont="1" applyFill="1" applyBorder="1" applyAlignment="1" applyProtection="1">
      <alignment horizontal="center" vertical="center"/>
      <protection locked="0"/>
    </xf>
    <xf numFmtId="0" fontId="8" fillId="6" borderId="53" xfId="1" applyFont="1" applyFill="1" applyBorder="1" applyAlignment="1" applyProtection="1">
      <alignment horizontal="center" vertical="center"/>
      <protection locked="0"/>
    </xf>
    <xf numFmtId="4" fontId="8" fillId="3" borderId="38" xfId="1" applyNumberFormat="1" applyFont="1" applyFill="1" applyBorder="1" applyAlignment="1" applyProtection="1">
      <alignment horizontal="right" vertical="center" wrapText="1"/>
    </xf>
    <xf numFmtId="4" fontId="8" fillId="3" borderId="25" xfId="1" applyNumberFormat="1" applyFont="1" applyFill="1" applyBorder="1" applyAlignment="1" applyProtection="1">
      <alignment horizontal="right" vertical="center" wrapText="1"/>
    </xf>
    <xf numFmtId="3" fontId="8" fillId="3" borderId="33" xfId="1" applyNumberFormat="1" applyFont="1" applyFill="1" applyBorder="1" applyAlignment="1" applyProtection="1">
      <alignment horizontal="right" vertical="center" wrapText="1"/>
      <protection locked="0"/>
    </xf>
    <xf numFmtId="3" fontId="8" fillId="3" borderId="28" xfId="1" applyNumberFormat="1" applyFont="1" applyFill="1" applyBorder="1" applyAlignment="1" applyProtection="1">
      <alignment horizontal="right" vertical="center" wrapText="1"/>
      <protection locked="0"/>
    </xf>
    <xf numFmtId="10" fontId="8" fillId="3" borderId="36" xfId="1" applyNumberFormat="1" applyFont="1" applyFill="1" applyBorder="1" applyAlignment="1" applyProtection="1">
      <alignment horizontal="right" vertical="center" wrapText="1"/>
      <protection locked="0"/>
    </xf>
    <xf numFmtId="10" fontId="8" fillId="3" borderId="55" xfId="1" applyNumberFormat="1" applyFont="1" applyFill="1" applyBorder="1" applyAlignment="1" applyProtection="1">
      <alignment horizontal="right" vertical="center" wrapText="1"/>
      <protection locked="0"/>
    </xf>
    <xf numFmtId="10" fontId="8" fillId="3" borderId="36" xfId="1" applyNumberFormat="1" applyFont="1" applyFill="1" applyBorder="1" applyAlignment="1" applyProtection="1">
      <alignment horizontal="right" vertical="center" wrapText="1"/>
    </xf>
    <xf numFmtId="10" fontId="8" fillId="3" borderId="55" xfId="1" applyNumberFormat="1" applyFont="1" applyFill="1" applyBorder="1" applyAlignment="1" applyProtection="1">
      <alignment horizontal="right" vertical="center" wrapText="1"/>
    </xf>
    <xf numFmtId="4" fontId="8" fillId="3" borderId="32" xfId="1" applyNumberFormat="1" applyFont="1" applyFill="1" applyBorder="1" applyAlignment="1" applyProtection="1">
      <alignment horizontal="right" vertical="center" wrapText="1"/>
    </xf>
    <xf numFmtId="4" fontId="8" fillId="3" borderId="30" xfId="1" applyNumberFormat="1" applyFont="1" applyFill="1" applyBorder="1" applyAlignment="1" applyProtection="1">
      <alignment horizontal="right" vertical="center" wrapText="1"/>
    </xf>
    <xf numFmtId="4" fontId="8" fillId="3" borderId="0" xfId="1" applyNumberFormat="1" applyFont="1" applyFill="1" applyBorder="1" applyAlignment="1" applyProtection="1">
      <alignment horizontal="right" vertical="center" wrapText="1"/>
    </xf>
    <xf numFmtId="10" fontId="8" fillId="3" borderId="35" xfId="1" applyNumberFormat="1" applyFont="1" applyFill="1" applyBorder="1" applyAlignment="1" applyProtection="1">
      <alignment horizontal="right" vertical="center" wrapText="1"/>
      <protection locked="0"/>
    </xf>
    <xf numFmtId="10" fontId="8" fillId="3" borderId="38" xfId="1" applyNumberFormat="1" applyFont="1" applyFill="1" applyBorder="1" applyAlignment="1" applyProtection="1">
      <alignment horizontal="right" vertical="center" wrapText="1"/>
      <protection locked="0"/>
    </xf>
    <xf numFmtId="0" fontId="8" fillId="0" borderId="41" xfId="1" applyFont="1" applyBorder="1" applyAlignment="1" applyProtection="1">
      <alignment horizontal="center" vertical="center"/>
      <protection locked="0"/>
    </xf>
    <xf numFmtId="0" fontId="1" fillId="0" borderId="31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8" fillId="6" borderId="41" xfId="1" applyFont="1" applyFill="1" applyBorder="1" applyAlignment="1" applyProtection="1">
      <alignment horizontal="center" vertical="center"/>
      <protection locked="0"/>
    </xf>
    <xf numFmtId="0" fontId="6" fillId="0" borderId="41" xfId="1" applyFont="1" applyBorder="1" applyAlignment="1" applyProtection="1">
      <alignment horizontal="left" vertical="center" wrapText="1"/>
      <protection locked="0"/>
    </xf>
    <xf numFmtId="0" fontId="9" fillId="0" borderId="31" xfId="0" applyFont="1" applyBorder="1" applyAlignment="1">
      <alignment horizontal="left" vertical="center" wrapText="1"/>
    </xf>
    <xf numFmtId="0" fontId="9" fillId="0" borderId="37" xfId="0" applyFont="1" applyBorder="1" applyAlignment="1">
      <alignment horizontal="left" vertical="center" wrapText="1"/>
    </xf>
    <xf numFmtId="4" fontId="8" fillId="3" borderId="35" xfId="1" applyNumberFormat="1" applyFont="1" applyFill="1" applyBorder="1" applyAlignment="1" applyProtection="1">
      <alignment horizontal="center" vertical="center" wrapText="1"/>
      <protection locked="0"/>
    </xf>
    <xf numFmtId="0" fontId="8" fillId="0" borderId="31" xfId="1" applyFont="1" applyBorder="1" applyAlignment="1" applyProtection="1">
      <alignment horizontal="center" vertical="center"/>
      <protection locked="0"/>
    </xf>
    <xf numFmtId="164" fontId="8" fillId="3" borderId="35" xfId="1" applyNumberFormat="1" applyFont="1" applyFill="1" applyBorder="1" applyAlignment="1" applyProtection="1">
      <alignment horizontal="center" vertical="center" wrapText="1"/>
      <protection locked="0"/>
    </xf>
    <xf numFmtId="10" fontId="8" fillId="3" borderId="32" xfId="1" applyNumberFormat="1" applyFont="1" applyFill="1" applyBorder="1" applyAlignment="1" applyProtection="1">
      <alignment horizontal="right" vertical="center" wrapText="1"/>
      <protection locked="0"/>
    </xf>
    <xf numFmtId="10" fontId="8" fillId="3" borderId="32" xfId="1" applyNumberFormat="1" applyFont="1" applyFill="1" applyBorder="1" applyAlignment="1" applyProtection="1">
      <alignment horizontal="right" vertical="center" wrapText="1"/>
    </xf>
    <xf numFmtId="4" fontId="8" fillId="3" borderId="35" xfId="1" applyNumberFormat="1" applyFont="1" applyFill="1" applyBorder="1" applyAlignment="1" applyProtection="1">
      <alignment horizontal="right" vertical="center" wrapText="1"/>
      <protection locked="0"/>
    </xf>
    <xf numFmtId="0" fontId="8" fillId="0" borderId="37" xfId="1" applyFont="1" applyBorder="1" applyAlignment="1" applyProtection="1">
      <alignment horizontal="center" vertical="center"/>
      <protection locked="0"/>
    </xf>
    <xf numFmtId="0" fontId="8" fillId="6" borderId="37" xfId="1" applyFont="1" applyFill="1" applyBorder="1" applyAlignment="1" applyProtection="1">
      <alignment horizontal="center" vertical="center"/>
      <protection locked="0"/>
    </xf>
    <xf numFmtId="3" fontId="8" fillId="0" borderId="33" xfId="1" applyNumberFormat="1" applyFont="1" applyBorder="1" applyAlignment="1" applyProtection="1">
      <alignment horizontal="right" vertical="center" wrapText="1"/>
    </xf>
    <xf numFmtId="4" fontId="8" fillId="0" borderId="35" xfId="1" applyNumberFormat="1" applyFont="1" applyBorder="1" applyAlignment="1" applyProtection="1">
      <alignment horizontal="right" vertical="center" wrapText="1"/>
    </xf>
    <xf numFmtId="4" fontId="8" fillId="0" borderId="42" xfId="1" applyNumberFormat="1" applyFont="1" applyBorder="1" applyAlignment="1" applyProtection="1">
      <alignment horizontal="right" vertical="center" wrapText="1"/>
    </xf>
    <xf numFmtId="0" fontId="1" fillId="0" borderId="40" xfId="0" applyFont="1" applyBorder="1" applyAlignment="1">
      <alignment horizontal="right" vertical="center" wrapText="1"/>
    </xf>
    <xf numFmtId="3" fontId="8" fillId="0" borderId="33" xfId="1" applyNumberFormat="1" applyFont="1" applyBorder="1" applyAlignment="1" applyProtection="1">
      <alignment horizontal="right" vertical="center" wrapText="1"/>
      <protection locked="0"/>
    </xf>
    <xf numFmtId="3" fontId="8" fillId="0" borderId="39" xfId="1" applyNumberFormat="1" applyFont="1" applyBorder="1" applyAlignment="1" applyProtection="1">
      <alignment horizontal="right" vertical="center" wrapText="1"/>
      <protection locked="0"/>
    </xf>
    <xf numFmtId="4" fontId="8" fillId="0" borderId="35" xfId="1" applyNumberFormat="1" applyFont="1" applyBorder="1" applyAlignment="1" applyProtection="1">
      <alignment horizontal="right" vertical="center" wrapText="1"/>
      <protection locked="0"/>
    </xf>
    <xf numFmtId="4" fontId="8" fillId="0" borderId="40" xfId="1" applyNumberFormat="1" applyFont="1" applyBorder="1" applyAlignment="1" applyProtection="1">
      <alignment horizontal="right" vertical="center" wrapText="1"/>
      <protection locked="0"/>
    </xf>
    <xf numFmtId="4" fontId="8" fillId="4" borderId="35" xfId="1" applyNumberFormat="1" applyFont="1" applyFill="1" applyBorder="1" applyAlignment="1">
      <alignment horizontal="right" vertical="center" wrapText="1"/>
    </xf>
    <xf numFmtId="4" fontId="8" fillId="4" borderId="40" xfId="1" applyNumberFormat="1" applyFont="1" applyFill="1" applyBorder="1" applyAlignment="1">
      <alignment horizontal="right" vertical="center" wrapText="1"/>
    </xf>
    <xf numFmtId="10" fontId="8" fillId="4" borderId="44" xfId="1" applyNumberFormat="1" applyFont="1" applyFill="1" applyBorder="1" applyAlignment="1">
      <alignment horizontal="right" vertical="center" wrapText="1"/>
    </xf>
    <xf numFmtId="4" fontId="8" fillId="0" borderId="45" xfId="1" applyNumberFormat="1" applyFont="1" applyBorder="1" applyAlignment="1">
      <alignment horizontal="right" vertical="center" wrapText="1"/>
    </xf>
    <xf numFmtId="0" fontId="1" fillId="0" borderId="36" xfId="0" applyFont="1" applyBorder="1" applyAlignment="1">
      <alignment horizontal="right" vertical="center" wrapText="1"/>
    </xf>
    <xf numFmtId="0" fontId="1" fillId="0" borderId="46" xfId="0" applyFont="1" applyBorder="1" applyAlignment="1">
      <alignment horizontal="right" vertical="center" wrapText="1"/>
    </xf>
    <xf numFmtId="10" fontId="8" fillId="4" borderId="32" xfId="1" applyNumberFormat="1" applyFont="1" applyFill="1" applyBorder="1" applyAlignment="1">
      <alignment horizontal="right" vertical="center" wrapText="1"/>
    </xf>
    <xf numFmtId="0" fontId="5" fillId="0" borderId="5" xfId="1" applyFont="1" applyFill="1" applyBorder="1" applyAlignment="1" applyProtection="1">
      <alignment horizontal="center" vertical="center" wrapText="1"/>
      <protection locked="0"/>
    </xf>
    <xf numFmtId="0" fontId="5" fillId="0" borderId="13" xfId="1" applyFont="1" applyFill="1" applyBorder="1" applyAlignment="1" applyProtection="1">
      <alignment horizontal="center" vertical="center" wrapText="1"/>
      <protection locked="0"/>
    </xf>
    <xf numFmtId="0" fontId="5" fillId="0" borderId="23" xfId="1" applyFont="1" applyFill="1" applyBorder="1" applyAlignment="1" applyProtection="1">
      <alignment horizontal="center" vertical="center" wrapText="1"/>
      <protection locked="0"/>
    </xf>
    <xf numFmtId="0" fontId="5" fillId="0" borderId="6" xfId="1" applyFont="1" applyFill="1" applyBorder="1" applyAlignment="1" applyProtection="1">
      <alignment horizontal="center" vertical="center" wrapText="1"/>
      <protection locked="0"/>
    </xf>
    <xf numFmtId="0" fontId="5" fillId="0" borderId="14" xfId="1" applyFont="1" applyFill="1" applyBorder="1" applyAlignment="1" applyProtection="1">
      <alignment horizontal="center" vertical="center" wrapText="1"/>
      <protection locked="0"/>
    </xf>
    <xf numFmtId="0" fontId="5" fillId="0" borderId="24" xfId="1" applyFont="1" applyFill="1" applyBorder="1" applyAlignment="1" applyProtection="1">
      <alignment horizontal="center" vertical="center" wrapText="1"/>
      <protection locked="0"/>
    </xf>
    <xf numFmtId="0" fontId="5" fillId="0" borderId="8" xfId="1" applyFont="1" applyFill="1" applyBorder="1" applyAlignment="1" applyProtection="1">
      <alignment horizontal="center" vertical="center" wrapText="1"/>
      <protection locked="0"/>
    </xf>
    <xf numFmtId="0" fontId="5" fillId="0" borderId="9" xfId="1" applyFont="1" applyFill="1" applyBorder="1" applyAlignment="1" applyProtection="1">
      <alignment horizontal="center" vertical="center" wrapText="1"/>
      <protection locked="0"/>
    </xf>
    <xf numFmtId="0" fontId="5" fillId="0" borderId="10" xfId="1" applyFont="1" applyFill="1" applyBorder="1" applyAlignment="1" applyProtection="1">
      <alignment horizontal="center" vertical="center" wrapText="1"/>
      <protection locked="0"/>
    </xf>
    <xf numFmtId="0" fontId="5" fillId="0" borderId="11" xfId="1" applyFont="1" applyFill="1" applyBorder="1" applyAlignment="1" applyProtection="1">
      <alignment horizontal="center" vertical="center" wrapText="1"/>
      <protection locked="0"/>
    </xf>
    <xf numFmtId="0" fontId="5" fillId="0" borderId="12" xfId="1" applyFont="1" applyFill="1" applyBorder="1" applyAlignment="1" applyProtection="1">
      <alignment horizontal="center" vertical="center" wrapText="1"/>
      <protection locked="0"/>
    </xf>
    <xf numFmtId="0" fontId="5" fillId="0" borderId="15" xfId="1" applyFont="1" applyFill="1" applyBorder="1" applyAlignment="1" applyProtection="1">
      <alignment horizontal="center" vertical="center" wrapText="1"/>
      <protection locked="0"/>
    </xf>
    <xf numFmtId="0" fontId="5" fillId="0" borderId="25" xfId="1" applyFont="1" applyFill="1" applyBorder="1" applyAlignment="1" applyProtection="1">
      <alignment horizontal="center" vertical="center" wrapText="1"/>
      <protection locked="0"/>
    </xf>
    <xf numFmtId="0" fontId="5" fillId="0" borderId="16" xfId="1" applyFont="1" applyFill="1" applyBorder="1" applyAlignment="1" applyProtection="1">
      <alignment horizontal="center" vertical="center" wrapText="1"/>
      <protection locked="0"/>
    </xf>
    <xf numFmtId="0" fontId="5" fillId="0" borderId="26" xfId="1" applyFont="1" applyFill="1" applyBorder="1" applyAlignment="1" applyProtection="1">
      <alignment horizontal="center" vertical="center" wrapText="1"/>
      <protection locked="0"/>
    </xf>
    <xf numFmtId="0" fontId="5" fillId="0" borderId="18" xfId="1" applyFont="1" applyFill="1" applyBorder="1" applyAlignment="1" applyProtection="1">
      <alignment horizontal="center" vertical="center" wrapText="1"/>
      <protection locked="0"/>
    </xf>
    <xf numFmtId="0" fontId="5" fillId="0" borderId="28" xfId="1" applyFont="1" applyFill="1" applyBorder="1" applyAlignment="1" applyProtection="1">
      <alignment horizontal="center" vertical="center" wrapText="1"/>
      <protection locked="0"/>
    </xf>
    <xf numFmtId="0" fontId="5" fillId="0" borderId="20" xfId="1" applyFont="1" applyFill="1" applyBorder="1" applyAlignment="1" applyProtection="1">
      <alignment horizontal="center" vertical="center" wrapText="1"/>
      <protection locked="0"/>
    </xf>
    <xf numFmtId="0" fontId="1" fillId="0" borderId="21" xfId="0" applyFont="1" applyBorder="1" applyAlignment="1">
      <alignment horizontal="center" vertical="center" wrapText="1"/>
    </xf>
    <xf numFmtId="0" fontId="5" fillId="0" borderId="22" xfId="1" applyFont="1" applyFill="1" applyBorder="1" applyAlignment="1" applyProtection="1">
      <alignment horizontal="center" vertical="center" wrapText="1"/>
      <protection locked="0"/>
    </xf>
    <xf numFmtId="0" fontId="5" fillId="0" borderId="30" xfId="1" applyFont="1" applyFill="1" applyBorder="1" applyAlignment="1" applyProtection="1">
      <alignment horizontal="center" vertical="center" wrapText="1"/>
      <protection locked="0"/>
    </xf>
    <xf numFmtId="0" fontId="3" fillId="0" borderId="1" xfId="1" applyFont="1" applyFill="1" applyBorder="1" applyAlignment="1" applyProtection="1">
      <alignment horizontal="center" vertical="center" wrapText="1"/>
      <protection locked="0"/>
    </xf>
    <xf numFmtId="0" fontId="3" fillId="0" borderId="2" xfId="1" applyFont="1" applyFill="1" applyBorder="1" applyAlignment="1" applyProtection="1">
      <alignment horizontal="center" vertical="center" wrapText="1"/>
      <protection locked="0"/>
    </xf>
    <xf numFmtId="0" fontId="4" fillId="0" borderId="1" xfId="1" applyFont="1" applyFill="1" applyBorder="1" applyAlignment="1" applyProtection="1">
      <alignment horizontal="center" vertical="center" wrapText="1"/>
      <protection locked="0"/>
    </xf>
    <xf numFmtId="0" fontId="4" fillId="0" borderId="2" xfId="1" applyFont="1" applyFill="1" applyBorder="1" applyAlignment="1" applyProtection="1">
      <alignment horizontal="center" vertical="center" wrapText="1"/>
      <protection locked="0"/>
    </xf>
    <xf numFmtId="0" fontId="4" fillId="0" borderId="3" xfId="1" applyFont="1" applyFill="1" applyBorder="1" applyAlignment="1" applyProtection="1">
      <alignment horizontal="center" vertical="center" wrapText="1"/>
      <protection locked="0"/>
    </xf>
  </cellXfs>
  <cellStyles count="2">
    <cellStyle name="Normalny" xfId="0" builtinId="0"/>
    <cellStyle name="Normalny 10 19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03\dpis\Documents%20and%20Settings\Lenovo2\Pulpit\MINROL_RL\CD_Krzysztof\Nowa%20wersja%20tabel%2012_2007UE\Common%20and%20additional%20Output%20indicators%20-%20FINAL%20-%20E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pziel/Moje%20dokumenty/M%20-%20Formaty%20sprawozda&#324;%20ARiMR,%20ARR,%20FAPA/NOWE%20FORMATY/ARR%202013_11%20sprawozdanie%20bie&#380;&#261;ce%20miesi&#281;czne/ARR_SBM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ference"/>
      <sheetName val="Coverpage"/>
      <sheetName val="Conventions"/>
      <sheetName val="Overview monitoring tables"/>
      <sheetName val="G1 "/>
      <sheetName val="G2"/>
      <sheetName val="G3"/>
      <sheetName val="G4"/>
      <sheetName val="G5"/>
      <sheetName val="O. 111 (1)"/>
      <sheetName val="O. 111 (2)"/>
      <sheetName val="O. 112 (1)"/>
      <sheetName val="O. 112 (2)"/>
      <sheetName val="O. 113"/>
      <sheetName val="O. 114 (1)"/>
      <sheetName val="O. 114 (2)"/>
      <sheetName val="O. 115"/>
      <sheetName val="O. 121 (1)"/>
      <sheetName val="O. 121 (2)"/>
      <sheetName val="O. 121 (3)"/>
      <sheetName val="O. 122 (1)"/>
      <sheetName val="O. 122 (2)"/>
      <sheetName val="O. 123 (1)"/>
      <sheetName val="O. 123 (2)"/>
      <sheetName val="O. 123 (3)"/>
      <sheetName val="O. 123 (4)"/>
      <sheetName val="O. 124"/>
      <sheetName val="O. 125"/>
      <sheetName val="O. 126 (1)"/>
      <sheetName val="O. 126 (2)"/>
      <sheetName val="O. 131"/>
      <sheetName val="O. 132"/>
      <sheetName val="O. 133"/>
      <sheetName val="O. 141"/>
      <sheetName val="O. 142"/>
      <sheetName val="O. LFA "/>
      <sheetName val="O. 211"/>
      <sheetName val="O. 212"/>
      <sheetName val="O. 213"/>
      <sheetName val="O. AGRI-ENV"/>
      <sheetName val="O. 214 (1)"/>
      <sheetName val="O. 214 (2)"/>
      <sheetName val="O. 215"/>
      <sheetName val="O. 216"/>
      <sheetName val="O. 221 (1)"/>
      <sheetName val="O. 221 (2)"/>
      <sheetName val="O. 221 (3)"/>
      <sheetName val="O. 222 (1)"/>
      <sheetName val="O. 222 (2)"/>
      <sheetName val="O. 223 (1)"/>
      <sheetName val="O. 223 (2)"/>
      <sheetName val="O. 223 (3)"/>
      <sheetName val="O. 224"/>
      <sheetName val="O. 225"/>
      <sheetName val="O. 226 (1)"/>
      <sheetName val="O. 226 (2)"/>
      <sheetName val="O. 227"/>
      <sheetName val="O. 311"/>
      <sheetName val="O. 312"/>
      <sheetName val="O. 313"/>
      <sheetName val="O. 321"/>
      <sheetName val="O. 322"/>
      <sheetName val="O. 323"/>
      <sheetName val="O. 331 (1)"/>
      <sheetName val="O. 331 (2)"/>
      <sheetName val="O. 331 (3)"/>
      <sheetName val="O. 341 (1)"/>
      <sheetName val="O. 341 (2)"/>
      <sheetName val="O. 341 (3)"/>
      <sheetName val="O. 41 (1)"/>
      <sheetName val="O. 41 (2)"/>
      <sheetName val="O. 41 (3)"/>
      <sheetName val="O. 421"/>
      <sheetName val="O. 431"/>
      <sheetName val="OA"/>
      <sheetName val="Annex"/>
    </sheetNames>
    <sheetDataSet>
      <sheetData sheetId="0">
        <row r="2">
          <cell r="E2" t="str">
            <v>AT</v>
          </cell>
          <cell r="G2" t="str">
            <v>Yes</v>
          </cell>
          <cell r="I2">
            <v>2007</v>
          </cell>
          <cell r="K2" t="str">
            <v>X</v>
          </cell>
          <cell r="M2" t="str">
            <v>Axis 1</v>
          </cell>
        </row>
        <row r="3">
          <cell r="E3" t="str">
            <v>BE</v>
          </cell>
          <cell r="G3" t="str">
            <v>No</v>
          </cell>
          <cell r="I3">
            <v>2008</v>
          </cell>
          <cell r="K3" t="str">
            <v>NP</v>
          </cell>
          <cell r="M3" t="str">
            <v>Axis 2</v>
          </cell>
        </row>
        <row r="4">
          <cell r="E4" t="str">
            <v>BG</v>
          </cell>
          <cell r="I4">
            <v>2009</v>
          </cell>
          <cell r="K4" t="str">
            <v>NI</v>
          </cell>
          <cell r="M4" t="str">
            <v>Axis 3</v>
          </cell>
        </row>
        <row r="5">
          <cell r="E5" t="str">
            <v>CY</v>
          </cell>
          <cell r="I5">
            <v>2010</v>
          </cell>
          <cell r="M5" t="str">
            <v>Axis 4</v>
          </cell>
        </row>
        <row r="6">
          <cell r="E6" t="str">
            <v>CZ</v>
          </cell>
          <cell r="I6">
            <v>2011</v>
          </cell>
        </row>
        <row r="7">
          <cell r="E7" t="str">
            <v>DE</v>
          </cell>
          <cell r="I7">
            <v>2012</v>
          </cell>
        </row>
        <row r="8">
          <cell r="E8" t="str">
            <v>DK</v>
          </cell>
          <cell r="I8">
            <v>2013</v>
          </cell>
        </row>
        <row r="9">
          <cell r="E9" t="str">
            <v>EE</v>
          </cell>
        </row>
        <row r="10">
          <cell r="E10" t="str">
            <v>ES</v>
          </cell>
        </row>
        <row r="11">
          <cell r="E11" t="str">
            <v>FI</v>
          </cell>
        </row>
        <row r="12">
          <cell r="E12" t="str">
            <v>FR</v>
          </cell>
        </row>
        <row r="13">
          <cell r="E13" t="str">
            <v>GR</v>
          </cell>
        </row>
        <row r="14">
          <cell r="E14" t="str">
            <v>HU</v>
          </cell>
        </row>
        <row r="15">
          <cell r="E15" t="str">
            <v>IE</v>
          </cell>
        </row>
        <row r="16">
          <cell r="E16" t="str">
            <v>IT</v>
          </cell>
        </row>
        <row r="17">
          <cell r="E17" t="str">
            <v>LT</v>
          </cell>
        </row>
        <row r="18">
          <cell r="E18" t="str">
            <v>LU</v>
          </cell>
        </row>
        <row r="19">
          <cell r="E19" t="str">
            <v>LV</v>
          </cell>
        </row>
        <row r="20">
          <cell r="E20" t="str">
            <v>MT</v>
          </cell>
        </row>
        <row r="21">
          <cell r="E21" t="str">
            <v>NL</v>
          </cell>
        </row>
        <row r="22">
          <cell r="E22" t="str">
            <v>PL</v>
          </cell>
        </row>
        <row r="23">
          <cell r="E23" t="str">
            <v>PT</v>
          </cell>
        </row>
        <row r="24">
          <cell r="E24" t="str">
            <v>RO</v>
          </cell>
        </row>
        <row r="25">
          <cell r="E25" t="str">
            <v>SE</v>
          </cell>
        </row>
        <row r="26">
          <cell r="E26" t="str">
            <v>SI</v>
          </cell>
        </row>
        <row r="27">
          <cell r="E27" t="str">
            <v>SK</v>
          </cell>
        </row>
        <row r="28">
          <cell r="E28" t="str">
            <v>UK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-TYT"/>
      <sheetName val="mm.rrrr(ogółem)"/>
      <sheetName val="133"/>
      <sheetName val="Oszczędności"/>
    </sheetNames>
    <sheetDataSet>
      <sheetData sheetId="0">
        <row r="12">
          <cell r="D12" t="str">
            <v>dd.mm.rrrr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96"/>
  <sheetViews>
    <sheetView tabSelected="1" topLeftCell="A5" workbookViewId="0">
      <selection activeCell="F6" sqref="F6"/>
    </sheetView>
  </sheetViews>
  <sheetFormatPr defaultColWidth="9.140625" defaultRowHeight="12.75" x14ac:dyDescent="0.2"/>
  <cols>
    <col min="1" max="1" width="14.28515625" style="1" customWidth="1"/>
    <col min="2" max="2" width="97" style="1" customWidth="1"/>
    <col min="3" max="3" width="22.42578125" style="1" bestFit="1" customWidth="1"/>
    <col min="4" max="4" width="14.5703125" style="1" customWidth="1"/>
    <col min="5" max="5" width="22.42578125" style="1" bestFit="1" customWidth="1"/>
    <col min="6" max="6" width="14.5703125" style="1" customWidth="1"/>
    <col min="7" max="7" width="13.7109375" style="1" customWidth="1"/>
    <col min="8" max="8" width="24.28515625" style="1" customWidth="1"/>
    <col min="9" max="9" width="14.42578125" style="1" customWidth="1"/>
    <col min="10" max="10" width="14.85546875" style="1" customWidth="1"/>
    <col min="11" max="11" width="23.7109375" style="1" bestFit="1" customWidth="1"/>
    <col min="12" max="12" width="23.5703125" style="1" customWidth="1"/>
    <col min="13" max="13" width="20.85546875" style="1" bestFit="1" customWidth="1"/>
    <col min="14" max="14" width="14.7109375" style="1" customWidth="1"/>
    <col min="15" max="15" width="22.42578125" style="1" bestFit="1" customWidth="1"/>
    <col min="16" max="16384" width="9.140625" style="1"/>
  </cols>
  <sheetData>
    <row r="1" spans="1:15" s="2" customFormat="1" ht="29.25" hidden="1" customHeight="1" thickBot="1" x14ac:dyDescent="0.25">
      <c r="A1" s="3"/>
      <c r="B1" s="3"/>
      <c r="C1" s="4" t="s">
        <v>0</v>
      </c>
      <c r="D1" s="263" t="s">
        <v>1</v>
      </c>
      <c r="E1" s="264"/>
      <c r="F1" s="264"/>
      <c r="G1" s="265" t="s">
        <v>2</v>
      </c>
      <c r="H1" s="266"/>
      <c r="I1" s="267"/>
      <c r="J1" s="266" t="s">
        <v>3</v>
      </c>
      <c r="K1" s="266"/>
      <c r="L1" s="266"/>
      <c r="M1" s="266"/>
      <c r="N1" s="266"/>
      <c r="O1" s="5" t="s">
        <v>4</v>
      </c>
    </row>
    <row r="2" spans="1:15" s="2" customFormat="1" ht="76.5" customHeight="1" x14ac:dyDescent="0.2">
      <c r="A2" s="242" t="s">
        <v>5</v>
      </c>
      <c r="B2" s="245" t="s">
        <v>6</v>
      </c>
      <c r="C2" s="6" t="s">
        <v>7</v>
      </c>
      <c r="D2" s="248" t="s">
        <v>8</v>
      </c>
      <c r="E2" s="249"/>
      <c r="F2" s="249"/>
      <c r="G2" s="248" t="s">
        <v>9</v>
      </c>
      <c r="H2" s="249"/>
      <c r="I2" s="245"/>
      <c r="J2" s="250" t="s">
        <v>10</v>
      </c>
      <c r="K2" s="251"/>
      <c r="L2" s="251"/>
      <c r="M2" s="251"/>
      <c r="N2" s="252"/>
      <c r="O2" s="7" t="s">
        <v>11</v>
      </c>
    </row>
    <row r="3" spans="1:15" s="2" customFormat="1" ht="40.5" customHeight="1" x14ac:dyDescent="0.2">
      <c r="A3" s="243"/>
      <c r="B3" s="246"/>
      <c r="C3" s="253" t="s">
        <v>12</v>
      </c>
      <c r="D3" s="255" t="s">
        <v>13</v>
      </c>
      <c r="E3" s="8" t="s">
        <v>14</v>
      </c>
      <c r="F3" s="8" t="s">
        <v>15</v>
      </c>
      <c r="G3" s="257" t="s">
        <v>16</v>
      </c>
      <c r="H3" s="9" t="s">
        <v>14</v>
      </c>
      <c r="I3" s="10" t="s">
        <v>15</v>
      </c>
      <c r="J3" s="257" t="s">
        <v>17</v>
      </c>
      <c r="K3" s="259" t="s">
        <v>14</v>
      </c>
      <c r="L3" s="260"/>
      <c r="M3" s="8" t="s">
        <v>18</v>
      </c>
      <c r="N3" s="10" t="s">
        <v>15</v>
      </c>
      <c r="O3" s="261" t="s">
        <v>12</v>
      </c>
    </row>
    <row r="4" spans="1:15" s="2" customFormat="1" ht="22.5" customHeight="1" thickBot="1" x14ac:dyDescent="0.25">
      <c r="A4" s="244"/>
      <c r="B4" s="247"/>
      <c r="C4" s="254"/>
      <c r="D4" s="256"/>
      <c r="E4" s="11" t="s">
        <v>12</v>
      </c>
      <c r="F4" s="11" t="s">
        <v>19</v>
      </c>
      <c r="G4" s="258"/>
      <c r="H4" s="11" t="s">
        <v>12</v>
      </c>
      <c r="I4" s="11" t="s">
        <v>19</v>
      </c>
      <c r="J4" s="258"/>
      <c r="K4" s="11" t="s">
        <v>12</v>
      </c>
      <c r="L4" s="11" t="s">
        <v>20</v>
      </c>
      <c r="M4" s="11" t="s">
        <v>12</v>
      </c>
      <c r="N4" s="12" t="s">
        <v>19</v>
      </c>
      <c r="O4" s="262"/>
    </row>
    <row r="5" spans="1:15" s="2" customFormat="1" ht="15.75" thickBot="1" x14ac:dyDescent="0.25">
      <c r="A5" s="13"/>
      <c r="B5" s="14">
        <v>2</v>
      </c>
      <c r="C5" s="15">
        <v>3</v>
      </c>
      <c r="D5" s="16">
        <v>4</v>
      </c>
      <c r="E5" s="15">
        <v>5</v>
      </c>
      <c r="F5" s="17" t="s">
        <v>21</v>
      </c>
      <c r="G5" s="16">
        <v>7</v>
      </c>
      <c r="H5" s="18">
        <v>8</v>
      </c>
      <c r="I5" s="19" t="s">
        <v>22</v>
      </c>
      <c r="J5" s="16">
        <v>10</v>
      </c>
      <c r="K5" s="18">
        <v>11</v>
      </c>
      <c r="L5" s="18">
        <v>12</v>
      </c>
      <c r="M5" s="18">
        <v>13</v>
      </c>
      <c r="N5" s="19" t="s">
        <v>23</v>
      </c>
      <c r="O5" s="14">
        <v>15</v>
      </c>
    </row>
    <row r="6" spans="1:15" s="31" customFormat="1" ht="14.25" x14ac:dyDescent="0.2">
      <c r="A6" s="20">
        <v>1</v>
      </c>
      <c r="B6" s="21" t="s">
        <v>24</v>
      </c>
      <c r="C6" s="22">
        <v>250639413.09664801</v>
      </c>
      <c r="D6" s="23">
        <f>SUM(D7:D8)</f>
        <v>96</v>
      </c>
      <c r="E6" s="24">
        <f>SUM(E7:E8)</f>
        <v>26319011</v>
      </c>
      <c r="F6" s="25">
        <f>IFERROR(E6/C6,".")</f>
        <v>0.10500747139018889</v>
      </c>
      <c r="G6" s="23">
        <f>SUM(G7:G8)</f>
        <v>25</v>
      </c>
      <c r="H6" s="24">
        <f>SUM(H7:H8)</f>
        <v>9078260</v>
      </c>
      <c r="I6" s="26">
        <f>IFERROR(H6/C6,".")</f>
        <v>3.6220400805436655E-2</v>
      </c>
      <c r="J6" s="27">
        <v>8</v>
      </c>
      <c r="K6" s="28">
        <f>SUM(K7:K8)</f>
        <v>2077781.5199999998</v>
      </c>
      <c r="L6" s="28">
        <f>SUM(L7:L8)</f>
        <v>1322092.3099999998</v>
      </c>
      <c r="M6" s="28">
        <f>SUM(M7:M8)</f>
        <v>478320.45999999996</v>
      </c>
      <c r="N6" s="29">
        <f>IFERROR(M6/O6,".")</f>
        <v>8.2469390345894025E-3</v>
      </c>
      <c r="O6" s="30">
        <v>57999757</v>
      </c>
    </row>
    <row r="7" spans="1:15" s="31" customFormat="1" ht="14.25" x14ac:dyDescent="0.2">
      <c r="A7" s="32" t="s">
        <v>25</v>
      </c>
      <c r="B7" s="33" t="s">
        <v>26</v>
      </c>
      <c r="C7" s="199"/>
      <c r="D7" s="34">
        <v>96</v>
      </c>
      <c r="E7" s="35">
        <v>26319011</v>
      </c>
      <c r="F7" s="210"/>
      <c r="G7" s="34">
        <v>25</v>
      </c>
      <c r="H7" s="35">
        <v>9078260</v>
      </c>
      <c r="I7" s="203"/>
      <c r="J7" s="36">
        <v>8</v>
      </c>
      <c r="K7" s="37">
        <v>2077781.5199999998</v>
      </c>
      <c r="L7" s="37">
        <v>1322092.3099999998</v>
      </c>
      <c r="M7" s="37">
        <v>478320.45999999996</v>
      </c>
      <c r="N7" s="205"/>
      <c r="O7" s="207"/>
    </row>
    <row r="8" spans="1:15" x14ac:dyDescent="0.2">
      <c r="A8" s="38" t="s">
        <v>27</v>
      </c>
      <c r="B8" s="39" t="s">
        <v>28</v>
      </c>
      <c r="C8" s="199"/>
      <c r="D8" s="40"/>
      <c r="E8" s="41"/>
      <c r="F8" s="210"/>
      <c r="G8" s="40"/>
      <c r="H8" s="41"/>
      <c r="I8" s="203"/>
      <c r="J8" s="42"/>
      <c r="K8" s="43"/>
      <c r="L8" s="44"/>
      <c r="M8" s="37">
        <v>0</v>
      </c>
      <c r="N8" s="205"/>
      <c r="O8" s="207"/>
    </row>
    <row r="9" spans="1:15" x14ac:dyDescent="0.2">
      <c r="A9" s="45">
        <v>2</v>
      </c>
      <c r="B9" s="46" t="s">
        <v>29</v>
      </c>
      <c r="C9" s="47">
        <v>324268635.44926399</v>
      </c>
      <c r="D9" s="48">
        <f>D10+D12</f>
        <v>78</v>
      </c>
      <c r="E9" s="49">
        <f>E10+E12</f>
        <v>188050337.80999997</v>
      </c>
      <c r="F9" s="50">
        <f>IFERROR(E9/C9,".")</f>
        <v>0.57992145169841092</v>
      </c>
      <c r="G9" s="48">
        <f>G10+G12</f>
        <v>60</v>
      </c>
      <c r="H9" s="49">
        <f>H10+H12</f>
        <v>164182128.50999996</v>
      </c>
      <c r="I9" s="51">
        <f>IFERROR(H9/C9,".")</f>
        <v>0.50631516761567397</v>
      </c>
      <c r="J9" s="52">
        <f>J12+J10</f>
        <v>18</v>
      </c>
      <c r="K9" s="53">
        <f>K10+K12</f>
        <v>52395516.199999996</v>
      </c>
      <c r="L9" s="53">
        <f>L10+L12</f>
        <v>33339266.849999994</v>
      </c>
      <c r="M9" s="53">
        <f>M10+M12</f>
        <v>12084403.279999999</v>
      </c>
      <c r="N9" s="54">
        <f>IFERROR(M9/O9,".")</f>
        <v>0.16112426208677302</v>
      </c>
      <c r="O9" s="55">
        <v>75000519</v>
      </c>
    </row>
    <row r="10" spans="1:15" x14ac:dyDescent="0.2">
      <c r="A10" s="220" t="s">
        <v>30</v>
      </c>
      <c r="B10" s="33" t="s">
        <v>31</v>
      </c>
      <c r="C10" s="199"/>
      <c r="D10" s="231">
        <v>63</v>
      </c>
      <c r="E10" s="233">
        <v>180077143.61999997</v>
      </c>
      <c r="F10" s="210"/>
      <c r="G10" s="231">
        <v>57</v>
      </c>
      <c r="H10" s="233">
        <v>163764433.61999997</v>
      </c>
      <c r="I10" s="203"/>
      <c r="J10" s="227">
        <v>16</v>
      </c>
      <c r="K10" s="228">
        <v>52029336.999999993</v>
      </c>
      <c r="L10" s="229">
        <v>33106267.039999995</v>
      </c>
      <c r="M10" s="228">
        <v>11998960.609999999</v>
      </c>
      <c r="N10" s="205"/>
      <c r="O10" s="207"/>
    </row>
    <row r="11" spans="1:15" ht="21.75" customHeight="1" x14ac:dyDescent="0.2">
      <c r="A11" s="220"/>
      <c r="B11" s="56" t="s">
        <v>32</v>
      </c>
      <c r="C11" s="199"/>
      <c r="D11" s="232"/>
      <c r="E11" s="234"/>
      <c r="F11" s="210"/>
      <c r="G11" s="232"/>
      <c r="H11" s="234"/>
      <c r="I11" s="203"/>
      <c r="J11" s="227"/>
      <c r="K11" s="228"/>
      <c r="L11" s="230"/>
      <c r="M11" s="228"/>
      <c r="N11" s="205"/>
      <c r="O11" s="207"/>
    </row>
    <row r="12" spans="1:15" x14ac:dyDescent="0.2">
      <c r="A12" s="38" t="s">
        <v>33</v>
      </c>
      <c r="B12" s="39" t="s">
        <v>34</v>
      </c>
      <c r="C12" s="199"/>
      <c r="D12" s="40">
        <v>15</v>
      </c>
      <c r="E12" s="41">
        <v>7973194.1899999995</v>
      </c>
      <c r="F12" s="210"/>
      <c r="G12" s="40">
        <v>3</v>
      </c>
      <c r="H12" s="41">
        <v>417694.89</v>
      </c>
      <c r="I12" s="203"/>
      <c r="J12" s="42">
        <v>2</v>
      </c>
      <c r="K12" s="43">
        <v>366179.19999999995</v>
      </c>
      <c r="L12" s="43">
        <v>232999.81</v>
      </c>
      <c r="M12" s="43">
        <v>85442.67</v>
      </c>
      <c r="N12" s="205"/>
      <c r="O12" s="207"/>
    </row>
    <row r="13" spans="1:15" x14ac:dyDescent="0.2">
      <c r="A13" s="45">
        <v>3</v>
      </c>
      <c r="B13" s="46" t="s">
        <v>35</v>
      </c>
      <c r="C13" s="47">
        <v>142176074.91478002</v>
      </c>
      <c r="D13" s="48">
        <f>D14+D17</f>
        <v>3914</v>
      </c>
      <c r="E13" s="49">
        <f>E14+E17</f>
        <v>110793782.05</v>
      </c>
      <c r="F13" s="50"/>
      <c r="G13" s="48">
        <f>G14+G17</f>
        <v>2725</v>
      </c>
      <c r="H13" s="49">
        <f>H14+H17</f>
        <v>70378992.599999994</v>
      </c>
      <c r="I13" s="51">
        <f>IFERROR(H13/C13,".")</f>
        <v>0.49501291016920379</v>
      </c>
      <c r="J13" s="52">
        <v>10121</v>
      </c>
      <c r="K13" s="53">
        <f>K14+K17</f>
        <v>51346803.159999996</v>
      </c>
      <c r="L13" s="53">
        <f>L14+L17</f>
        <v>32671880.149999999</v>
      </c>
      <c r="M13" s="53">
        <f>M14+M17</f>
        <v>11985005.239999998</v>
      </c>
      <c r="N13" s="54">
        <f>IFERROR(M13/O13,".")</f>
        <v>0.36314566240345658</v>
      </c>
      <c r="O13" s="55">
        <v>33003300</v>
      </c>
    </row>
    <row r="14" spans="1:15" x14ac:dyDescent="0.2">
      <c r="A14" s="212" t="s">
        <v>36</v>
      </c>
      <c r="B14" s="57" t="s">
        <v>37</v>
      </c>
      <c r="C14" s="199"/>
      <c r="D14" s="58">
        <f>D15+D16</f>
        <v>3829</v>
      </c>
      <c r="E14" s="235"/>
      <c r="F14" s="237"/>
      <c r="G14" s="58">
        <f>G15+G16</f>
        <v>2702</v>
      </c>
      <c r="H14" s="59">
        <f>H15+H16</f>
        <v>40211386.640000001</v>
      </c>
      <c r="I14" s="237"/>
      <c r="J14" s="58">
        <v>10099</v>
      </c>
      <c r="K14" s="60">
        <f>K15+K16</f>
        <v>25693559.339999996</v>
      </c>
      <c r="L14" s="60">
        <f>L15+L16</f>
        <v>16348721.43</v>
      </c>
      <c r="M14" s="60">
        <f>M15+M16</f>
        <v>5964796.8100000005</v>
      </c>
      <c r="N14" s="238"/>
      <c r="O14" s="241"/>
    </row>
    <row r="15" spans="1:15" ht="24" x14ac:dyDescent="0.2">
      <c r="A15" s="213"/>
      <c r="B15" s="61" t="s">
        <v>38</v>
      </c>
      <c r="C15" s="199"/>
      <c r="D15" s="58">
        <v>3829</v>
      </c>
      <c r="E15" s="235"/>
      <c r="F15" s="237"/>
      <c r="G15" s="58">
        <v>2702</v>
      </c>
      <c r="H15" s="59">
        <v>17407515.560000002</v>
      </c>
      <c r="I15" s="237"/>
      <c r="J15" s="58">
        <v>1900</v>
      </c>
      <c r="K15" s="60">
        <v>4317688.26</v>
      </c>
      <c r="L15" s="60">
        <v>2747328.5499999993</v>
      </c>
      <c r="M15" s="60">
        <v>1003690.0100000002</v>
      </c>
      <c r="N15" s="239"/>
      <c r="O15" s="241"/>
    </row>
    <row r="16" spans="1:15" x14ac:dyDescent="0.2">
      <c r="A16" s="214"/>
      <c r="B16" s="62" t="s">
        <v>39</v>
      </c>
      <c r="C16" s="199"/>
      <c r="D16" s="63"/>
      <c r="E16" s="236"/>
      <c r="F16" s="237"/>
      <c r="G16" s="63"/>
      <c r="H16" s="64">
        <v>22803871.079999998</v>
      </c>
      <c r="I16" s="237"/>
      <c r="J16" s="65">
        <v>8304</v>
      </c>
      <c r="K16" s="66">
        <v>21375871.079999998</v>
      </c>
      <c r="L16" s="66">
        <v>13601392.880000001</v>
      </c>
      <c r="M16" s="66">
        <v>4961106.8</v>
      </c>
      <c r="N16" s="239"/>
      <c r="O16" s="241"/>
    </row>
    <row r="17" spans="1:15" x14ac:dyDescent="0.2">
      <c r="A17" s="38" t="s">
        <v>40</v>
      </c>
      <c r="B17" s="67" t="s">
        <v>41</v>
      </c>
      <c r="C17" s="68"/>
      <c r="D17" s="69">
        <v>85</v>
      </c>
      <c r="E17" s="70">
        <v>110793782.05</v>
      </c>
      <c r="F17" s="237"/>
      <c r="G17" s="69">
        <v>23</v>
      </c>
      <c r="H17" s="71">
        <v>30167605.960000001</v>
      </c>
      <c r="I17" s="237"/>
      <c r="J17" s="69">
        <v>22</v>
      </c>
      <c r="K17" s="70">
        <v>25653243.82</v>
      </c>
      <c r="L17" s="70">
        <v>16323158.719999999</v>
      </c>
      <c r="M17" s="70">
        <v>6020208.4299999988</v>
      </c>
      <c r="N17" s="240"/>
      <c r="O17" s="241"/>
    </row>
    <row r="18" spans="1:15" x14ac:dyDescent="0.2">
      <c r="A18" s="45">
        <v>4</v>
      </c>
      <c r="B18" s="46" t="s">
        <v>42</v>
      </c>
      <c r="C18" s="47">
        <v>16472626827.790636</v>
      </c>
      <c r="D18" s="48">
        <f>D19+D20+D21+D22+D23</f>
        <v>69089</v>
      </c>
      <c r="E18" s="49">
        <f>E19+E20+E21+E22+E23</f>
        <v>21756219073.84272</v>
      </c>
      <c r="F18" s="50">
        <f t="shared" ref="F18:F24" si="0">IFERROR(E18/C18,".")</f>
        <v>1.3207498294769988</v>
      </c>
      <c r="G18" s="48">
        <f>G19+G20+G21+G22+G23</f>
        <v>33107</v>
      </c>
      <c r="H18" s="49">
        <f>H19+H20+H21+H22+H23</f>
        <v>9494579842.5364361</v>
      </c>
      <c r="I18" s="51">
        <f t="shared" ref="I18:I24" si="1">IFERROR(H18/C18,".")</f>
        <v>0.5763852931165977</v>
      </c>
      <c r="J18" s="52">
        <v>15706</v>
      </c>
      <c r="K18" s="53">
        <f>K19+K20+K21+K22+K23</f>
        <v>3374847550.3899999</v>
      </c>
      <c r="L18" s="53">
        <f>L19+L20+L21+L22+L23</f>
        <v>2202952112.0999999</v>
      </c>
      <c r="M18" s="53">
        <f>M19+M20+M21+M22+M23</f>
        <v>789027284.01999962</v>
      </c>
      <c r="N18" s="54">
        <f t="shared" ref="N18:N24" si="2">IFERROR(M18/O18,".")</f>
        <v>0.20671263196337453</v>
      </c>
      <c r="O18" s="55">
        <v>3817025000</v>
      </c>
    </row>
    <row r="19" spans="1:15" x14ac:dyDescent="0.2">
      <c r="A19" s="212" t="s">
        <v>43</v>
      </c>
      <c r="B19" s="72" t="s">
        <v>44</v>
      </c>
      <c r="C19" s="73">
        <v>10776597029.890648</v>
      </c>
      <c r="D19" s="34">
        <v>58888</v>
      </c>
      <c r="E19" s="35">
        <v>12283079739.76</v>
      </c>
      <c r="F19" s="74">
        <f t="shared" si="0"/>
        <v>1.1397920610458827</v>
      </c>
      <c r="G19" s="34">
        <v>28872</v>
      </c>
      <c r="H19" s="35">
        <v>5626897031.3600006</v>
      </c>
      <c r="I19" s="75">
        <f t="shared" si="1"/>
        <v>0.52214043224896367</v>
      </c>
      <c r="J19" s="76">
        <v>14186</v>
      </c>
      <c r="K19" s="44">
        <v>2444377490.9499998</v>
      </c>
      <c r="L19" s="44">
        <v>1555357350.5399997</v>
      </c>
      <c r="M19" s="44">
        <v>571992369.46999955</v>
      </c>
      <c r="N19" s="77">
        <f t="shared" si="2"/>
        <v>0.22879713421190478</v>
      </c>
      <c r="O19" s="78">
        <v>2499997963</v>
      </c>
    </row>
    <row r="20" spans="1:15" x14ac:dyDescent="0.2">
      <c r="A20" s="220"/>
      <c r="B20" s="72" t="s">
        <v>45</v>
      </c>
      <c r="C20" s="79">
        <v>513289337.82330406</v>
      </c>
      <c r="D20" s="80">
        <v>2844</v>
      </c>
      <c r="E20" s="81">
        <v>483660266.32999998</v>
      </c>
      <c r="F20" s="82">
        <f t="shared" si="0"/>
        <v>0.94227608229901771</v>
      </c>
      <c r="G20" s="80">
        <v>1469</v>
      </c>
      <c r="H20" s="81">
        <v>224264588.39999998</v>
      </c>
      <c r="I20" s="83">
        <f t="shared" si="1"/>
        <v>0.43691651447706742</v>
      </c>
      <c r="J20" s="84">
        <v>1152</v>
      </c>
      <c r="K20" s="85">
        <v>153046958.23000002</v>
      </c>
      <c r="L20" s="85">
        <v>151688307.11000004</v>
      </c>
      <c r="M20" s="85">
        <v>35570823.579999998</v>
      </c>
      <c r="N20" s="86">
        <f t="shared" si="2"/>
        <v>0.29907254999125332</v>
      </c>
      <c r="O20" s="87">
        <v>118937106</v>
      </c>
    </row>
    <row r="21" spans="1:15" ht="33.75" customHeight="1" x14ac:dyDescent="0.2">
      <c r="A21" s="220"/>
      <c r="B21" s="72" t="s">
        <v>123</v>
      </c>
      <c r="C21" s="79">
        <v>390322472.25271201</v>
      </c>
      <c r="D21" s="80">
        <v>3158</v>
      </c>
      <c r="E21" s="81">
        <v>218751007.75</v>
      </c>
      <c r="F21" s="82">
        <f t="shared" si="0"/>
        <v>0.56043662176942488</v>
      </c>
      <c r="G21" s="80">
        <v>1584</v>
      </c>
      <c r="H21" s="81">
        <v>112470155.06999999</v>
      </c>
      <c r="I21" s="83">
        <f t="shared" si="1"/>
        <v>0.28814675829677017</v>
      </c>
      <c r="J21" s="84">
        <v>87</v>
      </c>
      <c r="K21" s="85">
        <v>3387786</v>
      </c>
      <c r="L21" s="85">
        <v>3387786</v>
      </c>
      <c r="M21" s="85">
        <v>795552.74</v>
      </c>
      <c r="N21" s="86">
        <f t="shared" si="2"/>
        <v>8.8063148083260788E-3</v>
      </c>
      <c r="O21" s="87">
        <v>90338894</v>
      </c>
    </row>
    <row r="22" spans="1:15" x14ac:dyDescent="0.2">
      <c r="A22" s="38" t="s">
        <v>46</v>
      </c>
      <c r="B22" s="72" t="s">
        <v>47</v>
      </c>
      <c r="C22" s="88">
        <v>3562287839.6218476</v>
      </c>
      <c r="D22" s="89">
        <v>4028</v>
      </c>
      <c r="E22" s="90">
        <v>7287745082.6099997</v>
      </c>
      <c r="F22" s="91">
        <f t="shared" si="0"/>
        <v>2.045804665628487</v>
      </c>
      <c r="G22" s="89">
        <v>1044</v>
      </c>
      <c r="H22" s="90">
        <v>2340867639.3599997</v>
      </c>
      <c r="I22" s="92">
        <f t="shared" si="1"/>
        <v>0.65712478742551383</v>
      </c>
      <c r="J22" s="42">
        <v>463</v>
      </c>
      <c r="K22" s="43">
        <v>677556775.38999999</v>
      </c>
      <c r="L22" s="43">
        <v>431129373.70000005</v>
      </c>
      <c r="M22" s="43">
        <v>158315999.99999997</v>
      </c>
      <c r="N22" s="93">
        <f t="shared" si="2"/>
        <v>0.19235236211722356</v>
      </c>
      <c r="O22" s="94">
        <v>823052019</v>
      </c>
    </row>
    <row r="23" spans="1:15" x14ac:dyDescent="0.2">
      <c r="A23" s="95" t="s">
        <v>48</v>
      </c>
      <c r="B23" s="67" t="s">
        <v>49</v>
      </c>
      <c r="C23" s="88">
        <v>1230130148.2021241</v>
      </c>
      <c r="D23" s="89">
        <v>171</v>
      </c>
      <c r="E23" s="90">
        <v>1482982977.3927205</v>
      </c>
      <c r="F23" s="91">
        <f t="shared" si="0"/>
        <v>1.2055496563190076</v>
      </c>
      <c r="G23" s="40">
        <v>138</v>
      </c>
      <c r="H23" s="90">
        <v>1190080428.3464372</v>
      </c>
      <c r="I23" s="92">
        <f t="shared" si="1"/>
        <v>0.96744269708841713</v>
      </c>
      <c r="J23" s="96">
        <v>22</v>
      </c>
      <c r="K23" s="97">
        <v>96478539.819999993</v>
      </c>
      <c r="L23" s="98">
        <v>61389294.75</v>
      </c>
      <c r="M23" s="43">
        <v>22352538.23</v>
      </c>
      <c r="N23" s="93">
        <f t="shared" si="2"/>
        <v>7.8512874357719073E-2</v>
      </c>
      <c r="O23" s="94">
        <v>284699018</v>
      </c>
    </row>
    <row r="24" spans="1:15" ht="24" x14ac:dyDescent="0.2">
      <c r="A24" s="45">
        <v>5</v>
      </c>
      <c r="B24" s="46" t="s">
        <v>50</v>
      </c>
      <c r="C24" s="47">
        <v>531207302.11661601</v>
      </c>
      <c r="D24" s="48">
        <f>D25+D26</f>
        <v>6067</v>
      </c>
      <c r="E24" s="49">
        <f>E25+E26</f>
        <v>419965565.76000005</v>
      </c>
      <c r="F24" s="50">
        <f t="shared" si="0"/>
        <v>0.79058695934079037</v>
      </c>
      <c r="G24" s="48">
        <f>G25+G26</f>
        <v>2209</v>
      </c>
      <c r="H24" s="49">
        <f>H25+H26</f>
        <v>150016303.02000001</v>
      </c>
      <c r="I24" s="51">
        <f t="shared" si="1"/>
        <v>0.28240632691277823</v>
      </c>
      <c r="J24" s="52">
        <v>582</v>
      </c>
      <c r="K24" s="53">
        <f>K25+K26</f>
        <v>40199180.390000001</v>
      </c>
      <c r="L24" s="53">
        <f>L25+L26</f>
        <v>25578736.149999999</v>
      </c>
      <c r="M24" s="53">
        <f>M25+M26</f>
        <v>9343204.4100000001</v>
      </c>
      <c r="N24" s="54">
        <f t="shared" si="2"/>
        <v>7.5978970915450375E-2</v>
      </c>
      <c r="O24" s="55">
        <v>122970926</v>
      </c>
    </row>
    <row r="25" spans="1:15" x14ac:dyDescent="0.2">
      <c r="A25" s="99" t="s">
        <v>51</v>
      </c>
      <c r="B25" s="100" t="s">
        <v>52</v>
      </c>
      <c r="C25" s="199"/>
      <c r="D25" s="34">
        <v>4874</v>
      </c>
      <c r="E25" s="35">
        <v>345592100.47000003</v>
      </c>
      <c r="F25" s="210"/>
      <c r="G25" s="34">
        <v>1812</v>
      </c>
      <c r="H25" s="35">
        <v>132992005.41000003</v>
      </c>
      <c r="I25" s="203"/>
      <c r="J25" s="76">
        <v>259</v>
      </c>
      <c r="K25" s="44">
        <v>27193261.560000002</v>
      </c>
      <c r="L25" s="44">
        <v>17303071.229999997</v>
      </c>
      <c r="M25" s="44">
        <v>6318845.29</v>
      </c>
      <c r="N25" s="205"/>
      <c r="O25" s="207"/>
    </row>
    <row r="26" spans="1:15" x14ac:dyDescent="0.2">
      <c r="A26" s="38" t="s">
        <v>53</v>
      </c>
      <c r="B26" s="39" t="s">
        <v>54</v>
      </c>
      <c r="C26" s="199"/>
      <c r="D26" s="40">
        <v>1193</v>
      </c>
      <c r="E26" s="41">
        <v>74373465.290000007</v>
      </c>
      <c r="F26" s="210"/>
      <c r="G26" s="40">
        <v>397</v>
      </c>
      <c r="H26" s="41">
        <v>17024297.609999996</v>
      </c>
      <c r="I26" s="203"/>
      <c r="J26" s="42">
        <v>323</v>
      </c>
      <c r="K26" s="43">
        <v>13005918.83</v>
      </c>
      <c r="L26" s="43">
        <v>8275664.9199999999</v>
      </c>
      <c r="M26" s="43">
        <v>3024359.12</v>
      </c>
      <c r="N26" s="205"/>
      <c r="O26" s="207"/>
    </row>
    <row r="27" spans="1:15" x14ac:dyDescent="0.2">
      <c r="A27" s="45">
        <v>6</v>
      </c>
      <c r="B27" s="46" t="s">
        <v>55</v>
      </c>
      <c r="C27" s="47">
        <f>SUM(C28:C32)</f>
        <v>8799558845.0602322</v>
      </c>
      <c r="D27" s="48">
        <f>D28+D29+D30+D31+D32</f>
        <v>76991</v>
      </c>
      <c r="E27" s="49">
        <f>E28+E29+E30+E31+E32</f>
        <v>8497447201.6199999</v>
      </c>
      <c r="F27" s="50">
        <f t="shared" ref="F27:F33" si="3">IFERROR(E27/C27,".")</f>
        <v>0.96566741029184355</v>
      </c>
      <c r="G27" s="48">
        <f>G28+G29+G30+G31+G32</f>
        <v>38223</v>
      </c>
      <c r="H27" s="49">
        <f>H28+H29+H30+H31+H32</f>
        <v>3412773636.4099998</v>
      </c>
      <c r="I27" s="51">
        <f t="shared" ref="I27:I33" si="4">IFERROR(H27/C27,".")</f>
        <v>0.38783462858775164</v>
      </c>
      <c r="J27" s="52">
        <v>31103</v>
      </c>
      <c r="K27" s="53">
        <f>K28+K29+K30+K31+K32</f>
        <v>2308273828.9500003</v>
      </c>
      <c r="L27" s="53">
        <f>L28+L29+L30+L31+L32</f>
        <v>1468754632.6500001</v>
      </c>
      <c r="M27" s="53">
        <f>M28+M29+M30+M31+M32</f>
        <v>539800739.12</v>
      </c>
      <c r="N27" s="54">
        <f t="shared" ref="N27:N33" si="5">IFERROR(M27/O27,".")</f>
        <v>0.2644967971958615</v>
      </c>
      <c r="O27" s="55">
        <f>SUM(O28:O32)</f>
        <v>2040859265</v>
      </c>
    </row>
    <row r="28" spans="1:15" x14ac:dyDescent="0.2">
      <c r="A28" s="99" t="s">
        <v>56</v>
      </c>
      <c r="B28" s="100" t="s">
        <v>57</v>
      </c>
      <c r="C28" s="73">
        <v>3099167868.7159362</v>
      </c>
      <c r="D28" s="34">
        <v>24315</v>
      </c>
      <c r="E28" s="35">
        <v>2786350000</v>
      </c>
      <c r="F28" s="74">
        <f t="shared" si="3"/>
        <v>0.89906391587444257</v>
      </c>
      <c r="G28" s="34">
        <v>13777</v>
      </c>
      <c r="H28" s="35">
        <v>1417250000</v>
      </c>
      <c r="I28" s="75">
        <f t="shared" si="4"/>
        <v>0.45730017218693048</v>
      </c>
      <c r="J28" s="76">
        <v>11801</v>
      </c>
      <c r="K28" s="44">
        <v>986800000</v>
      </c>
      <c r="L28" s="44">
        <v>627900840</v>
      </c>
      <c r="M28" s="44">
        <v>229880751.91</v>
      </c>
      <c r="N28" s="77">
        <f t="shared" si="5"/>
        <v>0.32017770767077008</v>
      </c>
      <c r="O28" s="78">
        <v>717978630</v>
      </c>
    </row>
    <row r="29" spans="1:15" x14ac:dyDescent="0.2">
      <c r="A29" s="38" t="s">
        <v>58</v>
      </c>
      <c r="B29" s="39" t="s">
        <v>59</v>
      </c>
      <c r="C29" s="88">
        <v>1464814861.859268</v>
      </c>
      <c r="D29" s="89">
        <v>11903</v>
      </c>
      <c r="E29" s="90">
        <v>2220350000</v>
      </c>
      <c r="F29" s="91">
        <f t="shared" si="3"/>
        <v>1.5157888261604218</v>
      </c>
      <c r="G29" s="89">
        <v>2198</v>
      </c>
      <c r="H29" s="90">
        <v>219800000</v>
      </c>
      <c r="I29" s="92">
        <f t="shared" si="4"/>
        <v>0.15005309252598045</v>
      </c>
      <c r="J29" s="42">
        <v>1619</v>
      </c>
      <c r="K29" s="43">
        <v>135060000</v>
      </c>
      <c r="L29" s="43">
        <v>85938678</v>
      </c>
      <c r="M29" s="43">
        <v>31649497.300000001</v>
      </c>
      <c r="N29" s="93">
        <f t="shared" si="5"/>
        <v>9.3262556409235656E-2</v>
      </c>
      <c r="O29" s="94">
        <v>339359101</v>
      </c>
    </row>
    <row r="30" spans="1:15" x14ac:dyDescent="0.2">
      <c r="A30" s="38" t="s">
        <v>60</v>
      </c>
      <c r="B30" s="39" t="s">
        <v>61</v>
      </c>
      <c r="C30" s="88">
        <v>3209121639.1117802</v>
      </c>
      <c r="D30" s="89">
        <v>36898</v>
      </c>
      <c r="E30" s="90">
        <v>2213880000</v>
      </c>
      <c r="F30" s="91">
        <f t="shared" si="3"/>
        <v>0.68987101424200215</v>
      </c>
      <c r="G30" s="89">
        <v>20401</v>
      </c>
      <c r="H30" s="90">
        <v>1224060000</v>
      </c>
      <c r="I30" s="92">
        <f t="shared" si="4"/>
        <v>0.3814314749187242</v>
      </c>
      <c r="J30" s="42">
        <v>16158</v>
      </c>
      <c r="K30" s="43">
        <v>782676000</v>
      </c>
      <c r="L30" s="43">
        <v>498016738.80000001</v>
      </c>
      <c r="M30" s="43">
        <v>184373705.59</v>
      </c>
      <c r="N30" s="93">
        <f t="shared" si="5"/>
        <v>0.24730653240134548</v>
      </c>
      <c r="O30" s="94">
        <v>745527034</v>
      </c>
    </row>
    <row r="31" spans="1:15" x14ac:dyDescent="0.2">
      <c r="A31" s="38" t="s">
        <v>62</v>
      </c>
      <c r="B31" s="39" t="s">
        <v>63</v>
      </c>
      <c r="C31" s="88">
        <v>1000641027.7559359</v>
      </c>
      <c r="D31" s="89">
        <v>3034</v>
      </c>
      <c r="E31" s="90">
        <v>1276867201.6200001</v>
      </c>
      <c r="F31" s="91">
        <f t="shared" si="3"/>
        <v>1.2760492186529033</v>
      </c>
      <c r="G31" s="89">
        <v>1280</v>
      </c>
      <c r="H31" s="90">
        <v>541528086.55999994</v>
      </c>
      <c r="I31" s="92">
        <f t="shared" si="4"/>
        <v>0.5411811744062156</v>
      </c>
      <c r="J31" s="42">
        <v>1010</v>
      </c>
      <c r="K31" s="43">
        <v>393951222.80000001</v>
      </c>
      <c r="L31" s="43">
        <v>250671161.12000003</v>
      </c>
      <c r="M31" s="43">
        <v>91608668.230000004</v>
      </c>
      <c r="N31" s="93">
        <f t="shared" si="5"/>
        <v>0.39486896093164192</v>
      </c>
      <c r="O31" s="94">
        <v>231997643</v>
      </c>
    </row>
    <row r="32" spans="1:15" x14ac:dyDescent="0.2">
      <c r="A32" s="38" t="s">
        <v>64</v>
      </c>
      <c r="B32" s="39" t="s">
        <v>65</v>
      </c>
      <c r="C32" s="88">
        <v>25813447.617311999</v>
      </c>
      <c r="D32" s="40">
        <v>841</v>
      </c>
      <c r="E32" s="101"/>
      <c r="F32" s="102"/>
      <c r="G32" s="40">
        <v>567</v>
      </c>
      <c r="H32" s="41">
        <v>10135549.85</v>
      </c>
      <c r="I32" s="92">
        <f t="shared" si="4"/>
        <v>0.39264611222262735</v>
      </c>
      <c r="J32" s="42">
        <v>537</v>
      </c>
      <c r="K32" s="43">
        <v>9786606.1500000004</v>
      </c>
      <c r="L32" s="43">
        <v>6227214.7300000004</v>
      </c>
      <c r="M32" s="43">
        <v>2288116.09</v>
      </c>
      <c r="N32" s="93">
        <f t="shared" si="5"/>
        <v>0.38155255161161922</v>
      </c>
      <c r="O32" s="94">
        <v>5996857</v>
      </c>
    </row>
    <row r="33" spans="1:15" x14ac:dyDescent="0.2">
      <c r="A33" s="45">
        <v>7</v>
      </c>
      <c r="B33" s="46" t="s">
        <v>66</v>
      </c>
      <c r="C33" s="47">
        <v>5963644557.7922287</v>
      </c>
      <c r="D33" s="48">
        <f>SUM(D34:D38)</f>
        <v>9649</v>
      </c>
      <c r="E33" s="49">
        <f>SUM(E34:E38)</f>
        <v>13092592207.519011</v>
      </c>
      <c r="F33" s="50">
        <f t="shared" si="3"/>
        <v>2.1954011646136662</v>
      </c>
      <c r="G33" s="48">
        <f>SUM(G34:G38)</f>
        <v>3785</v>
      </c>
      <c r="H33" s="49">
        <f>SUM(H34:H38)</f>
        <v>4341818220.6197977</v>
      </c>
      <c r="I33" s="51">
        <f t="shared" si="4"/>
        <v>0.72804778664192571</v>
      </c>
      <c r="J33" s="52">
        <v>1483</v>
      </c>
      <c r="K33" s="53">
        <f>SUM(K34:K38)</f>
        <v>2967434663.2500005</v>
      </c>
      <c r="L33" s="53">
        <f>SUM(L34:L38)</f>
        <v>1888178664.4899998</v>
      </c>
      <c r="M33" s="53">
        <f>SUM(M34:M38)</f>
        <v>693717585.58000004</v>
      </c>
      <c r="N33" s="54">
        <f t="shared" si="5"/>
        <v>0.50017920452512199</v>
      </c>
      <c r="O33" s="55">
        <v>1386938080</v>
      </c>
    </row>
    <row r="34" spans="1:15" x14ac:dyDescent="0.2">
      <c r="A34" s="212" t="s">
        <v>67</v>
      </c>
      <c r="B34" s="72" t="s">
        <v>68</v>
      </c>
      <c r="C34" s="199"/>
      <c r="D34" s="34">
        <v>5378</v>
      </c>
      <c r="E34" s="35">
        <v>6602687192.0248766</v>
      </c>
      <c r="F34" s="210"/>
      <c r="G34" s="34">
        <v>2192</v>
      </c>
      <c r="H34" s="35">
        <v>2169628071.3359895</v>
      </c>
      <c r="I34" s="203"/>
      <c r="J34" s="36">
        <v>1102</v>
      </c>
      <c r="K34" s="37">
        <v>1744011990.4400003</v>
      </c>
      <c r="L34" s="37">
        <v>1109714821.52</v>
      </c>
      <c r="M34" s="37">
        <v>409775931.33000004</v>
      </c>
      <c r="N34" s="205"/>
      <c r="O34" s="207"/>
    </row>
    <row r="35" spans="1:15" ht="24" customHeight="1" x14ac:dyDescent="0.2">
      <c r="A35" s="225"/>
      <c r="B35" s="72" t="s">
        <v>69</v>
      </c>
      <c r="C35" s="199"/>
      <c r="D35" s="89">
        <v>2719</v>
      </c>
      <c r="E35" s="90">
        <v>5329337332.0351934</v>
      </c>
      <c r="F35" s="210"/>
      <c r="G35" s="89">
        <v>775</v>
      </c>
      <c r="H35" s="90">
        <v>1534181325.1930175</v>
      </c>
      <c r="I35" s="203"/>
      <c r="J35" s="103">
        <v>642</v>
      </c>
      <c r="K35" s="104">
        <v>1078284992.53</v>
      </c>
      <c r="L35" s="104">
        <v>686112737.61999989</v>
      </c>
      <c r="M35" s="104">
        <v>250292367.87000006</v>
      </c>
      <c r="N35" s="205"/>
      <c r="O35" s="207"/>
    </row>
    <row r="36" spans="1:15" x14ac:dyDescent="0.2">
      <c r="A36" s="212" t="s">
        <v>70</v>
      </c>
      <c r="B36" s="67" t="s">
        <v>71</v>
      </c>
      <c r="C36" s="199"/>
      <c r="D36" s="89">
        <v>1156</v>
      </c>
      <c r="E36" s="90">
        <v>727195261.5680387</v>
      </c>
      <c r="F36" s="210"/>
      <c r="G36" s="89">
        <v>562</v>
      </c>
      <c r="H36" s="90">
        <v>369355692.88033473</v>
      </c>
      <c r="I36" s="203"/>
      <c r="J36" s="103">
        <v>88</v>
      </c>
      <c r="K36" s="104">
        <v>38797317.509999998</v>
      </c>
      <c r="L36" s="104">
        <v>24686732.84</v>
      </c>
      <c r="M36" s="104">
        <v>8990324.9600000009</v>
      </c>
      <c r="N36" s="205"/>
      <c r="O36" s="207"/>
    </row>
    <row r="37" spans="1:15" x14ac:dyDescent="0.2">
      <c r="A37" s="225"/>
      <c r="B37" s="56" t="s">
        <v>72</v>
      </c>
      <c r="C37" s="199"/>
      <c r="D37" s="89">
        <v>293</v>
      </c>
      <c r="E37" s="90">
        <v>374295844.12589025</v>
      </c>
      <c r="F37" s="210"/>
      <c r="G37" s="89">
        <v>177</v>
      </c>
      <c r="H37" s="90">
        <v>221640213.72388658</v>
      </c>
      <c r="I37" s="203"/>
      <c r="J37" s="103">
        <v>94</v>
      </c>
      <c r="K37" s="104">
        <v>102862732.17</v>
      </c>
      <c r="L37" s="104">
        <v>65451556.190000005</v>
      </c>
      <c r="M37" s="104">
        <v>23855712.249999996</v>
      </c>
      <c r="N37" s="205"/>
      <c r="O37" s="207"/>
    </row>
    <row r="38" spans="1:15" x14ac:dyDescent="0.2">
      <c r="A38" s="95" t="s">
        <v>73</v>
      </c>
      <c r="B38" s="67" t="s">
        <v>74</v>
      </c>
      <c r="C38" s="199"/>
      <c r="D38" s="40">
        <v>103</v>
      </c>
      <c r="E38" s="41">
        <v>59076577.765010215</v>
      </c>
      <c r="F38" s="210"/>
      <c r="G38" s="40">
        <v>79</v>
      </c>
      <c r="H38" s="41">
        <v>47012917.486569233</v>
      </c>
      <c r="I38" s="203"/>
      <c r="J38" s="42">
        <v>9</v>
      </c>
      <c r="K38" s="43">
        <v>3477630.6</v>
      </c>
      <c r="L38" s="43">
        <v>2212816.3200000003</v>
      </c>
      <c r="M38" s="43">
        <v>803249.16999999993</v>
      </c>
      <c r="N38" s="205"/>
      <c r="O38" s="207"/>
    </row>
    <row r="39" spans="1:15" x14ac:dyDescent="0.2">
      <c r="A39" s="45">
        <v>8</v>
      </c>
      <c r="B39" s="46" t="s">
        <v>75</v>
      </c>
      <c r="C39" s="47">
        <v>1297778925.3551559</v>
      </c>
      <c r="D39" s="48">
        <v>13632</v>
      </c>
      <c r="E39" s="49">
        <v>84551392.030000001</v>
      </c>
      <c r="F39" s="50">
        <f>IFERROR(E39/C39,".")</f>
        <v>6.5150843782473419E-2</v>
      </c>
      <c r="G39" s="48">
        <v>9890</v>
      </c>
      <c r="H39" s="49">
        <v>881508320</v>
      </c>
      <c r="I39" s="51">
        <f>IFERROR(H39/C39,".")</f>
        <v>0.67924382402708727</v>
      </c>
      <c r="J39" s="52">
        <v>17491</v>
      </c>
      <c r="K39" s="53">
        <v>484792053.57999998</v>
      </c>
      <c r="L39" s="53">
        <v>308472640.81999999</v>
      </c>
      <c r="M39" s="53">
        <v>112955029.5</v>
      </c>
      <c r="N39" s="54">
        <f>IFERROR(M39/O39,".")</f>
        <v>0.37527951846489038</v>
      </c>
      <c r="O39" s="55">
        <v>300989060</v>
      </c>
    </row>
    <row r="40" spans="1:15" x14ac:dyDescent="0.2">
      <c r="A40" s="212" t="s">
        <v>76</v>
      </c>
      <c r="B40" s="105" t="s">
        <v>77</v>
      </c>
      <c r="C40" s="199"/>
      <c r="D40" s="106">
        <v>12424</v>
      </c>
      <c r="E40" s="107">
        <v>76088672.340000004</v>
      </c>
      <c r="F40" s="210"/>
      <c r="G40" s="106">
        <v>9836</v>
      </c>
      <c r="H40" s="108">
        <v>71172120</v>
      </c>
      <c r="I40" s="203"/>
      <c r="J40" s="109">
        <v>2059</v>
      </c>
      <c r="K40" s="110">
        <v>52242586.479999997</v>
      </c>
      <c r="L40" s="110">
        <v>33241903.939999998</v>
      </c>
      <c r="M40" s="110">
        <v>12154580.709999997</v>
      </c>
      <c r="N40" s="205"/>
      <c r="O40" s="207"/>
    </row>
    <row r="41" spans="1:15" x14ac:dyDescent="0.2">
      <c r="A41" s="220"/>
      <c r="B41" s="111" t="s">
        <v>78</v>
      </c>
      <c r="C41" s="199"/>
      <c r="D41" s="106">
        <v>119</v>
      </c>
      <c r="E41" s="107">
        <v>1851133.8000000003</v>
      </c>
      <c r="F41" s="210"/>
      <c r="G41" s="112">
        <v>54</v>
      </c>
      <c r="H41" s="113">
        <v>406266000</v>
      </c>
      <c r="I41" s="203"/>
      <c r="J41" s="109">
        <v>9320</v>
      </c>
      <c r="K41" s="110">
        <v>230480583.30000001</v>
      </c>
      <c r="L41" s="110">
        <v>146654464.93000001</v>
      </c>
      <c r="M41" s="110">
        <v>53841801.729999997</v>
      </c>
      <c r="N41" s="205"/>
      <c r="O41" s="207"/>
    </row>
    <row r="42" spans="1:15" x14ac:dyDescent="0.2">
      <c r="A42" s="225"/>
      <c r="B42" s="111" t="s">
        <v>79</v>
      </c>
      <c r="C42" s="199"/>
      <c r="D42" s="114"/>
      <c r="E42" s="115"/>
      <c r="F42" s="210"/>
      <c r="G42" s="116"/>
      <c r="H42" s="117"/>
      <c r="I42" s="203"/>
      <c r="J42" s="109">
        <v>7599</v>
      </c>
      <c r="K42" s="110">
        <v>202068883.79999998</v>
      </c>
      <c r="L42" s="110">
        <v>128576271.95</v>
      </c>
      <c r="M42" s="110">
        <v>46958647.060000002</v>
      </c>
      <c r="N42" s="205"/>
      <c r="O42" s="207"/>
    </row>
    <row r="43" spans="1:15" x14ac:dyDescent="0.2">
      <c r="A43" s="45">
        <v>9</v>
      </c>
      <c r="B43" s="46" t="s">
        <v>80</v>
      </c>
      <c r="C43" s="47">
        <v>928734927.95442808</v>
      </c>
      <c r="D43" s="48">
        <f>SUM(D44:D45)</f>
        <v>391</v>
      </c>
      <c r="E43" s="49"/>
      <c r="F43" s="50"/>
      <c r="G43" s="48">
        <f>SUM(G44)</f>
        <v>313</v>
      </c>
      <c r="H43" s="49">
        <v>725501217.52709997</v>
      </c>
      <c r="I43" s="51">
        <f>IFERROR(H43/C43,".")</f>
        <v>0.78117145774310692</v>
      </c>
      <c r="J43" s="52">
        <f>J44+J45</f>
        <v>1011</v>
      </c>
      <c r="K43" s="53">
        <f>SUM(K44:K45)</f>
        <v>373355313.62</v>
      </c>
      <c r="L43" s="53">
        <f>SUM(L44:L45)</f>
        <v>235021475.31999999</v>
      </c>
      <c r="M43" s="53">
        <f>SUM(M44:M45)</f>
        <v>86782723.289999992</v>
      </c>
      <c r="N43" s="54">
        <f>IFERROR(M43/O43,".")</f>
        <v>0.40313646910025736</v>
      </c>
      <c r="O43" s="55">
        <v>215268848</v>
      </c>
    </row>
    <row r="44" spans="1:15" x14ac:dyDescent="0.2">
      <c r="A44" s="220" t="s">
        <v>81</v>
      </c>
      <c r="B44" s="118" t="s">
        <v>82</v>
      </c>
      <c r="C44" s="199"/>
      <c r="D44" s="34">
        <v>391</v>
      </c>
      <c r="E44" s="224"/>
      <c r="F44" s="210"/>
      <c r="G44" s="34">
        <v>313</v>
      </c>
      <c r="H44" s="108">
        <v>447156358.21709996</v>
      </c>
      <c r="I44" s="203"/>
      <c r="J44" s="119">
        <v>256</v>
      </c>
      <c r="K44" s="104">
        <v>103622654.63</v>
      </c>
      <c r="L44" s="37">
        <v>63390593.509999998</v>
      </c>
      <c r="M44" s="37">
        <v>24144507.210000001</v>
      </c>
      <c r="N44" s="205"/>
      <c r="O44" s="207"/>
    </row>
    <row r="45" spans="1:15" x14ac:dyDescent="0.2">
      <c r="A45" s="220"/>
      <c r="B45" s="120" t="s">
        <v>39</v>
      </c>
      <c r="C45" s="199"/>
      <c r="D45" s="121"/>
      <c r="E45" s="224"/>
      <c r="F45" s="210"/>
      <c r="G45" s="121"/>
      <c r="H45" s="122">
        <v>278344859.31</v>
      </c>
      <c r="I45" s="203"/>
      <c r="J45" s="42">
        <v>755</v>
      </c>
      <c r="K45" s="43">
        <v>269732658.99000001</v>
      </c>
      <c r="L45" s="43">
        <v>171630881.81</v>
      </c>
      <c r="M45" s="43">
        <v>62638216.079999998</v>
      </c>
      <c r="N45" s="205"/>
      <c r="O45" s="207"/>
    </row>
    <row r="46" spans="1:15" x14ac:dyDescent="0.2">
      <c r="A46" s="45">
        <v>10</v>
      </c>
      <c r="B46" s="123" t="s">
        <v>83</v>
      </c>
      <c r="C46" s="124">
        <v>5912945933.4965687</v>
      </c>
      <c r="D46" s="48">
        <v>356969</v>
      </c>
      <c r="E46" s="49"/>
      <c r="F46" s="50"/>
      <c r="G46" s="48">
        <v>307417</v>
      </c>
      <c r="H46" s="49">
        <v>5335211278.8299999</v>
      </c>
      <c r="I46" s="51">
        <f>IFERROR(H46/C46,".")</f>
        <v>0.9022932627552489</v>
      </c>
      <c r="J46" s="52">
        <v>98062</v>
      </c>
      <c r="K46" s="125">
        <v>3684119400.5799999</v>
      </c>
      <c r="L46" s="125">
        <v>2344186245.46</v>
      </c>
      <c r="M46" s="125">
        <v>856241671.04999983</v>
      </c>
      <c r="N46" s="126">
        <f>IFERROR(M46/O46,".")</f>
        <v>0.62651258469320648</v>
      </c>
      <c r="O46" s="55">
        <v>1366679125</v>
      </c>
    </row>
    <row r="47" spans="1:15" x14ac:dyDescent="0.2">
      <c r="A47" s="38" t="s">
        <v>84</v>
      </c>
      <c r="B47" s="105" t="s">
        <v>85</v>
      </c>
      <c r="C47" s="199"/>
      <c r="D47" s="127">
        <v>334272</v>
      </c>
      <c r="E47" s="219"/>
      <c r="F47" s="211"/>
      <c r="G47" s="127">
        <v>288858</v>
      </c>
      <c r="H47" s="128">
        <v>3178551978.9800005</v>
      </c>
      <c r="I47" s="222"/>
      <c r="J47" s="129">
        <v>92420</v>
      </c>
      <c r="K47" s="130">
        <v>3397475628.3899994</v>
      </c>
      <c r="L47" s="130">
        <v>2161794911.8500004</v>
      </c>
      <c r="M47" s="130">
        <v>789595266.62999988</v>
      </c>
      <c r="N47" s="223"/>
      <c r="O47" s="207"/>
    </row>
    <row r="48" spans="1:15" x14ac:dyDescent="0.2">
      <c r="A48" s="95" t="s">
        <v>86</v>
      </c>
      <c r="B48" s="105" t="s">
        <v>85</v>
      </c>
      <c r="C48" s="199"/>
      <c r="D48" s="80">
        <v>31946</v>
      </c>
      <c r="E48" s="219"/>
      <c r="F48" s="211"/>
      <c r="G48" s="80">
        <v>27262</v>
      </c>
      <c r="H48" s="81">
        <v>270902947.57999998</v>
      </c>
      <c r="I48" s="222"/>
      <c r="J48" s="129">
        <v>9850</v>
      </c>
      <c r="K48" s="130">
        <v>286643772.18999994</v>
      </c>
      <c r="L48" s="130">
        <v>182391333.60999998</v>
      </c>
      <c r="M48" s="130">
        <v>66646404.420000017</v>
      </c>
      <c r="N48" s="223"/>
      <c r="O48" s="207"/>
    </row>
    <row r="49" spans="1:15" x14ac:dyDescent="0.2">
      <c r="A49" s="215" t="s">
        <v>87</v>
      </c>
      <c r="B49" s="105" t="s">
        <v>77</v>
      </c>
      <c r="C49" s="199"/>
      <c r="D49" s="131">
        <v>207260</v>
      </c>
      <c r="E49" s="219"/>
      <c r="F49" s="211"/>
      <c r="G49" s="131">
        <v>163729</v>
      </c>
      <c r="H49" s="132">
        <v>3794108278.8300004</v>
      </c>
      <c r="I49" s="222"/>
      <c r="J49" s="129">
        <v>65764</v>
      </c>
      <c r="K49" s="130">
        <v>2144153035.4100001</v>
      </c>
      <c r="L49" s="130">
        <v>1364323546.8300002</v>
      </c>
      <c r="M49" s="130">
        <v>499486082.05000001</v>
      </c>
      <c r="N49" s="223"/>
      <c r="O49" s="207"/>
    </row>
    <row r="50" spans="1:15" x14ac:dyDescent="0.2">
      <c r="A50" s="226"/>
      <c r="B50" s="133" t="s">
        <v>78</v>
      </c>
      <c r="C50" s="199"/>
      <c r="D50" s="127">
        <v>149709</v>
      </c>
      <c r="E50" s="219"/>
      <c r="F50" s="211"/>
      <c r="G50" s="127">
        <v>143688</v>
      </c>
      <c r="H50" s="122">
        <v>1541103000</v>
      </c>
      <c r="I50" s="222"/>
      <c r="J50" s="129">
        <v>57600</v>
      </c>
      <c r="K50" s="85">
        <v>1539922248.3699999</v>
      </c>
      <c r="L50" s="85">
        <v>979834627.12</v>
      </c>
      <c r="M50" s="85">
        <v>356745024.64000005</v>
      </c>
      <c r="N50" s="223"/>
      <c r="O50" s="207"/>
    </row>
    <row r="51" spans="1:15" x14ac:dyDescent="0.2">
      <c r="A51" s="45">
        <v>11</v>
      </c>
      <c r="B51" s="46" t="s">
        <v>88</v>
      </c>
      <c r="C51" s="124">
        <v>3024483281.6696682</v>
      </c>
      <c r="D51" s="48">
        <v>95035</v>
      </c>
      <c r="E51" s="49"/>
      <c r="F51" s="50"/>
      <c r="G51" s="48">
        <v>80000</v>
      </c>
      <c r="H51" s="49">
        <v>2001879976.4400001</v>
      </c>
      <c r="I51" s="51">
        <f>IFERROR(H51/C51,".")</f>
        <v>0.66189156626280332</v>
      </c>
      <c r="J51" s="52">
        <v>26727</v>
      </c>
      <c r="K51" s="125">
        <v>1252670018.47</v>
      </c>
      <c r="L51" s="125">
        <v>797069487.12</v>
      </c>
      <c r="M51" s="125">
        <v>292116247.24999994</v>
      </c>
      <c r="N51" s="126">
        <f>IFERROR(M51/O51,".")</f>
        <v>0.41734297386748215</v>
      </c>
      <c r="O51" s="55">
        <v>699942890</v>
      </c>
    </row>
    <row r="52" spans="1:15" x14ac:dyDescent="0.2">
      <c r="A52" s="99" t="s">
        <v>89</v>
      </c>
      <c r="B52" s="33" t="s">
        <v>90</v>
      </c>
      <c r="C52" s="199"/>
      <c r="D52" s="127">
        <v>20923</v>
      </c>
      <c r="E52" s="221"/>
      <c r="F52" s="211"/>
      <c r="G52" s="127">
        <v>15139</v>
      </c>
      <c r="H52" s="128">
        <v>261015259.98000002</v>
      </c>
      <c r="I52" s="222"/>
      <c r="J52" s="129">
        <v>8732</v>
      </c>
      <c r="K52" s="130">
        <v>244785071.97000003</v>
      </c>
      <c r="L52" s="130">
        <v>155752902.59000003</v>
      </c>
      <c r="M52" s="130">
        <v>57408000.039999999</v>
      </c>
      <c r="N52" s="223"/>
      <c r="O52" s="207"/>
    </row>
    <row r="53" spans="1:15" x14ac:dyDescent="0.2">
      <c r="A53" s="95" t="s">
        <v>91</v>
      </c>
      <c r="B53" s="56" t="s">
        <v>92</v>
      </c>
      <c r="C53" s="199"/>
      <c r="D53" s="80">
        <v>81105</v>
      </c>
      <c r="E53" s="221"/>
      <c r="F53" s="211"/>
      <c r="G53" s="80">
        <v>69150</v>
      </c>
      <c r="H53" s="81">
        <v>1059908519.71</v>
      </c>
      <c r="I53" s="222"/>
      <c r="J53" s="129">
        <v>23973</v>
      </c>
      <c r="K53" s="130">
        <v>1007884946.5</v>
      </c>
      <c r="L53" s="130">
        <v>641316584.52999997</v>
      </c>
      <c r="M53" s="130">
        <v>234708247.21000001</v>
      </c>
      <c r="N53" s="223"/>
      <c r="O53" s="207"/>
    </row>
    <row r="54" spans="1:15" x14ac:dyDescent="0.2">
      <c r="A54" s="215" t="s">
        <v>93</v>
      </c>
      <c r="B54" s="134" t="s">
        <v>82</v>
      </c>
      <c r="C54" s="199"/>
      <c r="D54" s="131">
        <v>54248</v>
      </c>
      <c r="E54" s="221"/>
      <c r="F54" s="211"/>
      <c r="G54" s="131">
        <v>40117</v>
      </c>
      <c r="H54" s="132">
        <v>1442390076.4400001</v>
      </c>
      <c r="I54" s="222"/>
      <c r="J54" s="84">
        <v>14681</v>
      </c>
      <c r="K54" s="135">
        <v>692789319.23000002</v>
      </c>
      <c r="L54" s="135">
        <v>440817748.21999997</v>
      </c>
      <c r="M54" s="135">
        <v>162516226.48000002</v>
      </c>
      <c r="N54" s="223"/>
      <c r="O54" s="207"/>
    </row>
    <row r="55" spans="1:15" x14ac:dyDescent="0.2">
      <c r="A55" s="197"/>
      <c r="B55" s="120" t="s">
        <v>39</v>
      </c>
      <c r="C55" s="199"/>
      <c r="D55" s="127">
        <v>40787</v>
      </c>
      <c r="E55" s="221"/>
      <c r="F55" s="211"/>
      <c r="G55" s="127">
        <v>39883</v>
      </c>
      <c r="H55" s="122">
        <v>559489900</v>
      </c>
      <c r="I55" s="222"/>
      <c r="J55" s="84">
        <v>17890</v>
      </c>
      <c r="K55" s="85">
        <v>559880699.24000013</v>
      </c>
      <c r="L55" s="85">
        <v>356251738.89999998</v>
      </c>
      <c r="M55" s="85">
        <v>129600020.77</v>
      </c>
      <c r="N55" s="223"/>
      <c r="O55" s="207"/>
    </row>
    <row r="56" spans="1:15" x14ac:dyDescent="0.2">
      <c r="A56" s="45">
        <v>13</v>
      </c>
      <c r="B56" s="46" t="s">
        <v>94</v>
      </c>
      <c r="C56" s="124">
        <v>8535124919.0477524</v>
      </c>
      <c r="D56" s="48">
        <v>3883143</v>
      </c>
      <c r="E56" s="49"/>
      <c r="F56" s="50"/>
      <c r="G56" s="48">
        <v>3311269</v>
      </c>
      <c r="H56" s="49">
        <v>5678998901.3199997</v>
      </c>
      <c r="I56" s="51">
        <f>IFERROR(H56/C56,".")</f>
        <v>0.66536798877380632</v>
      </c>
      <c r="J56" s="52">
        <v>945793</v>
      </c>
      <c r="K56" s="53">
        <v>5992137391.8000002</v>
      </c>
      <c r="L56" s="53">
        <v>3812778053.1399999</v>
      </c>
      <c r="M56" s="53">
        <v>1395797005.99</v>
      </c>
      <c r="N56" s="54">
        <f>IFERROR(M56/O56,".")</f>
        <v>0.70377744808650755</v>
      </c>
      <c r="O56" s="55">
        <v>1983293170</v>
      </c>
    </row>
    <row r="57" spans="1:15" x14ac:dyDescent="0.2">
      <c r="A57" s="32" t="s">
        <v>95</v>
      </c>
      <c r="B57" s="216" t="s">
        <v>96</v>
      </c>
      <c r="C57" s="199"/>
      <c r="D57" s="136">
        <v>154528</v>
      </c>
      <c r="E57" s="219"/>
      <c r="F57" s="210"/>
      <c r="G57" s="136">
        <v>129052</v>
      </c>
      <c r="H57" s="137">
        <v>251719486.69999996</v>
      </c>
      <c r="I57" s="203"/>
      <c r="J57" s="138">
        <v>36827</v>
      </c>
      <c r="K57" s="139">
        <v>288962960.19</v>
      </c>
      <c r="L57" s="139">
        <v>183866394.91999999</v>
      </c>
      <c r="M57" s="139">
        <v>67433844.239999995</v>
      </c>
      <c r="N57" s="205"/>
      <c r="O57" s="207"/>
    </row>
    <row r="58" spans="1:15" x14ac:dyDescent="0.2">
      <c r="A58" s="95" t="s">
        <v>97</v>
      </c>
      <c r="B58" s="217"/>
      <c r="C58" s="199"/>
      <c r="D58" s="136">
        <v>3332570</v>
      </c>
      <c r="E58" s="219"/>
      <c r="F58" s="210"/>
      <c r="G58" s="136">
        <v>2883455</v>
      </c>
      <c r="H58" s="137">
        <v>5079225171.75</v>
      </c>
      <c r="I58" s="203"/>
      <c r="J58" s="140">
        <v>818037</v>
      </c>
      <c r="K58" s="141">
        <v>5302091388.4899998</v>
      </c>
      <c r="L58" s="141">
        <v>3373704409.1899996</v>
      </c>
      <c r="M58" s="141">
        <v>1234896058.52</v>
      </c>
      <c r="N58" s="205"/>
      <c r="O58" s="207"/>
    </row>
    <row r="59" spans="1:15" x14ac:dyDescent="0.2">
      <c r="A59" s="95" t="s">
        <v>98</v>
      </c>
      <c r="B59" s="218"/>
      <c r="C59" s="199"/>
      <c r="D59" s="136">
        <v>446966</v>
      </c>
      <c r="E59" s="219"/>
      <c r="F59" s="210"/>
      <c r="G59" s="136">
        <v>326094</v>
      </c>
      <c r="H59" s="137">
        <v>348054242.87</v>
      </c>
      <c r="I59" s="203"/>
      <c r="J59" s="140">
        <v>153023</v>
      </c>
      <c r="K59" s="141">
        <v>401083043.12000006</v>
      </c>
      <c r="L59" s="141">
        <v>255207249.02999997</v>
      </c>
      <c r="M59" s="141">
        <v>93467103.229999989</v>
      </c>
      <c r="N59" s="205"/>
      <c r="O59" s="207"/>
    </row>
    <row r="60" spans="1:15" x14ac:dyDescent="0.2">
      <c r="A60" s="212" t="s">
        <v>99</v>
      </c>
      <c r="B60" s="134" t="s">
        <v>82</v>
      </c>
      <c r="C60" s="199"/>
      <c r="D60" s="142">
        <v>3882334</v>
      </c>
      <c r="E60" s="219"/>
      <c r="F60" s="210"/>
      <c r="G60" s="142">
        <v>3310460</v>
      </c>
      <c r="H60" s="143">
        <v>5674995361.0199995</v>
      </c>
      <c r="I60" s="203"/>
      <c r="J60" s="84">
        <v>945708</v>
      </c>
      <c r="K60" s="85">
        <v>5989712331.3299999</v>
      </c>
      <c r="L60" s="85">
        <v>3811234989.9099998</v>
      </c>
      <c r="M60" s="85">
        <v>1395230841.49</v>
      </c>
      <c r="N60" s="205"/>
      <c r="O60" s="207"/>
    </row>
    <row r="61" spans="1:15" x14ac:dyDescent="0.2">
      <c r="A61" s="220"/>
      <c r="B61" s="120" t="s">
        <v>100</v>
      </c>
      <c r="C61" s="199"/>
      <c r="D61" s="144">
        <v>809</v>
      </c>
      <c r="E61" s="219"/>
      <c r="F61" s="210"/>
      <c r="G61" s="142">
        <v>809</v>
      </c>
      <c r="H61" s="143">
        <v>4003540.3000000003</v>
      </c>
      <c r="I61" s="203"/>
      <c r="J61" s="84">
        <v>812</v>
      </c>
      <c r="K61" s="85">
        <v>2425060.4699999997</v>
      </c>
      <c r="L61" s="85">
        <v>1543063.23</v>
      </c>
      <c r="M61" s="85">
        <v>566164.5</v>
      </c>
      <c r="N61" s="205"/>
      <c r="O61" s="207"/>
    </row>
    <row r="62" spans="1:15" x14ac:dyDescent="0.2">
      <c r="A62" s="145">
        <v>14</v>
      </c>
      <c r="B62" s="146" t="s">
        <v>101</v>
      </c>
      <c r="C62" s="147"/>
      <c r="D62" s="148">
        <v>0</v>
      </c>
      <c r="E62" s="149">
        <v>0</v>
      </c>
      <c r="F62" s="150" t="str">
        <f>IFERROR(E62/C62,".")</f>
        <v>.</v>
      </c>
      <c r="G62" s="148">
        <v>0</v>
      </c>
      <c r="H62" s="149">
        <v>0</v>
      </c>
      <c r="I62" s="151" t="str">
        <f>IFERROR(H62/C62,".")</f>
        <v>.</v>
      </c>
      <c r="J62" s="152">
        <v>0</v>
      </c>
      <c r="K62" s="153">
        <v>0</v>
      </c>
      <c r="L62" s="153">
        <v>0</v>
      </c>
      <c r="M62" s="153">
        <v>0</v>
      </c>
      <c r="N62" s="154">
        <f>IFERROR(M62/O62,".")</f>
        <v>0</v>
      </c>
      <c r="O62" s="155">
        <v>50000000</v>
      </c>
    </row>
    <row r="63" spans="1:15" x14ac:dyDescent="0.2">
      <c r="A63" s="156">
        <v>16</v>
      </c>
      <c r="B63" s="123" t="s">
        <v>102</v>
      </c>
      <c r="C63" s="147">
        <v>380268566.109092</v>
      </c>
      <c r="D63" s="148">
        <v>180</v>
      </c>
      <c r="E63" s="149">
        <v>600080552.18999994</v>
      </c>
      <c r="F63" s="150">
        <f>IFERROR(E63/C63,".")</f>
        <v>1.5780440606227968</v>
      </c>
      <c r="G63" s="148">
        <v>30</v>
      </c>
      <c r="H63" s="149">
        <v>78195727</v>
      </c>
      <c r="I63" s="151">
        <f>IFERROR(H63/C63,".")</f>
        <v>0.20563289729703058</v>
      </c>
      <c r="J63" s="152">
        <v>2</v>
      </c>
      <c r="K63" s="153">
        <v>1022056.7</v>
      </c>
      <c r="L63" s="153">
        <v>650334.66</v>
      </c>
      <c r="M63" s="153">
        <v>234021.09</v>
      </c>
      <c r="N63" s="154">
        <f>IFERROR(M63/O63,".")</f>
        <v>2.6593853877851527E-3</v>
      </c>
      <c r="O63" s="155">
        <v>87998186</v>
      </c>
    </row>
    <row r="64" spans="1:15" x14ac:dyDescent="0.2">
      <c r="A64" s="45">
        <v>19</v>
      </c>
      <c r="B64" s="46" t="s">
        <v>103</v>
      </c>
      <c r="C64" s="47">
        <v>3405754870.8388839</v>
      </c>
      <c r="D64" s="157">
        <f>D65+D66+D69+D72</f>
        <v>28473</v>
      </c>
      <c r="E64" s="49">
        <f>E65+E66+E69+E72</f>
        <v>4036330909.3949356</v>
      </c>
      <c r="F64" s="50">
        <f>IFERROR(E64/C64,".")</f>
        <v>1.1851501539218916</v>
      </c>
      <c r="G64" s="48">
        <f>G65+G66+G69+G72</f>
        <v>14109</v>
      </c>
      <c r="H64" s="49">
        <f>H65+H66+H69+H72</f>
        <v>2266626362.9954839</v>
      </c>
      <c r="I64" s="51">
        <f>IFERROR(H64/C64,".")</f>
        <v>0.66552833335218364</v>
      </c>
      <c r="J64" s="52">
        <v>9995</v>
      </c>
      <c r="K64" s="53">
        <f>K65+K66+K69+K72</f>
        <v>1571577899.3799996</v>
      </c>
      <c r="L64" s="53">
        <f>L65+L66+L69+L72</f>
        <v>891649480.59000003</v>
      </c>
      <c r="M64" s="53">
        <f>M65+M66+M69+M72</f>
        <v>365674051.25</v>
      </c>
      <c r="N64" s="54">
        <f>IFERROR(M64/O64,".")</f>
        <v>0.46465461167706024</v>
      </c>
      <c r="O64" s="55">
        <v>786980355</v>
      </c>
    </row>
    <row r="65" spans="1:15" x14ac:dyDescent="0.2">
      <c r="A65" s="32" t="s">
        <v>104</v>
      </c>
      <c r="B65" s="158" t="s">
        <v>105</v>
      </c>
      <c r="C65" s="199"/>
      <c r="D65" s="159">
        <v>301</v>
      </c>
      <c r="E65" s="35">
        <v>37422000</v>
      </c>
      <c r="F65" s="210"/>
      <c r="G65" s="159">
        <v>299</v>
      </c>
      <c r="H65" s="90">
        <v>37180000</v>
      </c>
      <c r="I65" s="203"/>
      <c r="J65" s="36">
        <v>299</v>
      </c>
      <c r="K65" s="160">
        <v>37156680</v>
      </c>
      <c r="L65" s="160">
        <v>23642795.48</v>
      </c>
      <c r="M65" s="160">
        <v>8641728.5499999989</v>
      </c>
      <c r="N65" s="205"/>
      <c r="O65" s="207"/>
    </row>
    <row r="66" spans="1:15" x14ac:dyDescent="0.2">
      <c r="A66" s="212" t="s">
        <v>106</v>
      </c>
      <c r="B66" s="72" t="s">
        <v>107</v>
      </c>
      <c r="C66" s="199"/>
      <c r="D66" s="89">
        <v>27743</v>
      </c>
      <c r="E66" s="90">
        <v>3400874674.2822199</v>
      </c>
      <c r="F66" s="210"/>
      <c r="G66" s="89">
        <f>SUM(G67:G68)</f>
        <v>13418</v>
      </c>
      <c r="H66" s="90">
        <f>SUM(H67:H68)</f>
        <v>1650305605.7776399</v>
      </c>
      <c r="I66" s="203"/>
      <c r="J66" s="103">
        <v>9883</v>
      </c>
      <c r="K66" s="104">
        <v>1153309271.2799997</v>
      </c>
      <c r="L66" s="104">
        <v>680463953.82000005</v>
      </c>
      <c r="M66" s="104">
        <v>269252472.82999998</v>
      </c>
      <c r="N66" s="205"/>
      <c r="O66" s="207"/>
    </row>
    <row r="67" spans="1:15" x14ac:dyDescent="0.2">
      <c r="A67" s="213"/>
      <c r="B67" s="134" t="s">
        <v>108</v>
      </c>
      <c r="C67" s="199"/>
      <c r="D67" s="89">
        <v>27743</v>
      </c>
      <c r="E67" s="90">
        <v>3400874674.2822199</v>
      </c>
      <c r="F67" s="210"/>
      <c r="G67" s="89">
        <v>13355</v>
      </c>
      <c r="H67" s="90">
        <v>1645258925.2376399</v>
      </c>
      <c r="I67" s="203"/>
      <c r="J67" s="103">
        <v>9826</v>
      </c>
      <c r="K67" s="104">
        <v>1148262590.7399998</v>
      </c>
      <c r="L67" s="104">
        <v>677252751.20000005</v>
      </c>
      <c r="M67" s="104">
        <v>268117761.15999997</v>
      </c>
      <c r="N67" s="205"/>
      <c r="O67" s="207"/>
    </row>
    <row r="68" spans="1:15" x14ac:dyDescent="0.2">
      <c r="A68" s="214"/>
      <c r="B68" s="120" t="s">
        <v>109</v>
      </c>
      <c r="C68" s="199"/>
      <c r="D68" s="161"/>
      <c r="E68" s="162"/>
      <c r="F68" s="210"/>
      <c r="G68" s="89">
        <v>63</v>
      </c>
      <c r="H68" s="90">
        <v>5046680.5399999991</v>
      </c>
      <c r="I68" s="203"/>
      <c r="J68" s="103">
        <v>62</v>
      </c>
      <c r="K68" s="104">
        <v>5046680.5399999991</v>
      </c>
      <c r="L68" s="104">
        <v>3211202.62</v>
      </c>
      <c r="M68" s="104">
        <v>1134711.67</v>
      </c>
      <c r="N68" s="205"/>
      <c r="O68" s="207"/>
    </row>
    <row r="69" spans="1:15" x14ac:dyDescent="0.2">
      <c r="A69" s="212" t="s">
        <v>110</v>
      </c>
      <c r="B69" s="72" t="s">
        <v>111</v>
      </c>
      <c r="C69" s="199"/>
      <c r="D69" s="89">
        <v>155</v>
      </c>
      <c r="E69" s="90">
        <v>54567480.62487191</v>
      </c>
      <c r="F69" s="210"/>
      <c r="G69" s="89">
        <f>SUM(G70:G71)</f>
        <v>118</v>
      </c>
      <c r="H69" s="90">
        <f>SUM(H70:H71)</f>
        <v>36024019.930000007</v>
      </c>
      <c r="I69" s="203"/>
      <c r="J69" s="103">
        <v>216</v>
      </c>
      <c r="K69" s="104">
        <v>20147436.600000001</v>
      </c>
      <c r="L69" s="104">
        <v>7225583.2399999993</v>
      </c>
      <c r="M69" s="104">
        <v>4678796.26</v>
      </c>
      <c r="N69" s="205"/>
      <c r="O69" s="207"/>
    </row>
    <row r="70" spans="1:15" x14ac:dyDescent="0.2">
      <c r="A70" s="213"/>
      <c r="B70" s="134" t="s">
        <v>108</v>
      </c>
      <c r="C70" s="199"/>
      <c r="D70" s="40">
        <v>155</v>
      </c>
      <c r="E70" s="41">
        <v>54567480.62487191</v>
      </c>
      <c r="F70" s="210"/>
      <c r="G70" s="40">
        <v>114</v>
      </c>
      <c r="H70" s="41">
        <v>35053861.650000006</v>
      </c>
      <c r="I70" s="203"/>
      <c r="J70" s="42">
        <v>214</v>
      </c>
      <c r="K70" s="43">
        <v>19177278.32</v>
      </c>
      <c r="L70" s="43">
        <v>6608271.5599999996</v>
      </c>
      <c r="M70" s="43">
        <v>4460949.62</v>
      </c>
      <c r="N70" s="205"/>
      <c r="O70" s="207"/>
    </row>
    <row r="71" spans="1:15" x14ac:dyDescent="0.2">
      <c r="A71" s="214"/>
      <c r="B71" s="120" t="s">
        <v>109</v>
      </c>
      <c r="C71" s="209"/>
      <c r="D71" s="161"/>
      <c r="E71" s="162"/>
      <c r="F71" s="211"/>
      <c r="G71" s="40">
        <v>4</v>
      </c>
      <c r="H71" s="41">
        <v>970158.28</v>
      </c>
      <c r="I71" s="203"/>
      <c r="J71" s="42">
        <v>7</v>
      </c>
      <c r="K71" s="43">
        <v>970158.28</v>
      </c>
      <c r="L71" s="43">
        <v>617311.68000000005</v>
      </c>
      <c r="M71" s="43">
        <v>217846.64</v>
      </c>
      <c r="N71" s="205"/>
      <c r="O71" s="207"/>
    </row>
    <row r="72" spans="1:15" x14ac:dyDescent="0.2">
      <c r="A72" s="38" t="s">
        <v>112</v>
      </c>
      <c r="B72" s="67" t="s">
        <v>113</v>
      </c>
      <c r="C72" s="199"/>
      <c r="D72" s="40">
        <v>274</v>
      </c>
      <c r="E72" s="41">
        <v>543466754.48784399</v>
      </c>
      <c r="F72" s="210"/>
      <c r="G72" s="40">
        <v>274</v>
      </c>
      <c r="H72" s="41">
        <v>543116737.28784394</v>
      </c>
      <c r="I72" s="203"/>
      <c r="J72" s="42">
        <v>274</v>
      </c>
      <c r="K72" s="43">
        <v>360964511.5</v>
      </c>
      <c r="L72" s="43">
        <v>180317148.04999998</v>
      </c>
      <c r="M72" s="43">
        <v>83101053.609999985</v>
      </c>
      <c r="N72" s="205"/>
      <c r="O72" s="207"/>
    </row>
    <row r="73" spans="1:15" x14ac:dyDescent="0.2">
      <c r="A73" s="45">
        <v>20</v>
      </c>
      <c r="B73" s="46" t="s">
        <v>114</v>
      </c>
      <c r="C73" s="124">
        <v>1393088066.79426</v>
      </c>
      <c r="D73" s="48">
        <v>800</v>
      </c>
      <c r="E73" s="49">
        <v>662219663.44300008</v>
      </c>
      <c r="F73" s="50">
        <f>IFERROR(E73/C73,".")</f>
        <v>0.47536094754359909</v>
      </c>
      <c r="G73" s="48">
        <v>660</v>
      </c>
      <c r="H73" s="49">
        <v>535089564.96999997</v>
      </c>
      <c r="I73" s="51">
        <f>IFERROR(H73/C73,".")</f>
        <v>0.38410318609744099</v>
      </c>
      <c r="J73" s="52">
        <v>42</v>
      </c>
      <c r="K73" s="53">
        <v>401526507.78000009</v>
      </c>
      <c r="L73" s="53">
        <v>255491314.08999997</v>
      </c>
      <c r="M73" s="53">
        <v>93813449.449999988</v>
      </c>
      <c r="N73" s="54">
        <f>IFERROR(M73/O73,".")</f>
        <v>0.29019448759136751</v>
      </c>
      <c r="O73" s="55">
        <v>323277848</v>
      </c>
    </row>
    <row r="74" spans="1:15" x14ac:dyDescent="0.2">
      <c r="A74" s="45"/>
      <c r="B74" s="46" t="s">
        <v>115</v>
      </c>
      <c r="C74" s="124">
        <v>1182377958.858216</v>
      </c>
      <c r="D74" s="163"/>
      <c r="E74" s="164"/>
      <c r="F74" s="50"/>
      <c r="G74" s="165"/>
      <c r="H74" s="49">
        <v>1259849130</v>
      </c>
      <c r="I74" s="51">
        <f>IFERROR(H74/C74,".")</f>
        <v>1.0655214946805971</v>
      </c>
      <c r="J74" s="52">
        <v>53466</v>
      </c>
      <c r="K74" s="53">
        <f>SUM(K75:K76)</f>
        <v>1253534544.8699999</v>
      </c>
      <c r="L74" s="53">
        <f>SUM(L75:L76)</f>
        <v>797619680.86000001</v>
      </c>
      <c r="M74" s="53">
        <f>SUM(M75:M76)</f>
        <v>296588667.26999998</v>
      </c>
      <c r="N74" s="54">
        <f>IFERROR(M74/O74,".")</f>
        <v>1.123505335693209</v>
      </c>
      <c r="O74" s="55">
        <v>263985099</v>
      </c>
    </row>
    <row r="75" spans="1:15" x14ac:dyDescent="0.2">
      <c r="A75" s="197" t="s">
        <v>81</v>
      </c>
      <c r="B75" s="166" t="s">
        <v>39</v>
      </c>
      <c r="C75" s="199"/>
      <c r="D75" s="201"/>
      <c r="E75" s="117"/>
      <c r="F75" s="167"/>
      <c r="G75" s="168"/>
      <c r="H75" s="108">
        <v>586757900</v>
      </c>
      <c r="I75" s="203"/>
      <c r="J75" s="169">
        <v>17662</v>
      </c>
      <c r="K75" s="170">
        <v>580439231.84000003</v>
      </c>
      <c r="L75" s="170">
        <v>369331087.69999999</v>
      </c>
      <c r="M75" s="170">
        <v>136255824.65000001</v>
      </c>
      <c r="N75" s="205"/>
      <c r="O75" s="207"/>
    </row>
    <row r="76" spans="1:15" ht="13.5" thickBot="1" x14ac:dyDescent="0.25">
      <c r="A76" s="198"/>
      <c r="B76" s="120" t="s">
        <v>116</v>
      </c>
      <c r="C76" s="200"/>
      <c r="D76" s="202"/>
      <c r="E76" s="171"/>
      <c r="F76" s="172"/>
      <c r="G76" s="173"/>
      <c r="H76" s="174">
        <v>673091230</v>
      </c>
      <c r="I76" s="204"/>
      <c r="J76" s="175">
        <v>35804</v>
      </c>
      <c r="K76" s="176">
        <v>673095313.02999997</v>
      </c>
      <c r="L76" s="176">
        <v>428288593.16000003</v>
      </c>
      <c r="M76" s="176">
        <v>160332842.62</v>
      </c>
      <c r="N76" s="206"/>
      <c r="O76" s="208"/>
    </row>
    <row r="77" spans="1:15" ht="31.5" customHeight="1" thickBot="1" x14ac:dyDescent="0.25">
      <c r="A77" s="191" t="s">
        <v>117</v>
      </c>
      <c r="B77" s="192"/>
      <c r="C77" s="177">
        <v>58543906864.80349</v>
      </c>
      <c r="D77" s="178">
        <f>D74+D73+D64+D63+D56+D51+D46+D43+D39+D33+D27+D24+D18+D13+D9+D6</f>
        <v>4544507</v>
      </c>
      <c r="E77" s="179">
        <f>E74+E73+E64+E63+E56+E51+E46+E43+E39+E33+E27+E24+E18+E13+E9+E6</f>
        <v>49474569696.659668</v>
      </c>
      <c r="F77" s="180">
        <f>IFERROR(E77/C77,".")</f>
        <v>0.84508486614861889</v>
      </c>
      <c r="G77" s="178">
        <f>G74+G73+G64+G63+G56+G51+G46+G43+G39+G33+G27+G24+G18+G13+G9+G6</f>
        <v>3803822</v>
      </c>
      <c r="H77" s="179">
        <f>H74+H73+H64+H63+H56+H51+H46+H43+H39+H33+H27+H24+H18+H13+H9+H6</f>
        <v>36405687862.778816</v>
      </c>
      <c r="I77" s="181">
        <f>IFERROR(H77/C77,".")</f>
        <v>0.62185272238238443</v>
      </c>
      <c r="J77" s="182">
        <v>1064784</v>
      </c>
      <c r="K77" s="183">
        <f>K74+K73+K64+K63+K56+K51+K46+K43+K39+K33+K27+K24+K18+K13+K9+K6</f>
        <v>23811310510.639999</v>
      </c>
      <c r="L77" s="183">
        <f>L74+L73+L64+L63+L56+L51+L46+L43+L39+L33+L27+L24+L18+L13+L9+L6</f>
        <v>15095736096.759998</v>
      </c>
      <c r="M77" s="183">
        <f>M74+M73+M64+M63+M56+M51+M46+M43+M39+M33+M27+M24+M18+M13+M9+M6</f>
        <v>5556639408.249999</v>
      </c>
      <c r="N77" s="184">
        <f>IFERROR(M77/O77,".")</f>
        <v>0.40971484906790223</v>
      </c>
      <c r="O77" s="185">
        <v>13562211428</v>
      </c>
    </row>
    <row r="78" spans="1:15" ht="31.5" customHeight="1" thickBot="1" x14ac:dyDescent="0.25">
      <c r="A78" s="193" t="s">
        <v>118</v>
      </c>
      <c r="B78" s="193"/>
      <c r="C78" s="177">
        <v>58760739106.344429</v>
      </c>
      <c r="D78" s="194"/>
      <c r="E78" s="195"/>
      <c r="F78" s="195"/>
      <c r="G78" s="195"/>
      <c r="H78" s="195"/>
      <c r="I78" s="195"/>
      <c r="J78" s="195"/>
      <c r="K78" s="195"/>
      <c r="L78" s="195"/>
      <c r="M78" s="195"/>
      <c r="N78" s="196"/>
      <c r="O78" s="177">
        <f>O74+O73+O64+O63+O56+O51+O46+O43+O39+O33+O27+O24+O18+O13+O9+O6+O62</f>
        <v>13612211428</v>
      </c>
    </row>
    <row r="79" spans="1:15" x14ac:dyDescent="0.2">
      <c r="A79" s="186" t="s">
        <v>119</v>
      </c>
      <c r="B79" s="187"/>
      <c r="C79" s="187"/>
      <c r="D79" s="187"/>
      <c r="E79" s="187"/>
      <c r="F79" s="187"/>
      <c r="G79" s="187"/>
      <c r="H79" s="187"/>
      <c r="I79" s="187"/>
      <c r="J79" s="187"/>
      <c r="K79" s="187"/>
      <c r="L79" s="187"/>
      <c r="M79" s="187"/>
      <c r="N79" s="187"/>
      <c r="O79" s="187"/>
    </row>
    <row r="80" spans="1:15" x14ac:dyDescent="0.2">
      <c r="A80" s="186" t="s">
        <v>120</v>
      </c>
      <c r="B80" s="187"/>
      <c r="C80" s="187"/>
      <c r="D80" s="187"/>
      <c r="E80" s="187"/>
      <c r="F80" s="187"/>
      <c r="G80" s="187"/>
      <c r="H80" s="187"/>
      <c r="I80" s="187"/>
      <c r="J80" s="187"/>
      <c r="K80" s="187"/>
      <c r="L80" s="187"/>
      <c r="M80" s="187"/>
      <c r="O80" s="187"/>
    </row>
    <row r="81" spans="1:15" hidden="1" x14ac:dyDescent="0.2">
      <c r="A81" s="186" t="s">
        <v>124</v>
      </c>
      <c r="J81" s="188"/>
      <c r="K81" s="188"/>
      <c r="L81" s="188"/>
      <c r="M81" s="188"/>
      <c r="N81" s="188"/>
    </row>
    <row r="82" spans="1:15" hidden="1" x14ac:dyDescent="0.2">
      <c r="A82" s="186" t="s">
        <v>121</v>
      </c>
    </row>
    <row r="83" spans="1:15" hidden="1" x14ac:dyDescent="0.2">
      <c r="A83" s="186" t="s">
        <v>125</v>
      </c>
      <c r="K83" s="189"/>
      <c r="L83" s="189"/>
      <c r="M83" s="189"/>
    </row>
    <row r="84" spans="1:15" hidden="1" x14ac:dyDescent="0.2">
      <c r="A84" s="186" t="s">
        <v>126</v>
      </c>
    </row>
    <row r="85" spans="1:15" hidden="1" x14ac:dyDescent="0.2">
      <c r="A85" s="186" t="s">
        <v>127</v>
      </c>
    </row>
    <row r="86" spans="1:15" hidden="1" x14ac:dyDescent="0.2">
      <c r="A86" s="186" t="s">
        <v>122</v>
      </c>
      <c r="B86" s="190"/>
      <c r="C86" s="190"/>
      <c r="D86" s="190"/>
      <c r="E86" s="190"/>
      <c r="F86" s="190"/>
      <c r="G86" s="190"/>
      <c r="H86" s="190"/>
      <c r="I86" s="190"/>
      <c r="J86" s="190"/>
      <c r="K86" s="190"/>
      <c r="L86" s="190"/>
      <c r="M86" s="190"/>
      <c r="N86" s="190"/>
      <c r="O86" s="190"/>
    </row>
    <row r="87" spans="1:15" x14ac:dyDescent="0.2">
      <c r="A87" s="186"/>
    </row>
    <row r="88" spans="1:15" x14ac:dyDescent="0.2">
      <c r="A88" s="186"/>
    </row>
    <row r="89" spans="1:15" x14ac:dyDescent="0.2">
      <c r="A89" s="186"/>
      <c r="G89" s="188"/>
      <c r="H89" s="188"/>
      <c r="I89" s="188"/>
    </row>
    <row r="90" spans="1:15" x14ac:dyDescent="0.2">
      <c r="C90" s="189"/>
      <c r="D90" s="188"/>
      <c r="E90" s="188"/>
      <c r="G90" s="188"/>
      <c r="H90" s="188"/>
      <c r="J90" s="188"/>
      <c r="K90" s="188"/>
    </row>
    <row r="96" spans="1:15" ht="15" customHeight="1" x14ac:dyDescent="0.2"/>
  </sheetData>
  <mergeCells count="104">
    <mergeCell ref="O3:O4"/>
    <mergeCell ref="D1:F1"/>
    <mergeCell ref="G1:I1"/>
    <mergeCell ref="J1:N1"/>
    <mergeCell ref="A2:A4"/>
    <mergeCell ref="B2:B4"/>
    <mergeCell ref="D2:F2"/>
    <mergeCell ref="G2:I2"/>
    <mergeCell ref="J2:N2"/>
    <mergeCell ref="C7:C8"/>
    <mergeCell ref="F7:F8"/>
    <mergeCell ref="I7:I8"/>
    <mergeCell ref="N7:N8"/>
    <mergeCell ref="C3:C4"/>
    <mergeCell ref="D3:D4"/>
    <mergeCell ref="G3:G4"/>
    <mergeCell ref="J3:J4"/>
    <mergeCell ref="K3:L3"/>
    <mergeCell ref="O7:O8"/>
    <mergeCell ref="A10:A11"/>
    <mergeCell ref="C10:C12"/>
    <mergeCell ref="D10:D11"/>
    <mergeCell ref="E10:E11"/>
    <mergeCell ref="F10:F12"/>
    <mergeCell ref="A19:A21"/>
    <mergeCell ref="C25:C26"/>
    <mergeCell ref="F25:F26"/>
    <mergeCell ref="I25:I26"/>
    <mergeCell ref="N25:N26"/>
    <mergeCell ref="O25:O26"/>
    <mergeCell ref="M10:M11"/>
    <mergeCell ref="N10:N12"/>
    <mergeCell ref="O10:O12"/>
    <mergeCell ref="A14:A16"/>
    <mergeCell ref="C14:C16"/>
    <mergeCell ref="E14:E16"/>
    <mergeCell ref="F14:F17"/>
    <mergeCell ref="I14:I17"/>
    <mergeCell ref="N14:N17"/>
    <mergeCell ref="O14:O17"/>
    <mergeCell ref="G10:G11"/>
    <mergeCell ref="H10:H11"/>
    <mergeCell ref="I10:I12"/>
    <mergeCell ref="J10:J11"/>
    <mergeCell ref="K10:K11"/>
    <mergeCell ref="L10:L11"/>
    <mergeCell ref="A40:A42"/>
    <mergeCell ref="C40:C42"/>
    <mergeCell ref="F40:F42"/>
    <mergeCell ref="I40:I42"/>
    <mergeCell ref="N40:N42"/>
    <mergeCell ref="O40:O42"/>
    <mergeCell ref="A34:A35"/>
    <mergeCell ref="C34:C38"/>
    <mergeCell ref="F34:F38"/>
    <mergeCell ref="I34:I38"/>
    <mergeCell ref="N34:N38"/>
    <mergeCell ref="O34:O38"/>
    <mergeCell ref="A36:A37"/>
    <mergeCell ref="A49:A50"/>
    <mergeCell ref="A44:A45"/>
    <mergeCell ref="O44:O45"/>
    <mergeCell ref="C47:C50"/>
    <mergeCell ref="E47:E50"/>
    <mergeCell ref="F47:F50"/>
    <mergeCell ref="I47:I50"/>
    <mergeCell ref="N47:N50"/>
    <mergeCell ref="O47:O50"/>
    <mergeCell ref="C44:C45"/>
    <mergeCell ref="E44:E45"/>
    <mergeCell ref="F44:F45"/>
    <mergeCell ref="I44:I45"/>
    <mergeCell ref="N44:N45"/>
    <mergeCell ref="C65:C72"/>
    <mergeCell ref="F65:F72"/>
    <mergeCell ref="I65:I72"/>
    <mergeCell ref="N65:N72"/>
    <mergeCell ref="O65:O72"/>
    <mergeCell ref="A66:A68"/>
    <mergeCell ref="A69:A71"/>
    <mergeCell ref="O52:O55"/>
    <mergeCell ref="A54:A55"/>
    <mergeCell ref="B57:B59"/>
    <mergeCell ref="C57:C61"/>
    <mergeCell ref="E57:E61"/>
    <mergeCell ref="F57:F61"/>
    <mergeCell ref="I57:I61"/>
    <mergeCell ref="N57:N61"/>
    <mergeCell ref="O57:O61"/>
    <mergeCell ref="A60:A61"/>
    <mergeCell ref="C52:C55"/>
    <mergeCell ref="E52:E55"/>
    <mergeCell ref="F52:F55"/>
    <mergeCell ref="I52:I55"/>
    <mergeCell ref="N52:N55"/>
    <mergeCell ref="A77:B77"/>
    <mergeCell ref="A78:B78"/>
    <mergeCell ref="D78:N78"/>
    <mergeCell ref="A75:A76"/>
    <mergeCell ref="C75:C76"/>
    <mergeCell ref="D75:D76"/>
    <mergeCell ref="I75:I76"/>
    <mergeCell ref="N75:N76"/>
    <mergeCell ref="O75:O76"/>
  </mergeCells>
  <printOptions horizontalCentered="1" verticalCentered="1"/>
  <pageMargins left="0.31496062992125984" right="0" top="0" bottom="0" header="0.27559055118110237" footer="7.874015748031496E-2"/>
  <pageSetup paperSize="8" scale="56" orientation="landscape" r:id="rId1"/>
  <headerFooter alignWithMargins="0"/>
  <ignoredErrors>
    <ignoredError sqref="D7:I8 D77:E77 G77:I77 D10:I17 D9:E9 G9:I9 D6:E6 G6:I6 D19:I23 D18:E18 G18:I18 D25:I26 D24:E24 G24:I24 D28:I32 D27:E27 G27:I27 D64:E64 F62:F63 G64:I64 I73:I74 I62:I63 G66:H66 F73 D34:I51 I33 I56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PROW 2014-2020 grudzień 2019</vt:lpstr>
      <vt:lpstr>'PROW 2014-2020 grudzień 2019'!Obszar_wydruku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Mielczarek Urszula</dc:creator>
  <cp:lastModifiedBy>Mucha Sławomir</cp:lastModifiedBy>
  <cp:lastPrinted>2020-01-17T10:05:28Z</cp:lastPrinted>
  <dcterms:created xsi:type="dcterms:W3CDTF">2020-01-17T10:03:26Z</dcterms:created>
  <dcterms:modified xsi:type="dcterms:W3CDTF">2020-01-28T07:26:39Z</dcterms:modified>
</cp:coreProperties>
</file>