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bookViews>
    <workbookView xWindow="0" yWindow="0" windowWidth="21075" windowHeight="10590"/>
  </bookViews>
  <sheets>
    <sheet name="PROW 2014-2020 styczeń 2020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styczeń 2020'!$A$1:$Q$85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5" i="1" l="1"/>
  <c r="B84" i="1"/>
  <c r="B83" i="1"/>
  <c r="B81" i="1"/>
  <c r="D78" i="1"/>
  <c r="P77" i="1"/>
  <c r="K77" i="1"/>
  <c r="K97" i="1" s="1"/>
  <c r="D77" i="1"/>
  <c r="N76" i="1"/>
  <c r="N74" i="1" s="1"/>
  <c r="M76" i="1"/>
  <c r="L76" i="1"/>
  <c r="K76" i="1"/>
  <c r="I76" i="1"/>
  <c r="N75" i="1"/>
  <c r="M75" i="1"/>
  <c r="L75" i="1"/>
  <c r="K75" i="1"/>
  <c r="I75" i="1"/>
  <c r="P74" i="1"/>
  <c r="K74" i="1"/>
  <c r="I74" i="1"/>
  <c r="D74" i="1"/>
  <c r="P73" i="1"/>
  <c r="N73" i="1"/>
  <c r="M73" i="1"/>
  <c r="L73" i="1"/>
  <c r="K73" i="1"/>
  <c r="I73" i="1"/>
  <c r="H73" i="1"/>
  <c r="F73" i="1"/>
  <c r="E73" i="1"/>
  <c r="D73" i="1"/>
  <c r="N72" i="1"/>
  <c r="M72" i="1"/>
  <c r="L72" i="1"/>
  <c r="K72" i="1"/>
  <c r="I72" i="1"/>
  <c r="H72" i="1"/>
  <c r="F72" i="1"/>
  <c r="E72" i="1"/>
  <c r="N71" i="1"/>
  <c r="M71" i="1"/>
  <c r="L71" i="1"/>
  <c r="K71" i="1"/>
  <c r="I71" i="1"/>
  <c r="H71" i="1"/>
  <c r="N70" i="1"/>
  <c r="M70" i="1"/>
  <c r="L70" i="1"/>
  <c r="K70" i="1"/>
  <c r="I70" i="1"/>
  <c r="I69" i="1" s="1"/>
  <c r="H70" i="1"/>
  <c r="H69" i="1" s="1"/>
  <c r="F70" i="1"/>
  <c r="E70" i="1"/>
  <c r="N69" i="1"/>
  <c r="M69" i="1"/>
  <c r="L69" i="1"/>
  <c r="K69" i="1"/>
  <c r="F69" i="1"/>
  <c r="E69" i="1"/>
  <c r="N68" i="1"/>
  <c r="M68" i="1"/>
  <c r="L68" i="1"/>
  <c r="K68" i="1"/>
  <c r="I68" i="1"/>
  <c r="H68" i="1"/>
  <c r="N67" i="1"/>
  <c r="M67" i="1"/>
  <c r="L67" i="1"/>
  <c r="K67" i="1"/>
  <c r="I67" i="1"/>
  <c r="H67" i="1"/>
  <c r="H66" i="1" s="1"/>
  <c r="F67" i="1"/>
  <c r="E67" i="1"/>
  <c r="N66" i="1"/>
  <c r="M66" i="1"/>
  <c r="L66" i="1"/>
  <c r="K66" i="1"/>
  <c r="F66" i="1"/>
  <c r="E66" i="1"/>
  <c r="N65" i="1"/>
  <c r="M65" i="1"/>
  <c r="M64" i="1" s="1"/>
  <c r="L65" i="1"/>
  <c r="K65" i="1"/>
  <c r="I65" i="1"/>
  <c r="H65" i="1"/>
  <c r="F65" i="1"/>
  <c r="E65" i="1"/>
  <c r="E64" i="1" s="1"/>
  <c r="P64" i="1"/>
  <c r="K64" i="1"/>
  <c r="D64" i="1"/>
  <c r="P63" i="1"/>
  <c r="N63" i="1"/>
  <c r="M63" i="1"/>
  <c r="L63" i="1"/>
  <c r="K63" i="1"/>
  <c r="I63" i="1"/>
  <c r="H63" i="1"/>
  <c r="F63" i="1"/>
  <c r="E63" i="1"/>
  <c r="D63" i="1"/>
  <c r="P62" i="1"/>
  <c r="N62" i="1"/>
  <c r="M62" i="1"/>
  <c r="L62" i="1"/>
  <c r="K62" i="1"/>
  <c r="I62" i="1"/>
  <c r="J62" i="1" s="1"/>
  <c r="H62" i="1"/>
  <c r="F62" i="1"/>
  <c r="G62" i="1" s="1"/>
  <c r="E62" i="1"/>
  <c r="N61" i="1"/>
  <c r="M61" i="1"/>
  <c r="L61" i="1"/>
  <c r="K61" i="1"/>
  <c r="I61" i="1"/>
  <c r="H61" i="1"/>
  <c r="E61" i="1"/>
  <c r="N60" i="1"/>
  <c r="M60" i="1"/>
  <c r="L60" i="1"/>
  <c r="K60" i="1"/>
  <c r="I60" i="1"/>
  <c r="H60" i="1"/>
  <c r="E60" i="1"/>
  <c r="N59" i="1"/>
  <c r="M59" i="1"/>
  <c r="L59" i="1"/>
  <c r="K59" i="1"/>
  <c r="I59" i="1"/>
  <c r="H59" i="1"/>
  <c r="E59" i="1"/>
  <c r="N58" i="1"/>
  <c r="M58" i="1"/>
  <c r="L58" i="1"/>
  <c r="K58" i="1"/>
  <c r="I58" i="1"/>
  <c r="H58" i="1"/>
  <c r="E58" i="1"/>
  <c r="N57" i="1"/>
  <c r="M57" i="1"/>
  <c r="L57" i="1"/>
  <c r="K57" i="1"/>
  <c r="I57" i="1"/>
  <c r="H57" i="1"/>
  <c r="E57" i="1"/>
  <c r="P56" i="1"/>
  <c r="N56" i="1"/>
  <c r="M56" i="1"/>
  <c r="L56" i="1"/>
  <c r="K56" i="1"/>
  <c r="I56" i="1"/>
  <c r="H56" i="1"/>
  <c r="E56" i="1"/>
  <c r="D56" i="1"/>
  <c r="N55" i="1"/>
  <c r="M55" i="1"/>
  <c r="L55" i="1"/>
  <c r="K55" i="1"/>
  <c r="I55" i="1"/>
  <c r="H55" i="1"/>
  <c r="E55" i="1"/>
  <c r="N54" i="1"/>
  <c r="M54" i="1"/>
  <c r="L54" i="1"/>
  <c r="K54" i="1"/>
  <c r="I54" i="1"/>
  <c r="H54" i="1"/>
  <c r="E54" i="1"/>
  <c r="N53" i="1"/>
  <c r="M53" i="1"/>
  <c r="L53" i="1"/>
  <c r="K53" i="1"/>
  <c r="I53" i="1"/>
  <c r="H53" i="1"/>
  <c r="E53" i="1"/>
  <c r="N52" i="1"/>
  <c r="M52" i="1"/>
  <c r="L52" i="1"/>
  <c r="K52" i="1"/>
  <c r="I52" i="1"/>
  <c r="H52" i="1"/>
  <c r="E52" i="1"/>
  <c r="P51" i="1"/>
  <c r="N51" i="1"/>
  <c r="M51" i="1"/>
  <c r="L51" i="1"/>
  <c r="K51" i="1"/>
  <c r="I51" i="1"/>
  <c r="H51" i="1"/>
  <c r="E51" i="1"/>
  <c r="D51" i="1"/>
  <c r="N50" i="1"/>
  <c r="M50" i="1"/>
  <c r="L50" i="1"/>
  <c r="K50" i="1"/>
  <c r="I50" i="1"/>
  <c r="H50" i="1"/>
  <c r="E50" i="1"/>
  <c r="N49" i="1"/>
  <c r="M49" i="1"/>
  <c r="L49" i="1"/>
  <c r="K49" i="1"/>
  <c r="I49" i="1"/>
  <c r="H49" i="1"/>
  <c r="E49" i="1"/>
  <c r="N48" i="1"/>
  <c r="M48" i="1"/>
  <c r="L48" i="1"/>
  <c r="K48" i="1"/>
  <c r="I48" i="1"/>
  <c r="H48" i="1"/>
  <c r="E48" i="1"/>
  <c r="N47" i="1"/>
  <c r="M47" i="1"/>
  <c r="L47" i="1"/>
  <c r="K47" i="1"/>
  <c r="I47" i="1"/>
  <c r="H47" i="1"/>
  <c r="E47" i="1"/>
  <c r="P46" i="1"/>
  <c r="N46" i="1"/>
  <c r="O46" i="1" s="1"/>
  <c r="M46" i="1"/>
  <c r="L46" i="1"/>
  <c r="K46" i="1"/>
  <c r="I46" i="1"/>
  <c r="J46" i="1" s="1"/>
  <c r="H46" i="1"/>
  <c r="E46" i="1"/>
  <c r="D46" i="1"/>
  <c r="N45" i="1"/>
  <c r="N43" i="1" s="1"/>
  <c r="M45" i="1"/>
  <c r="L45" i="1"/>
  <c r="K45" i="1"/>
  <c r="I45" i="1"/>
  <c r="N44" i="1"/>
  <c r="M44" i="1"/>
  <c r="L44" i="1"/>
  <c r="K44" i="1"/>
  <c r="I44" i="1"/>
  <c r="H44" i="1"/>
  <c r="E44" i="1"/>
  <c r="E43" i="1" s="1"/>
  <c r="P43" i="1"/>
  <c r="I43" i="1"/>
  <c r="H43" i="1"/>
  <c r="D43" i="1"/>
  <c r="N42" i="1"/>
  <c r="M42" i="1"/>
  <c r="L42" i="1"/>
  <c r="K42" i="1"/>
  <c r="N41" i="1"/>
  <c r="M41" i="1"/>
  <c r="L41" i="1"/>
  <c r="K41" i="1"/>
  <c r="I41" i="1"/>
  <c r="H41" i="1"/>
  <c r="F41" i="1"/>
  <c r="E41" i="1"/>
  <c r="N40" i="1"/>
  <c r="M40" i="1"/>
  <c r="L40" i="1"/>
  <c r="K40" i="1"/>
  <c r="I40" i="1"/>
  <c r="H40" i="1"/>
  <c r="F40" i="1"/>
  <c r="E40" i="1"/>
  <c r="P39" i="1"/>
  <c r="N39" i="1"/>
  <c r="M39" i="1"/>
  <c r="L39" i="1"/>
  <c r="K39" i="1"/>
  <c r="I39" i="1"/>
  <c r="H39" i="1"/>
  <c r="F39" i="1"/>
  <c r="G39" i="1" s="1"/>
  <c r="E39" i="1"/>
  <c r="D39" i="1"/>
  <c r="N38" i="1"/>
  <c r="M38" i="1"/>
  <c r="L38" i="1"/>
  <c r="K38" i="1"/>
  <c r="I38" i="1"/>
  <c r="H38" i="1"/>
  <c r="F38" i="1"/>
  <c r="E38" i="1"/>
  <c r="N37" i="1"/>
  <c r="M37" i="1"/>
  <c r="L37" i="1"/>
  <c r="K37" i="1"/>
  <c r="I37" i="1"/>
  <c r="H37" i="1"/>
  <c r="F37" i="1"/>
  <c r="E37" i="1"/>
  <c r="N36" i="1"/>
  <c r="M36" i="1"/>
  <c r="L36" i="1"/>
  <c r="K36" i="1"/>
  <c r="I36" i="1"/>
  <c r="H36" i="1"/>
  <c r="F36" i="1"/>
  <c r="E36" i="1"/>
  <c r="N35" i="1"/>
  <c r="M35" i="1"/>
  <c r="L35" i="1"/>
  <c r="K35" i="1"/>
  <c r="I35" i="1"/>
  <c r="H35" i="1"/>
  <c r="F35" i="1"/>
  <c r="E35" i="1"/>
  <c r="N34" i="1"/>
  <c r="M34" i="1"/>
  <c r="M33" i="1" s="1"/>
  <c r="L34" i="1"/>
  <c r="K34" i="1"/>
  <c r="I34" i="1"/>
  <c r="H34" i="1"/>
  <c r="F34" i="1"/>
  <c r="E34" i="1"/>
  <c r="E33" i="1" s="1"/>
  <c r="P33" i="1"/>
  <c r="K33" i="1"/>
  <c r="D33" i="1"/>
  <c r="P32" i="1"/>
  <c r="N32" i="1"/>
  <c r="O32" i="1" s="1"/>
  <c r="M32" i="1"/>
  <c r="L32" i="1"/>
  <c r="K32" i="1"/>
  <c r="I32" i="1"/>
  <c r="H32" i="1"/>
  <c r="E32" i="1"/>
  <c r="D32" i="1"/>
  <c r="P31" i="1"/>
  <c r="N31" i="1"/>
  <c r="M31" i="1"/>
  <c r="L31" i="1"/>
  <c r="K31" i="1"/>
  <c r="I31" i="1"/>
  <c r="H31" i="1"/>
  <c r="F31" i="1"/>
  <c r="E31" i="1"/>
  <c r="D31" i="1"/>
  <c r="P30" i="1"/>
  <c r="N30" i="1"/>
  <c r="M30" i="1"/>
  <c r="L30" i="1"/>
  <c r="K30" i="1"/>
  <c r="I30" i="1"/>
  <c r="J30" i="1" s="1"/>
  <c r="H30" i="1"/>
  <c r="F30" i="1"/>
  <c r="E30" i="1"/>
  <c r="D30" i="1"/>
  <c r="P29" i="1"/>
  <c r="N29" i="1"/>
  <c r="M29" i="1"/>
  <c r="L29" i="1"/>
  <c r="K29" i="1"/>
  <c r="I29" i="1"/>
  <c r="H29" i="1"/>
  <c r="F29" i="1"/>
  <c r="E29" i="1"/>
  <c r="D29" i="1"/>
  <c r="P28" i="1"/>
  <c r="N28" i="1"/>
  <c r="M28" i="1"/>
  <c r="L28" i="1"/>
  <c r="K28" i="1"/>
  <c r="I28" i="1"/>
  <c r="H28" i="1"/>
  <c r="F28" i="1"/>
  <c r="E28" i="1"/>
  <c r="D28" i="1"/>
  <c r="G28" i="1" s="1"/>
  <c r="K27" i="1"/>
  <c r="N26" i="1"/>
  <c r="M26" i="1"/>
  <c r="L26" i="1"/>
  <c r="K26" i="1"/>
  <c r="I26" i="1"/>
  <c r="H26" i="1"/>
  <c r="F26" i="1"/>
  <c r="E26" i="1"/>
  <c r="N25" i="1"/>
  <c r="M25" i="1"/>
  <c r="L25" i="1"/>
  <c r="K25" i="1"/>
  <c r="I25" i="1"/>
  <c r="H25" i="1"/>
  <c r="F25" i="1"/>
  <c r="E25" i="1"/>
  <c r="P24" i="1"/>
  <c r="K24" i="1"/>
  <c r="D24" i="1"/>
  <c r="P23" i="1"/>
  <c r="O23" i="1" s="1"/>
  <c r="N23" i="1"/>
  <c r="M23" i="1"/>
  <c r="L23" i="1"/>
  <c r="K23" i="1"/>
  <c r="I23" i="1"/>
  <c r="J23" i="1" s="1"/>
  <c r="H23" i="1"/>
  <c r="F23" i="1"/>
  <c r="E23" i="1"/>
  <c r="D23" i="1"/>
  <c r="P22" i="1"/>
  <c r="N22" i="1"/>
  <c r="M22" i="1"/>
  <c r="L22" i="1"/>
  <c r="K22" i="1"/>
  <c r="I22" i="1"/>
  <c r="H22" i="1"/>
  <c r="F22" i="1"/>
  <c r="E22" i="1"/>
  <c r="D22" i="1"/>
  <c r="P21" i="1"/>
  <c r="N21" i="1"/>
  <c r="M21" i="1"/>
  <c r="L21" i="1"/>
  <c r="K21" i="1"/>
  <c r="I21" i="1"/>
  <c r="H21" i="1"/>
  <c r="F21" i="1"/>
  <c r="E21" i="1"/>
  <c r="D21" i="1"/>
  <c r="C21" i="1"/>
  <c r="P20" i="1"/>
  <c r="N20" i="1"/>
  <c r="M20" i="1"/>
  <c r="L20" i="1"/>
  <c r="K20" i="1"/>
  <c r="I20" i="1"/>
  <c r="H20" i="1"/>
  <c r="F20" i="1"/>
  <c r="E20" i="1"/>
  <c r="D20" i="1"/>
  <c r="P19" i="1"/>
  <c r="N19" i="1"/>
  <c r="M19" i="1"/>
  <c r="L19" i="1"/>
  <c r="K19" i="1"/>
  <c r="I19" i="1"/>
  <c r="H19" i="1"/>
  <c r="F19" i="1"/>
  <c r="E19" i="1"/>
  <c r="D19" i="1"/>
  <c r="P18" i="1"/>
  <c r="K18" i="1"/>
  <c r="D18" i="1"/>
  <c r="N17" i="1"/>
  <c r="M17" i="1"/>
  <c r="L17" i="1"/>
  <c r="K17" i="1"/>
  <c r="I17" i="1"/>
  <c r="H17" i="1"/>
  <c r="F17" i="1"/>
  <c r="F13" i="1" s="1"/>
  <c r="E17" i="1"/>
  <c r="N16" i="1"/>
  <c r="M16" i="1"/>
  <c r="L16" i="1"/>
  <c r="K16" i="1"/>
  <c r="I16" i="1"/>
  <c r="I14" i="1" s="1"/>
  <c r="I13" i="1" s="1"/>
  <c r="J13" i="1" s="1"/>
  <c r="N15" i="1"/>
  <c r="M15" i="1"/>
  <c r="L15" i="1"/>
  <c r="K15" i="1"/>
  <c r="I15" i="1"/>
  <c r="H15" i="1"/>
  <c r="H14" i="1" s="1"/>
  <c r="H13" i="1" s="1"/>
  <c r="E15" i="1"/>
  <c r="E14" i="1" s="1"/>
  <c r="E13" i="1" s="1"/>
  <c r="K14" i="1"/>
  <c r="P13" i="1"/>
  <c r="K13" i="1"/>
  <c r="D13" i="1"/>
  <c r="N12" i="1"/>
  <c r="M12" i="1"/>
  <c r="L12" i="1"/>
  <c r="K12" i="1"/>
  <c r="I12" i="1"/>
  <c r="H12" i="1"/>
  <c r="F12" i="1"/>
  <c r="E12" i="1"/>
  <c r="N10" i="1"/>
  <c r="N9" i="1" s="1"/>
  <c r="M10" i="1"/>
  <c r="M9" i="1" s="1"/>
  <c r="L10" i="1"/>
  <c r="K10" i="1"/>
  <c r="I10" i="1"/>
  <c r="H10" i="1"/>
  <c r="F10" i="1"/>
  <c r="E10" i="1"/>
  <c r="E9" i="1" s="1"/>
  <c r="P9" i="1"/>
  <c r="D9" i="1"/>
  <c r="N8" i="1"/>
  <c r="N7" i="1"/>
  <c r="M7" i="1"/>
  <c r="M6" i="1" s="1"/>
  <c r="L7" i="1"/>
  <c r="L6" i="1" s="1"/>
  <c r="K7" i="1"/>
  <c r="I7" i="1"/>
  <c r="I6" i="1" s="1"/>
  <c r="H7" i="1"/>
  <c r="H6" i="1" s="1"/>
  <c r="F7" i="1"/>
  <c r="F6" i="1" s="1"/>
  <c r="E7" i="1"/>
  <c r="P6" i="1"/>
  <c r="K6" i="1"/>
  <c r="E6" i="1"/>
  <c r="D6" i="1"/>
  <c r="E24" i="1" l="1"/>
  <c r="M24" i="1"/>
  <c r="N14" i="1"/>
  <c r="N13" i="1" s="1"/>
  <c r="O13" i="1" s="1"/>
  <c r="J21" i="1"/>
  <c r="J22" i="1"/>
  <c r="G23" i="1"/>
  <c r="N24" i="1"/>
  <c r="J43" i="1"/>
  <c r="O73" i="1"/>
  <c r="J74" i="1"/>
  <c r="K9" i="1"/>
  <c r="M43" i="1"/>
  <c r="O63" i="1"/>
  <c r="M14" i="1"/>
  <c r="M13" i="1" s="1"/>
  <c r="I24" i="1"/>
  <c r="J24" i="1" s="1"/>
  <c r="J31" i="1"/>
  <c r="I66" i="1"/>
  <c r="I64" i="1" s="1"/>
  <c r="L18" i="1"/>
  <c r="G6" i="1"/>
  <c r="N6" i="1"/>
  <c r="O6" i="1" s="1"/>
  <c r="O9" i="1"/>
  <c r="G19" i="1"/>
  <c r="O19" i="1"/>
  <c r="N33" i="1"/>
  <c r="O33" i="1" s="1"/>
  <c r="O39" i="1"/>
  <c r="O51" i="1"/>
  <c r="O56" i="1"/>
  <c r="G63" i="1"/>
  <c r="L74" i="1"/>
  <c r="I18" i="1"/>
  <c r="J18" i="1" s="1"/>
  <c r="L24" i="1"/>
  <c r="J19" i="1"/>
  <c r="H24" i="1"/>
  <c r="J56" i="1"/>
  <c r="J63" i="1"/>
  <c r="F64" i="1"/>
  <c r="G64" i="1" s="1"/>
  <c r="N64" i="1"/>
  <c r="O64" i="1" s="1"/>
  <c r="O24" i="1"/>
  <c r="G31" i="1"/>
  <c r="O43" i="1"/>
  <c r="J6" i="1"/>
  <c r="I9" i="1"/>
  <c r="L14" i="1"/>
  <c r="L13" i="1" s="1"/>
  <c r="H9" i="1"/>
  <c r="G21" i="1"/>
  <c r="O21" i="1"/>
  <c r="J29" i="1"/>
  <c r="L27" i="1"/>
  <c r="G30" i="1"/>
  <c r="O30" i="1"/>
  <c r="H33" i="1"/>
  <c r="G73" i="1"/>
  <c r="H18" i="1"/>
  <c r="E27" i="1"/>
  <c r="M27" i="1"/>
  <c r="K43" i="1"/>
  <c r="L43" i="1"/>
  <c r="H64" i="1"/>
  <c r="J73" i="1"/>
  <c r="J9" i="1"/>
  <c r="F9" i="1"/>
  <c r="G9" i="1" s="1"/>
  <c r="J20" i="1"/>
  <c r="G22" i="1"/>
  <c r="O22" i="1"/>
  <c r="F24" i="1"/>
  <c r="G24" i="1" s="1"/>
  <c r="O29" i="1"/>
  <c r="I33" i="1"/>
  <c r="J33" i="1" s="1"/>
  <c r="F33" i="1"/>
  <c r="G33" i="1" s="1"/>
  <c r="L33" i="1"/>
  <c r="J39" i="1"/>
  <c r="O62" i="1"/>
  <c r="N27" i="1"/>
  <c r="P27" i="1"/>
  <c r="P78" i="1" s="1"/>
  <c r="J51" i="1"/>
  <c r="M18" i="1"/>
  <c r="M77" i="1" s="1"/>
  <c r="M97" i="1" s="1"/>
  <c r="F27" i="1"/>
  <c r="L9" i="1"/>
  <c r="O20" i="1"/>
  <c r="H27" i="1"/>
  <c r="O28" i="1"/>
  <c r="J32" i="1"/>
  <c r="E77" i="1"/>
  <c r="E97" i="1" s="1"/>
  <c r="L64" i="1"/>
  <c r="M74" i="1"/>
  <c r="F18" i="1"/>
  <c r="G18" i="1" s="1"/>
  <c r="E18" i="1"/>
  <c r="J28" i="1"/>
  <c r="O31" i="1"/>
  <c r="O74" i="1"/>
  <c r="N18" i="1"/>
  <c r="O18" i="1" s="1"/>
  <c r="G20" i="1"/>
  <c r="I27" i="1"/>
  <c r="G29" i="1"/>
  <c r="D27" i="1"/>
  <c r="H77" i="1" l="1"/>
  <c r="H97" i="1" s="1"/>
  <c r="L77" i="1"/>
  <c r="L97" i="1" s="1"/>
  <c r="N77" i="1"/>
  <c r="N97" i="1" s="1"/>
  <c r="O27" i="1"/>
  <c r="F77" i="1"/>
  <c r="G27" i="1"/>
  <c r="I77" i="1"/>
  <c r="J64" i="1"/>
  <c r="J27" i="1"/>
  <c r="F97" i="1"/>
  <c r="G77" i="1"/>
  <c r="O77" i="1" l="1"/>
  <c r="J77" i="1"/>
  <c r="I97" i="1"/>
</calcChain>
</file>

<file path=xl/sharedStrings.xml><?xml version="1.0" encoding="utf-8"?>
<sst xmlns="http://schemas.openxmlformats.org/spreadsheetml/2006/main" count="145" uniqueCount="123">
  <si>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</si>
  <si>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</si>
  <si>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</si>
  <si>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</si>
  <si>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</si>
  <si>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</si>
  <si>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</si>
  <si>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</si>
  <si>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</si>
  <si>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</si>
  <si>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</si>
  <si>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</si>
  <si>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</si>
  <si>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</si>
  <si>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</si>
  <si>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</si>
  <si>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</si>
  <si>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</si>
  <si>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</si>
  <si>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</si>
  <si>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</si>
  <si>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</si>
  <si>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</si>
  <si>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</si>
  <si>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</si>
  <si>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</si>
  <si>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</si>
  <si>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</si>
  <si>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</si>
  <si>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</si>
  <si>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</si>
  <si>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</si>
  <si>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</si>
  <si>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</si>
  <si>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</si>
  <si>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</si>
  <si>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</si>
  <si>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</si>
  <si>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</si>
  <si>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</si>
  <si>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</si>
  <si>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</si>
  <si>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</si>
  <si>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</si>
  <si>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</si>
  <si>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</si>
  <si>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</si>
  <si>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</si>
  <si>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</si>
  <si>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</si>
  <si>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</si>
  <si>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</si>
  <si>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</si>
  <si>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</si>
  <si>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</si>
  <si>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</si>
  <si>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</si>
  <si>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</si>
  <si>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</si>
  <si>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</si>
  <si>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</si>
  <si>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</si>
  <si>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</si>
  <si>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</si>
  <si>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</si>
  <si>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</si>
  <si>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</si>
  <si>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</si>
  <si>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</si>
  <si>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</si>
  <si>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</si>
  <si>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</si>
  <si>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</si>
  <si>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</si>
  <si>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</si>
  <si>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</si>
  <si>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8 - w tym:</t>
  </si>
  <si>
    <t>Zobowiązania z PROW 2014-2020</t>
  </si>
  <si>
    <t>Zobowiązania z PROW 2007-2013</t>
  </si>
  <si>
    <t>Zobowiązania z PROW 2004-2006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</si>
  <si>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</si>
  <si>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</si>
  <si>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</si>
  <si>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</si>
  <si>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</si>
  <si>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</si>
  <si>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</si>
  <si>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</si>
  <si>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</si>
  <si>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</si>
  <si>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</si>
  <si>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</si>
  <si>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</si>
  <si>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</si>
  <si>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</si>
  <si>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</si>
  <si>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</si>
  <si>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</si>
  <si>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</si>
  <si>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</si>
  <si>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</si>
  <si>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</si>
  <si>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</si>
  <si>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</si>
  <si>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</si>
  <si>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</si>
  <si>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</si>
  <si>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</si>
  <si>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</si>
  <si>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</si>
  <si>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</si>
  <si>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</si>
  <si>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</si>
  <si>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</si>
  <si>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</si>
  <si>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</si>
  <si>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</si>
  <si>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</t>
  </si>
  <si>
    <t>RAZEM - z uwzględnieniem instrumentów finansowych - łączny limit środków</t>
  </si>
  <si>
    <t xml:space="preserve">*  W przypadku działań wieloletnich: 3.1,8,9,10,11 i Renty strukturalne - kwota oraz % wykorzystania środków przedstawione w sekcji C odnoszą się do szacowanych wypłat dla beneficjentów, którzy podjęli zobowiązania w ramach PROW 2004-2006, PROW 2007-2013 oraz PROW 2014-2020 i które mogą być finansowane w ramach budżetu PROW 2014 - 2020. </t>
  </si>
  <si>
    <t>** Limit środków na poszczególne działania / poddziałania / typy operacji podany w kolumnie H zgodny z „Planem finansowym PROW 2014-2020”. W przypadkach, w których w „Planie finansowym” nie został określony limit na dane poddziałanie/typ operacji, podane wartości wynikają z „Roboczego podsumowania tabeli finansowej” zawartego w „Skróconej wersji programu”.</t>
  </si>
  <si>
    <t>**** W ramach poddziałania 19.4 dane kwotowe zawarte w sekcjach dotyczących złożonych wniosków oraz zawartych umów dotyczą maksymalnej kwoty wsparcia wynikającej z umowy ramowej zawartej przez daną LGD.</t>
  </si>
  <si>
    <t>********** Dane w sekcjach B-D nie obejmują instrumentów finansowych realizowanych w ramach Programu.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</si>
</sst>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>
      <alignment horizontal="center" vertical="center" wrapText="1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5" fillId="0" borderId="27" xfId="1" applyFont="1" applyFill="1" applyBorder="1" applyAlignment="1" applyProtection="1">
      <alignment horizontal="center" vertical="center" wrapText="1"/>
      <protection locked="0"/>
    </xf>
    <xf numFmtId="0" fontId="5" fillId="0" borderId="29" xfId="1" applyFont="1" applyFill="1" applyBorder="1" applyAlignment="1" applyProtection="1">
      <alignment horizontal="center" vertical="center" wrapText="1"/>
      <protection locked="0"/>
    </xf>
    <xf numFmtId="0" fontId="5" fillId="0" borderId="31" xfId="1" applyFont="1" applyFill="1" applyBorder="1" applyAlignment="1" applyProtection="1">
      <alignment horizontal="center" vertical="center" wrapText="1"/>
      <protection locked="0"/>
    </xf>
    <xf numFmtId="0" fontId="5" fillId="0" borderId="32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33" xfId="1" applyFont="1" applyFill="1" applyBorder="1" applyAlignment="1" applyProtection="1">
      <alignment horizontal="center" vertical="center" wrapText="1"/>
      <protection locked="0"/>
    </xf>
    <xf numFmtId="0" fontId="5" fillId="0" borderId="34" xfId="1" applyFont="1" applyFill="1" applyBorder="1" applyAlignment="1" applyProtection="1">
      <alignment horizontal="center" vertical="center" wrapText="1"/>
      <protection locked="0"/>
    </xf>
    <xf numFmtId="0" fontId="5" fillId="0" borderId="35" xfId="1" applyFont="1" applyFill="1" applyBorder="1" applyAlignment="1" applyProtection="1">
      <alignment horizontal="center" vertical="center" wrapText="1"/>
      <protection locked="0"/>
    </xf>
    <xf numFmtId="0" fontId="5" fillId="0" borderId="36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 applyProtection="1">
      <alignment horizontal="left" vertical="center" wrapText="1"/>
      <protection locked="0"/>
    </xf>
    <xf numFmtId="4" fontId="6" fillId="2" borderId="9" xfId="1" applyNumberFormat="1" applyFont="1" applyFill="1" applyBorder="1" applyAlignment="1" applyProtection="1">
      <alignment horizontal="right" vertical="center" wrapText="1"/>
    </xf>
    <xf numFmtId="3" fontId="6" fillId="2" borderId="1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1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2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0" xfId="1" applyNumberFormat="1" applyFont="1" applyFill="1" applyBorder="1" applyAlignment="1" applyProtection="1">
      <alignment horizontal="right" vertical="center" wrapText="1"/>
    </xf>
    <xf numFmtId="4" fontId="6" fillId="2" borderId="11" xfId="1" applyNumberFormat="1" applyFont="1" applyFill="1" applyBorder="1" applyAlignment="1" applyProtection="1">
      <alignment horizontal="right" vertical="center" wrapText="1"/>
    </xf>
    <xf numFmtId="10" fontId="6" fillId="2" borderId="12" xfId="1" applyNumberFormat="1" applyFont="1" applyFill="1" applyBorder="1" applyAlignment="1" applyProtection="1">
      <alignment horizontal="right" vertical="center" wrapText="1"/>
    </xf>
    <xf numFmtId="4" fontId="6" fillId="2" borderId="6" xfId="1" applyNumberFormat="1" applyFont="1" applyFill="1" applyBorder="1" applyAlignment="1" applyProtection="1">
      <alignment horizontal="right" vertical="center" wrapText="1"/>
    </xf>
    <xf numFmtId="0" fontId="7" fillId="0" borderId="0" xfId="1" applyFont="1" applyFill="1" applyProtection="1"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0" fontId="6" fillId="0" borderId="37" xfId="1" applyFont="1" applyBorder="1" applyAlignment="1" applyProtection="1">
      <alignment horizontal="lef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  <protection locked="0"/>
    </xf>
    <xf numFmtId="4" fontId="8" fillId="0" borderId="40" xfId="1" applyNumberFormat="1" applyFont="1" applyBorder="1" applyAlignment="1" applyProtection="1">
      <alignment horizontal="righ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</xf>
    <xf numFmtId="4" fontId="8" fillId="0" borderId="40" xfId="1" applyNumberFormat="1" applyFont="1" applyBorder="1" applyAlignment="1" applyProtection="1">
      <alignment horizontal="right" vertical="center" wrapText="1"/>
    </xf>
    <xf numFmtId="0" fontId="8" fillId="0" borderId="41" xfId="1" applyFont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left" vertical="center" wrapText="1"/>
      <protection locked="0"/>
    </xf>
    <xf numFmtId="3" fontId="8" fillId="0" borderId="18" xfId="1" applyNumberFormat="1" applyFont="1" applyBorder="1" applyAlignment="1" applyProtection="1">
      <alignment horizontal="right" vertical="center" wrapText="1"/>
      <protection locked="0"/>
    </xf>
    <xf numFmtId="4" fontId="8" fillId="0" borderId="42" xfId="1" applyNumberFormat="1" applyFont="1" applyBorder="1" applyAlignment="1" applyProtection="1">
      <alignment horizontal="right" vertical="center" wrapText="1"/>
      <protection locked="0"/>
    </xf>
    <xf numFmtId="3" fontId="8" fillId="0" borderId="18" xfId="1" applyNumberFormat="1" applyFont="1" applyBorder="1" applyAlignment="1" applyProtection="1">
      <alignment horizontal="right" vertical="center" wrapText="1"/>
    </xf>
    <xf numFmtId="4" fontId="8" fillId="0" borderId="42" xfId="1" applyNumberFormat="1" applyFont="1" applyBorder="1" applyAlignment="1" applyProtection="1">
      <alignment horizontal="right" vertical="center" wrapText="1"/>
    </xf>
    <xf numFmtId="4" fontId="8" fillId="0" borderId="35" xfId="1" applyNumberFormat="1" applyFont="1" applyBorder="1" applyAlignment="1" applyProtection="1">
      <alignment horizontal="right" vertical="center" wrapText="1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4" fontId="6" fillId="2" borderId="21" xfId="1" applyNumberFormat="1" applyFont="1" applyFill="1" applyBorder="1" applyAlignment="1" applyProtection="1">
      <alignment horizontal="right" vertical="center" wrapText="1"/>
    </xf>
    <xf numFmtId="3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6" xfId="1" applyNumberFormat="1" applyFont="1" applyFill="1" applyBorder="1" applyAlignment="1" applyProtection="1">
      <alignment horizontal="right" vertical="center" wrapText="1"/>
    </xf>
    <xf numFmtId="4" fontId="6" fillId="2" borderId="17" xfId="1" applyNumberFormat="1" applyFont="1" applyFill="1" applyBorder="1" applyAlignment="1" applyProtection="1">
      <alignment horizontal="right" vertical="center" wrapText="1"/>
    </xf>
    <xf numFmtId="10" fontId="6" fillId="2" borderId="19" xfId="1" applyNumberFormat="1" applyFont="1" applyFill="1" applyBorder="1" applyAlignment="1" applyProtection="1">
      <alignment horizontal="right" vertical="center" wrapText="1"/>
    </xf>
    <xf numFmtId="4" fontId="6" fillId="2" borderId="14" xfId="1" applyNumberFormat="1" applyFont="1" applyFill="1" applyBorder="1" applyAlignment="1" applyProtection="1">
      <alignment horizontal="right" vertical="center" wrapText="1"/>
    </xf>
    <xf numFmtId="0" fontId="6" fillId="0" borderId="13" xfId="1" applyFont="1" applyBorder="1" applyAlignment="1" applyProtection="1">
      <alignment horizontal="left" vertical="center" wrapText="1"/>
      <protection locked="0"/>
    </xf>
    <xf numFmtId="0" fontId="8" fillId="0" borderId="43" xfId="1" applyFont="1" applyFill="1" applyBorder="1" applyAlignment="1" applyProtection="1">
      <alignment horizontal="left" vertical="center" wrapText="1"/>
      <protection locked="0"/>
    </xf>
    <xf numFmtId="3" fontId="8" fillId="0" borderId="39" xfId="1" applyNumberFormat="1" applyFont="1" applyBorder="1" applyAlignment="1">
      <alignment horizontal="right" vertical="center" wrapText="1"/>
    </xf>
    <xf numFmtId="4" fontId="8" fillId="5" borderId="40" xfId="1" applyNumberFormat="1" applyFont="1" applyFill="1" applyBorder="1" applyAlignment="1">
      <alignment horizontal="right" vertical="center" wrapText="1"/>
    </xf>
    <xf numFmtId="4" fontId="8" fillId="0" borderId="40" xfId="1" applyNumberFormat="1" applyFont="1" applyBorder="1" applyAlignment="1">
      <alignment horizontal="right" vertical="center" wrapText="1"/>
    </xf>
    <xf numFmtId="0" fontId="8" fillId="0" borderId="43" xfId="1" applyFont="1" applyBorder="1" applyAlignment="1" applyProtection="1">
      <alignment horizontal="left" vertical="center" wrapText="1"/>
      <protection locked="0"/>
    </xf>
    <xf numFmtId="0" fontId="8" fillId="6" borderId="14" xfId="1" applyFont="1" applyFill="1" applyBorder="1" applyAlignment="1" applyProtection="1">
      <alignment horizontal="left" vertical="center" wrapText="1"/>
      <protection locked="0"/>
    </xf>
    <xf numFmtId="3" fontId="8" fillId="4" borderId="16" xfId="1" applyNumberFormat="1" applyFont="1" applyFill="1" applyBorder="1" applyAlignment="1">
      <alignment horizontal="right" vertical="center" wrapText="1"/>
    </xf>
    <xf numFmtId="4" fontId="8" fillId="5" borderId="17" xfId="1" applyNumberFormat="1" applyFont="1" applyFill="1" applyBorder="1" applyAlignment="1">
      <alignment horizontal="right" vertical="center" wrapText="1"/>
    </xf>
    <xf numFmtId="3" fontId="8" fillId="0" borderId="16" xfId="1" applyNumberFormat="1" applyFont="1" applyBorder="1" applyAlignment="1">
      <alignment horizontal="right" vertical="center" wrapText="1"/>
    </xf>
    <xf numFmtId="4" fontId="8" fillId="0" borderId="17" xfId="1" applyNumberFormat="1" applyFont="1" applyBorder="1" applyAlignment="1">
      <alignment horizontal="right" vertical="center" wrapText="1"/>
    </xf>
    <xf numFmtId="0" fontId="6" fillId="0" borderId="22" xfId="1" applyFont="1" applyBorder="1" applyAlignment="1" applyProtection="1">
      <alignment horizontal="left" vertical="center" wrapText="1"/>
      <protection locked="0"/>
    </xf>
    <xf numFmtId="4" fontId="8" fillId="3" borderId="38" xfId="1" applyNumberFormat="1" applyFont="1" applyFill="1" applyBorder="1" applyAlignment="1" applyProtection="1">
      <alignment horizontal="right" vertical="center" wrapText="1"/>
    </xf>
    <xf numFmtId="3" fontId="8" fillId="0" borderId="18" xfId="1" applyNumberFormat="1" applyFont="1" applyBorder="1" applyAlignment="1">
      <alignment horizontal="right" vertical="center" wrapText="1"/>
    </xf>
    <xf numFmtId="4" fontId="8" fillId="0" borderId="42" xfId="1" applyNumberFormat="1" applyFont="1" applyBorder="1" applyAlignment="1">
      <alignment horizontal="right" vertical="center" wrapText="1"/>
    </xf>
    <xf numFmtId="4" fontId="8" fillId="6" borderId="42" xfId="1" applyNumberFormat="1" applyFont="1" applyFill="1" applyBorder="1" applyAlignment="1">
      <alignment horizontal="right" vertical="center" wrapText="1"/>
    </xf>
    <xf numFmtId="0" fontId="6" fillId="0" borderId="14" xfId="1" applyFont="1" applyBorder="1" applyAlignment="1" applyProtection="1">
      <alignment horizontal="left" vertical="center" wrapText="1"/>
      <protection locked="0"/>
    </xf>
    <xf numFmtId="4" fontId="8" fillId="0" borderId="38" xfId="1" applyNumberFormat="1" applyFont="1" applyBorder="1" applyAlignment="1" applyProtection="1">
      <alignment horizontal="right" vertical="center" wrapText="1"/>
    </xf>
    <xf numFmtId="10" fontId="8" fillId="0" borderId="35" xfId="1" applyNumberFormat="1" applyFont="1" applyBorder="1" applyAlignment="1" applyProtection="1">
      <alignment horizontal="right" vertical="center" wrapText="1"/>
      <protection locked="0"/>
    </xf>
    <xf numFmtId="10" fontId="8" fillId="0" borderId="36" xfId="1" applyNumberFormat="1" applyFont="1" applyBorder="1" applyAlignment="1" applyProtection="1">
      <alignment horizontal="right" vertical="center" wrapText="1"/>
      <protection locked="0"/>
    </xf>
    <xf numFmtId="3" fontId="8" fillId="0" borderId="33" xfId="1" applyNumberFormat="1" applyFont="1" applyBorder="1" applyAlignment="1" applyProtection="1">
      <alignment horizontal="right" vertical="center" wrapText="1"/>
    </xf>
    <xf numFmtId="10" fontId="8" fillId="0" borderId="36" xfId="1" applyNumberFormat="1" applyFont="1" applyBorder="1" applyAlignment="1" applyProtection="1">
      <alignment horizontal="right" vertical="center" wrapText="1"/>
    </xf>
    <xf numFmtId="4" fontId="8" fillId="0" borderId="32" xfId="1" applyNumberFormat="1" applyFont="1" applyBorder="1" applyAlignment="1" applyProtection="1">
      <alignment horizontal="right" vertical="center" wrapText="1"/>
    </xf>
    <xf numFmtId="4" fontId="8" fillId="6" borderId="15" xfId="1" applyNumberFormat="1" applyFont="1" applyFill="1" applyBorder="1" applyAlignment="1" applyProtection="1">
      <alignment horizontal="right" vertical="center" wrapText="1"/>
    </xf>
    <xf numFmtId="3" fontId="8" fillId="6" borderId="16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17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42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45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1" applyNumberFormat="1" applyFont="1" applyFill="1" applyBorder="1" applyAlignment="1" applyProtection="1">
      <alignment horizontal="right" vertical="center" wrapText="1"/>
    </xf>
    <xf numFmtId="4" fontId="8" fillId="6" borderId="42" xfId="1" applyNumberFormat="1" applyFont="1" applyFill="1" applyBorder="1" applyAlignment="1" applyProtection="1">
      <alignment horizontal="right" vertical="center" wrapText="1"/>
    </xf>
    <xf numFmtId="10" fontId="8" fillId="6" borderId="45" xfId="1" applyNumberFormat="1" applyFont="1" applyFill="1" applyBorder="1" applyAlignment="1" applyProtection="1">
      <alignment horizontal="right" vertical="center" wrapText="1"/>
    </xf>
    <xf numFmtId="4" fontId="8" fillId="6" borderId="22" xfId="1" applyNumberFormat="1" applyFont="1" applyFill="1" applyBorder="1" applyAlignment="1" applyProtection="1">
      <alignment horizontal="right" vertical="center" wrapText="1"/>
    </xf>
    <xf numFmtId="4" fontId="8" fillId="0" borderId="15" xfId="1" applyNumberFormat="1" applyFont="1" applyBorder="1" applyAlignment="1" applyProtection="1">
      <alignment horizontal="right" vertical="center" wrapText="1"/>
    </xf>
    <xf numFmtId="3" fontId="8" fillId="0" borderId="16" xfId="1" applyNumberFormat="1" applyFont="1" applyBorder="1" applyAlignment="1" applyProtection="1">
      <alignment horizontal="right" vertical="center" wrapText="1"/>
      <protection locked="0"/>
    </xf>
    <xf numFmtId="4" fontId="8" fillId="0" borderId="17" xfId="1" applyNumberFormat="1" applyFont="1" applyBorder="1" applyAlignment="1" applyProtection="1">
      <alignment horizontal="right" vertical="center" wrapText="1"/>
      <protection locked="0"/>
    </xf>
    <xf numFmtId="10" fontId="8" fillId="0" borderId="42" xfId="1" applyNumberFormat="1" applyFont="1" applyBorder="1" applyAlignment="1" applyProtection="1">
      <alignment horizontal="right" vertical="center" wrapText="1"/>
      <protection locked="0"/>
    </xf>
    <xf numFmtId="10" fontId="8" fillId="0" borderId="45" xfId="1" applyNumberFormat="1" applyFont="1" applyBorder="1" applyAlignment="1" applyProtection="1">
      <alignment horizontal="right" vertical="center" wrapText="1"/>
      <protection locked="0"/>
    </xf>
    <xf numFmtId="10" fontId="8" fillId="0" borderId="45" xfId="1" applyNumberFormat="1" applyFont="1" applyBorder="1" applyAlignment="1" applyProtection="1">
      <alignment horizontal="right" vertical="center" wrapText="1"/>
    </xf>
    <xf numFmtId="4" fontId="8" fillId="0" borderId="22" xfId="1" applyNumberFormat="1" applyFont="1" applyBorder="1" applyAlignment="1" applyProtection="1">
      <alignment horizontal="right" vertical="center" wrapText="1"/>
    </xf>
    <xf numFmtId="0" fontId="8" fillId="0" borderId="13" xfId="1" applyFont="1" applyBorder="1" applyAlignment="1" applyProtection="1">
      <alignment horizontal="center" vertical="center"/>
      <protection locked="0"/>
    </xf>
    <xf numFmtId="3" fontId="8" fillId="0" borderId="47" xfId="1" applyNumberFormat="1" applyFont="1" applyBorder="1" applyAlignment="1" applyProtection="1">
      <alignment horizontal="right" vertical="center" wrapText="1"/>
    </xf>
    <xf numFmtId="3" fontId="8" fillId="0" borderId="17" xfId="1" applyNumberFormat="1" applyFont="1" applyBorder="1" applyAlignment="1" applyProtection="1">
      <alignment horizontal="right" vertical="center" wrapText="1"/>
    </xf>
    <xf numFmtId="3" fontId="8" fillId="0" borderId="15" xfId="1" applyNumberFormat="1" applyFont="1" applyBorder="1" applyAlignment="1" applyProtection="1">
      <alignment horizontal="right" vertical="center" wrapText="1"/>
    </xf>
    <xf numFmtId="0" fontId="8" fillId="0" borderId="31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left" vertical="center" wrapText="1"/>
      <protection locked="0"/>
    </xf>
    <xf numFmtId="4" fontId="8" fillId="3" borderId="42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42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6" xfId="1" applyNumberFormat="1" applyFont="1" applyBorder="1" applyAlignment="1" applyProtection="1">
      <alignment horizontal="right" vertical="center" wrapText="1"/>
    </xf>
    <xf numFmtId="4" fontId="8" fillId="0" borderId="17" xfId="1" applyNumberFormat="1" applyFont="1" applyBorder="1" applyAlignment="1" applyProtection="1">
      <alignment horizontal="right" vertical="center" wrapText="1"/>
    </xf>
    <xf numFmtId="0" fontId="8" fillId="6" borderId="13" xfId="1" applyFont="1" applyFill="1" applyBorder="1" applyAlignment="1">
      <alignment vertical="center" wrapText="1"/>
    </xf>
    <xf numFmtId="3" fontId="8" fillId="6" borderId="39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0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40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6" xfId="1" applyNumberFormat="1" applyFont="1" applyFill="1" applyBorder="1" applyAlignment="1" applyProtection="1">
      <alignment horizontal="right" vertical="center" wrapText="1"/>
    </xf>
    <xf numFmtId="4" fontId="8" fillId="6" borderId="17" xfId="1" applyNumberFormat="1" applyFont="1" applyFill="1" applyBorder="1" applyAlignment="1" applyProtection="1">
      <alignment horizontal="right" vertical="center" wrapText="1"/>
    </xf>
    <xf numFmtId="0" fontId="8" fillId="7" borderId="22" xfId="1" applyFont="1" applyFill="1" applyBorder="1" applyAlignment="1">
      <alignment horizontal="left" vertical="center" wrapText="1"/>
    </xf>
    <xf numFmtId="3" fontId="8" fillId="6" borderId="16" xfId="1" applyNumberFormat="1" applyFont="1" applyFill="1" applyBorder="1" applyAlignment="1" applyProtection="1">
      <alignment vertical="center" wrapText="1"/>
      <protection locked="0"/>
    </xf>
    <xf numFmtId="4" fontId="8" fillId="5" borderId="17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9" xfId="1" applyNumberFormat="1" applyFont="1" applyFill="1" applyBorder="1" applyAlignment="1" applyProtection="1">
      <alignment vertical="center" wrapText="1"/>
      <protection locked="0"/>
    </xf>
    <xf numFmtId="4" fontId="8" fillId="3" borderId="40" xfId="1" applyNumberFormat="1" applyFont="1" applyFill="1" applyBorder="1" applyAlignment="1" applyProtection="1">
      <alignment vertical="center" wrapText="1"/>
      <protection locked="0"/>
    </xf>
    <xf numFmtId="3" fontId="8" fillId="3" borderId="16" xfId="1" applyNumberFormat="1" applyFont="1" applyFill="1" applyBorder="1" applyAlignment="1" applyProtection="1">
      <alignment vertical="center" wrapText="1"/>
      <protection locked="0"/>
    </xf>
    <xf numFmtId="4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0" fontId="8" fillId="6" borderId="31" xfId="1" applyFont="1" applyFill="1" applyBorder="1" applyAlignment="1" applyProtection="1">
      <alignment vertical="center" wrapText="1"/>
      <protection locked="0"/>
    </xf>
    <xf numFmtId="3" fontId="8" fillId="0" borderId="48" xfId="1" applyNumberFormat="1" applyFont="1" applyBorder="1" applyAlignment="1" applyProtection="1">
      <alignment horizontal="right" vertical="center" wrapText="1"/>
    </xf>
    <xf numFmtId="0" fontId="8" fillId="7" borderId="22" xfId="1" applyFont="1" applyFill="1" applyBorder="1" applyAlignment="1" applyProtection="1">
      <alignment horizontal="left" vertical="center" wrapText="1"/>
      <protection locked="0"/>
    </xf>
    <xf numFmtId="3" fontId="8" fillId="3" borderId="1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35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22" xfId="1" applyFont="1" applyFill="1" applyBorder="1" applyAlignment="1" applyProtection="1">
      <alignment horizontal="left" vertical="center" wrapText="1"/>
      <protection locked="0"/>
    </xf>
    <xf numFmtId="4" fontId="6" fillId="2" borderId="49" xfId="1" applyNumberFormat="1" applyFont="1" applyFill="1" applyBorder="1" applyAlignment="1" applyProtection="1">
      <alignment horizontal="right" vertical="center" wrapText="1"/>
    </xf>
    <xf numFmtId="164" fontId="6" fillId="2" borderId="17" xfId="1" applyNumberFormat="1" applyFont="1" applyFill="1" applyBorder="1" applyAlignment="1" applyProtection="1">
      <alignment horizontal="right" vertical="center" wrapText="1"/>
    </xf>
    <xf numFmtId="10" fontId="6" fillId="2" borderId="14" xfId="1" applyNumberFormat="1" applyFont="1" applyFill="1" applyBorder="1" applyAlignment="1" applyProtection="1">
      <alignment horizontal="right" vertical="center" wrapText="1"/>
    </xf>
    <xf numFmtId="3" fontId="8" fillId="6" borderId="33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35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39" xfId="1" applyNumberFormat="1" applyFont="1" applyFill="1" applyBorder="1" applyAlignment="1" applyProtection="1">
      <alignment horizontal="right" vertical="center" wrapText="1"/>
    </xf>
    <xf numFmtId="4" fontId="8" fillId="6" borderId="40" xfId="1" applyNumberFormat="1" applyFont="1" applyFill="1" applyBorder="1" applyAlignment="1" applyProtection="1">
      <alignment horizontal="right" vertical="center" wrapText="1"/>
    </xf>
    <xf numFmtId="3" fontId="8" fillId="6" borderId="50" xfId="1" applyNumberFormat="1" applyFont="1" applyFill="1" applyBorder="1" applyAlignment="1" applyProtection="1">
      <alignment horizontal="right" vertical="center" wrapText="1"/>
      <protection locked="0"/>
    </xf>
    <xf numFmtId="164" fontId="8" fillId="5" borderId="17" xfId="1" applyNumberFormat="1" applyFont="1" applyFill="1" applyBorder="1" applyAlignment="1" applyProtection="1">
      <alignment horizontal="right" vertical="center" wrapText="1"/>
      <protection locked="0"/>
    </xf>
    <xf numFmtId="0" fontId="8" fillId="7" borderId="32" xfId="1" applyFont="1" applyFill="1" applyBorder="1" applyAlignment="1">
      <alignment horizontal="left" vertical="center" wrapText="1"/>
    </xf>
    <xf numFmtId="0" fontId="8" fillId="6" borderId="41" xfId="1" applyFont="1" applyFill="1" applyBorder="1" applyAlignment="1" applyProtection="1">
      <alignment vertical="center" wrapText="1"/>
      <protection locked="0"/>
    </xf>
    <xf numFmtId="164" fontId="8" fillId="6" borderId="42" xfId="1" applyNumberFormat="1" applyFont="1" applyFill="1" applyBorder="1" applyAlignment="1" applyProtection="1">
      <alignment horizontal="right" vertical="center" wrapText="1"/>
    </xf>
    <xf numFmtId="3" fontId="8" fillId="6" borderId="39" xfId="1" applyNumberFormat="1" applyFont="1" applyFill="1" applyBorder="1" applyAlignment="1" applyProtection="1">
      <alignment vertical="center" wrapText="1"/>
      <protection locked="0"/>
    </xf>
    <xf numFmtId="4" fontId="8" fillId="6" borderId="40" xfId="1" applyNumberFormat="1" applyFont="1" applyFill="1" applyBorder="1" applyAlignment="1" applyProtection="1">
      <alignment vertical="center" wrapText="1"/>
      <protection locked="0"/>
    </xf>
    <xf numFmtId="3" fontId="8" fillId="6" borderId="39" xfId="1" applyNumberFormat="1" applyFont="1" applyFill="1" applyBorder="1" applyAlignment="1" applyProtection="1">
      <alignment vertical="center" wrapText="1"/>
    </xf>
    <xf numFmtId="4" fontId="8" fillId="6" borderId="40" xfId="1" applyNumberFormat="1" applyFont="1" applyFill="1" applyBorder="1" applyAlignment="1" applyProtection="1">
      <alignment vertical="center" wrapText="1"/>
    </xf>
    <xf numFmtId="3" fontId="8" fillId="6" borderId="16" xfId="1" applyNumberFormat="1" applyFont="1" applyFill="1" applyBorder="1" applyAlignment="1" applyProtection="1">
      <alignment vertical="center" wrapText="1"/>
    </xf>
    <xf numFmtId="4" fontId="8" fillId="6" borderId="17" xfId="1" applyNumberFormat="1" applyFont="1" applyFill="1" applyBorder="1" applyAlignment="1" applyProtection="1">
      <alignment vertical="center" wrapText="1"/>
    </xf>
    <xf numFmtId="3" fontId="8" fillId="6" borderId="18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2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8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50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vertical="center" wrapText="1"/>
    </xf>
    <xf numFmtId="4" fontId="6" fillId="2" borderId="15" xfId="1" applyNumberFormat="1" applyFont="1" applyFill="1" applyBorder="1" applyAlignment="1" applyProtection="1">
      <alignment horizontal="right" vertical="center" wrapText="1"/>
    </xf>
    <xf numFmtId="3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42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5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1" applyNumberFormat="1" applyFont="1" applyFill="1" applyBorder="1" applyAlignment="1" applyProtection="1">
      <alignment horizontal="right" vertical="center" wrapText="1"/>
    </xf>
    <xf numFmtId="4" fontId="6" fillId="2" borderId="42" xfId="1" applyNumberFormat="1" applyFont="1" applyFill="1" applyBorder="1" applyAlignment="1" applyProtection="1">
      <alignment horizontal="right" vertical="center" wrapText="1"/>
    </xf>
    <xf numFmtId="10" fontId="6" fillId="2" borderId="45" xfId="1" applyNumberFormat="1" applyFont="1" applyFill="1" applyBorder="1" applyAlignment="1" applyProtection="1">
      <alignment horizontal="right" vertical="center" wrapText="1"/>
    </xf>
    <xf numFmtId="4" fontId="6" fillId="2" borderId="22" xfId="1" applyNumberFormat="1" applyFont="1" applyFill="1" applyBorder="1" applyAlignment="1" applyProtection="1">
      <alignment horizontal="right" vertical="center" wrapText="1"/>
    </xf>
    <xf numFmtId="0" fontId="6" fillId="2" borderId="41" xfId="1" applyFont="1" applyFill="1" applyBorder="1" applyAlignment="1" applyProtection="1">
      <alignment horizontal="center" vertical="center" wrapText="1"/>
      <protection locked="0"/>
    </xf>
    <xf numFmtId="3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3" xfId="1" applyFont="1" applyBorder="1" applyAlignment="1" applyProtection="1">
      <alignment horizontal="left" vertical="center" wrapText="1"/>
      <protection locked="0"/>
    </xf>
    <xf numFmtId="3" fontId="8" fillId="0" borderId="48" xfId="1" applyNumberFormat="1" applyFont="1" applyBorder="1" applyAlignment="1" applyProtection="1">
      <alignment horizontal="right" vertical="center" wrapText="1"/>
      <protection locked="0"/>
    </xf>
    <xf numFmtId="4" fontId="8" fillId="0" borderId="51" xfId="1" applyNumberFormat="1" applyFont="1" applyBorder="1" applyAlignment="1" applyProtection="1">
      <alignment horizontal="right" vertical="center" wrapText="1"/>
    </xf>
    <xf numFmtId="0" fontId="8" fillId="7" borderId="16" xfId="1" applyFont="1" applyFill="1" applyBorder="1" applyAlignment="1" applyProtection="1">
      <alignment horizontal="left" vertical="center" wrapText="1"/>
      <protection locked="0"/>
    </xf>
    <xf numFmtId="0" fontId="8" fillId="7" borderId="17" xfId="1" applyFont="1" applyFill="1" applyBorder="1" applyAlignment="1" applyProtection="1">
      <alignment horizontal="left" vertical="center" wrapText="1"/>
      <protection locked="0"/>
    </xf>
    <xf numFmtId="4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0" fontId="8" fillId="7" borderId="43" xfId="1" applyFont="1" applyFill="1" applyBorder="1" applyAlignment="1" applyProtection="1">
      <alignment horizontal="left" vertical="center" wrapText="1"/>
      <protection locked="0"/>
    </xf>
    <xf numFmtId="10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2" xfId="1" applyNumberFormat="1" applyFont="1" applyFill="1" applyBorder="1" applyAlignment="1" applyProtection="1">
      <alignment horizontal="right" vertical="center" wrapText="1"/>
    </xf>
    <xf numFmtId="4" fontId="8" fillId="6" borderId="44" xfId="1" applyNumberFormat="1" applyFont="1" applyFill="1" applyBorder="1" applyAlignment="1" applyProtection="1">
      <alignment horizontal="right" vertical="center" wrapText="1"/>
    </xf>
    <xf numFmtId="4" fontId="8" fillId="3" borderId="54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4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5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1" applyNumberFormat="1" applyFont="1" applyFill="1" applyBorder="1" applyAlignment="1" applyProtection="1">
      <alignment horizontal="right" vertical="center" wrapText="1"/>
    </xf>
    <xf numFmtId="4" fontId="8" fillId="6" borderId="57" xfId="1" applyNumberFormat="1" applyFont="1" applyFill="1" applyBorder="1" applyAlignment="1" applyProtection="1">
      <alignment horizontal="right" vertical="center" wrapText="1"/>
    </xf>
    <xf numFmtId="4" fontId="10" fillId="8" borderId="4" xfId="1" applyNumberFormat="1" applyFont="1" applyFill="1" applyBorder="1" applyAlignment="1">
      <alignment horizontal="right" vertical="center" wrapText="1"/>
    </xf>
    <xf numFmtId="3" fontId="10" fillId="8" borderId="58" xfId="1" applyNumberFormat="1" applyFont="1" applyFill="1" applyBorder="1" applyAlignment="1" applyProtection="1">
      <alignment horizontal="right" vertical="center" wrapText="1"/>
      <protection locked="0"/>
    </xf>
    <xf numFmtId="4" fontId="10" fillId="8" borderId="59" xfId="1" applyNumberFormat="1" applyFont="1" applyFill="1" applyBorder="1" applyAlignment="1" applyProtection="1">
      <alignment horizontal="right" vertical="center" wrapText="1"/>
      <protection locked="0"/>
    </xf>
    <xf numFmtId="10" fontId="10" fillId="8" borderId="59" xfId="1" applyNumberFormat="1" applyFont="1" applyFill="1" applyBorder="1" applyAlignment="1" applyProtection="1">
      <alignment horizontal="right" vertical="center" wrapText="1"/>
      <protection locked="0"/>
    </xf>
    <xf numFmtId="10" fontId="10" fillId="8" borderId="60" xfId="1" applyNumberFormat="1" applyFont="1" applyFill="1" applyBorder="1" applyAlignment="1" applyProtection="1">
      <alignment horizontal="right" vertical="center" wrapText="1"/>
      <protection locked="0"/>
    </xf>
    <xf numFmtId="3" fontId="10" fillId="8" borderId="1" xfId="1" applyNumberFormat="1" applyFont="1" applyFill="1" applyBorder="1" applyAlignment="1" applyProtection="1">
      <alignment horizontal="right" vertical="center" wrapText="1"/>
    </xf>
    <xf numFmtId="4" fontId="10" fillId="8" borderId="59" xfId="1" applyNumberFormat="1" applyFont="1" applyFill="1" applyBorder="1" applyAlignment="1" applyProtection="1">
      <alignment horizontal="right" vertical="center" wrapText="1"/>
    </xf>
    <xf numFmtId="10" fontId="10" fillId="8" borderId="60" xfId="1" applyNumberFormat="1" applyFont="1" applyFill="1" applyBorder="1" applyAlignment="1" applyProtection="1">
      <alignment horizontal="right" vertical="center" wrapText="1"/>
    </xf>
    <xf numFmtId="4" fontId="10" fillId="8" borderId="30" xfId="1" applyNumberFormat="1" applyFont="1" applyFill="1" applyBorder="1" applyAlignment="1" applyProtection="1">
      <alignment horizontal="right" vertical="center" wrapText="1"/>
    </xf>
    <xf numFmtId="0" fontId="11" fillId="0" borderId="0" xfId="1" applyFont="1" applyFill="1" applyProtection="1">
      <protection locked="0"/>
    </xf>
    <xf numFmtId="0" fontId="12" fillId="0" borderId="0" xfId="1" applyFont="1" applyFill="1" applyProtection="1">
      <protection locked="0"/>
    </xf>
    <xf numFmtId="3" fontId="1" fillId="0" borderId="0" xfId="1" applyNumberFormat="1" applyFont="1" applyFill="1" applyProtection="1">
      <protection locked="0"/>
    </xf>
    <xf numFmtId="4" fontId="1" fillId="0" borderId="0" xfId="1" applyNumberFormat="1" applyFont="1" applyFill="1" applyProtection="1">
      <protection locked="0"/>
    </xf>
    <xf numFmtId="0" fontId="11" fillId="0" borderId="0" xfId="1" applyFont="1" applyFill="1" applyAlignment="1" applyProtection="1">
      <protection locked="0"/>
    </xf>
    <xf numFmtId="0" fontId="5" fillId="0" borderId="15" xfId="1" applyFont="1" applyFill="1" applyBorder="1" applyAlignment="1" applyProtection="1">
      <alignment horizontal="center" vertical="center" wrapText="1"/>
      <protection locked="0"/>
    </xf>
    <xf numFmtId="0" fontId="5" fillId="0" borderId="25" xfId="1" applyFont="1" applyFill="1" applyBorder="1" applyAlignment="1" applyProtection="1">
      <alignment horizontal="center" vertical="center" wrapText="1"/>
      <protection locked="0"/>
    </xf>
    <xf numFmtId="0" fontId="5" fillId="0" borderId="16" xfId="1" applyFont="1" applyFill="1" applyBorder="1" applyAlignment="1" applyProtection="1">
      <alignment horizontal="center" vertical="center" wrapText="1"/>
      <protection locked="0"/>
    </xf>
    <xf numFmtId="0" fontId="5" fillId="0" borderId="26" xfId="1" applyFont="1" applyFill="1" applyBorder="1" applyAlignment="1" applyProtection="1">
      <alignment horizontal="center" vertical="center" wrapText="1"/>
      <protection locked="0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5" fillId="0" borderId="28" xfId="1" applyFont="1" applyFill="1" applyBorder="1" applyAlignment="1" applyProtection="1">
      <alignment horizontal="center" vertical="center" wrapText="1"/>
      <protection locked="0"/>
    </xf>
    <xf numFmtId="0" fontId="5" fillId="0" borderId="20" xfId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1" applyFont="1" applyFill="1" applyBorder="1" applyAlignment="1" applyProtection="1">
      <alignment horizontal="center" vertical="center" wrapText="1"/>
      <protection locked="0"/>
    </xf>
    <xf numFmtId="0" fontId="5" fillId="0" borderId="3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3" xfId="1" applyFont="1" applyFill="1" applyBorder="1" applyAlignment="1" applyProtection="1">
      <alignment horizontal="center" vertical="center" wrapText="1"/>
      <protection locked="0"/>
    </xf>
    <xf numFmtId="0" fontId="5" fillId="0" borderId="23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14" xfId="1" applyFont="1" applyFill="1" applyBorder="1" applyAlignment="1" applyProtection="1">
      <alignment horizontal="center" vertical="center" wrapText="1"/>
      <protection locked="0"/>
    </xf>
    <xf numFmtId="0" fontId="5" fillId="0" borderId="24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12" xfId="1" applyFont="1" applyFill="1" applyBorder="1" applyAlignment="1" applyProtection="1">
      <alignment horizontal="center" vertical="center" wrapText="1"/>
      <protection locked="0"/>
    </xf>
    <xf numFmtId="4" fontId="8" fillId="3" borderId="38" xfId="1" applyNumberFormat="1" applyFont="1" applyFill="1" applyBorder="1" applyAlignment="1" applyProtection="1">
      <alignment horizontal="right" vertical="center" wrapText="1"/>
    </xf>
    <xf numFmtId="10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6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6" xfId="1" applyNumberFormat="1" applyFont="1" applyFill="1" applyBorder="1" applyAlignment="1" applyProtection="1">
      <alignment horizontal="right" vertical="center" wrapText="1"/>
    </xf>
    <xf numFmtId="4" fontId="8" fillId="3" borderId="32" xfId="1" applyNumberFormat="1" applyFont="1" applyFill="1" applyBorder="1" applyAlignment="1" applyProtection="1">
      <alignment horizontal="right" vertical="center" wrapText="1"/>
    </xf>
    <xf numFmtId="0" fontId="8" fillId="0" borderId="31" xfId="1" applyFont="1" applyBorder="1" applyAlignment="1" applyProtection="1">
      <alignment horizontal="center" vertical="center"/>
      <protection locked="0"/>
    </xf>
    <xf numFmtId="3" fontId="8" fillId="0" borderId="33" xfId="1" applyNumberFormat="1" applyFont="1" applyBorder="1" applyAlignment="1" applyProtection="1">
      <alignment horizontal="righ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  <protection locked="0"/>
    </xf>
    <xf numFmtId="4" fontId="8" fillId="0" borderId="35" xfId="1" applyNumberFormat="1" applyFont="1" applyBorder="1" applyAlignment="1" applyProtection="1">
      <alignment horizontal="right" vertical="center" wrapText="1"/>
      <protection locked="0"/>
    </xf>
    <xf numFmtId="4" fontId="8" fillId="0" borderId="40" xfId="1" applyNumberFormat="1" applyFont="1" applyBorder="1" applyAlignment="1" applyProtection="1">
      <alignment horizontal="right" vertical="center" wrapText="1"/>
      <protection locked="0"/>
    </xf>
    <xf numFmtId="0" fontId="8" fillId="0" borderId="41" xfId="1" applyFont="1" applyBorder="1" applyAlignment="1" applyProtection="1">
      <alignment horizontal="center" vertical="center"/>
      <protection locked="0"/>
    </xf>
    <xf numFmtId="4" fontId="8" fillId="0" borderId="35" xfId="1" applyNumberFormat="1" applyFont="1" applyBorder="1" applyAlignment="1" applyProtection="1">
      <alignment horizontal="right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4" fontId="8" fillId="4" borderId="35" xfId="1" applyNumberFormat="1" applyFont="1" applyFill="1" applyBorder="1" applyAlignment="1">
      <alignment horizontal="right" vertical="center" wrapText="1"/>
    </xf>
    <xf numFmtId="4" fontId="8" fillId="4" borderId="40" xfId="1" applyNumberFormat="1" applyFont="1" applyFill="1" applyBorder="1" applyAlignment="1">
      <alignment horizontal="right" vertical="center" wrapText="1"/>
    </xf>
    <xf numFmtId="10" fontId="8" fillId="4" borderId="44" xfId="1" applyNumberFormat="1" applyFont="1" applyFill="1" applyBorder="1" applyAlignment="1">
      <alignment horizontal="right" vertical="center" wrapText="1"/>
    </xf>
    <xf numFmtId="4" fontId="8" fillId="0" borderId="45" xfId="1" applyNumberFormat="1" applyFont="1" applyBorder="1" applyAlignment="1">
      <alignment horizontal="right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46" xfId="0" applyFont="1" applyBorder="1" applyAlignment="1">
      <alignment horizontal="right" vertical="center" wrapText="1"/>
    </xf>
    <xf numFmtId="10" fontId="8" fillId="4" borderId="32" xfId="1" applyNumberFormat="1" applyFont="1" applyFill="1" applyBorder="1" applyAlignment="1">
      <alignment horizontal="right" vertical="center" wrapText="1"/>
    </xf>
    <xf numFmtId="3" fontId="8" fillId="0" borderId="33" xfId="1" applyNumberFormat="1" applyFont="1" applyBorder="1" applyAlignment="1" applyProtection="1">
      <alignment horizontal="right" vertical="center" wrapText="1"/>
    </xf>
    <xf numFmtId="4" fontId="8" fillId="0" borderId="42" xfId="1" applyNumberFormat="1" applyFont="1" applyBorder="1" applyAlignment="1" applyProtection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8" fillId="0" borderId="37" xfId="1" applyFont="1" applyBorder="1" applyAlignment="1" applyProtection="1">
      <alignment horizontal="center" vertical="center"/>
      <protection locked="0"/>
    </xf>
    <xf numFmtId="0" fontId="8" fillId="6" borderId="41" xfId="1" applyFont="1" applyFill="1" applyBorder="1" applyAlignment="1" applyProtection="1">
      <alignment horizontal="center" vertical="center"/>
      <protection locked="0"/>
    </xf>
    <xf numFmtId="0" fontId="8" fillId="6" borderId="37" xfId="1" applyFont="1" applyFill="1" applyBorder="1" applyAlignment="1" applyProtection="1">
      <alignment horizontal="center" vertical="center"/>
      <protection locked="0"/>
    </xf>
    <xf numFmtId="164" fontId="8" fillId="3" borderId="35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38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2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2" xfId="1" applyNumberFormat="1" applyFont="1" applyFill="1" applyBorder="1" applyAlignment="1" applyProtection="1">
      <alignment horizontal="right" vertical="center" wrapText="1"/>
    </xf>
    <xf numFmtId="4" fontId="8" fillId="3" borderId="35" xfId="1" applyNumberFormat="1" applyFont="1" applyFill="1" applyBorder="1" applyAlignment="1" applyProtection="1">
      <alignment horizontal="center" vertical="center" wrapText="1"/>
      <protection locked="0"/>
    </xf>
    <xf numFmtId="4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4" fontId="8" fillId="3" borderId="0" xfId="1" applyNumberFormat="1" applyFont="1" applyFill="1" applyBorder="1" applyAlignment="1" applyProtection="1">
      <alignment horizontal="right" vertical="center" wrapText="1"/>
    </xf>
    <xf numFmtId="0" fontId="8" fillId="6" borderId="31" xfId="1" applyFont="1" applyFill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10" fillId="8" borderId="1" xfId="1" applyFont="1" applyFill="1" applyBorder="1" applyAlignment="1">
      <alignment horizontal="left" vertical="center" wrapText="1"/>
    </xf>
    <xf numFmtId="0" fontId="10" fillId="8" borderId="3" xfId="1" applyFont="1" applyFill="1" applyBorder="1" applyAlignment="1">
      <alignment horizontal="left" vertical="center" wrapText="1"/>
    </xf>
    <xf numFmtId="0" fontId="10" fillId="8" borderId="4" xfId="1" applyFont="1" applyFill="1" applyBorder="1" applyAlignment="1">
      <alignment horizontal="center" vertical="center" wrapText="1"/>
    </xf>
    <xf numFmtId="3" fontId="10" fillId="4" borderId="1" xfId="1" applyNumberFormat="1" applyFont="1" applyFill="1" applyBorder="1" applyAlignment="1">
      <alignment horizontal="center" vertical="center" wrapText="1"/>
    </xf>
    <xf numFmtId="3" fontId="10" fillId="4" borderId="2" xfId="1" applyNumberFormat="1" applyFont="1" applyFill="1" applyBorder="1" applyAlignment="1">
      <alignment horizontal="center" vertical="center" wrapText="1"/>
    </xf>
    <xf numFmtId="3" fontId="10" fillId="4" borderId="3" xfId="1" applyNumberFormat="1" applyFont="1" applyFill="1" applyBorder="1" applyAlignment="1">
      <alignment horizontal="center" vertical="center" wrapText="1"/>
    </xf>
    <xf numFmtId="0" fontId="8" fillId="6" borderId="53" xfId="1" applyFont="1" applyFill="1" applyBorder="1" applyAlignment="1" applyProtection="1">
      <alignment horizontal="center" vertical="center"/>
      <protection locked="0"/>
    </xf>
    <xf numFmtId="4" fontId="8" fillId="3" borderId="25" xfId="1" applyNumberFormat="1" applyFont="1" applyFill="1" applyBorder="1" applyAlignment="1" applyProtection="1">
      <alignment horizontal="right" vertical="center" wrapText="1"/>
    </xf>
    <xf numFmtId="3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5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5" xfId="1" applyNumberFormat="1" applyFont="1" applyFill="1" applyBorder="1" applyAlignment="1" applyProtection="1">
      <alignment horizontal="right" vertical="center" wrapText="1"/>
    </xf>
    <xf numFmtId="4" fontId="8" fillId="3" borderId="30" xfId="1" applyNumberFormat="1" applyFont="1" applyFill="1" applyBorder="1" applyAlignment="1" applyProtection="1">
      <alignment horizontal="right" vertical="center" wrapText="1"/>
    </xf>
  </cellXfs>
  <cellStyles count="2">
    <cellStyle name="Normalny" xfId="0" builtinId="0"/>
    <cellStyle name="Normalny 10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ziel/Moje%20dokumenty/M%20-%20Formaty%20sprawozda&#324;%20ARiMR,%20ARR,%20FAPA/NOWE%20FORMATY/ARR%202013_11%20sprawozdanie%20bie&#380;&#261;ce%20miesi&#281;czne/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onitoringowe%2014-20/Miesi&#281;czne/2020/stycze&#324;%202020/ARiMR%20(M_2020-01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"/>
      <sheetName val="arkusz główny"/>
      <sheetName val="arkusz główny_maz."/>
      <sheetName val="tabela A "/>
      <sheetName val="wersja uproszczona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1.1"/>
      <sheetName val="2.1_kampanie"/>
      <sheetName val="1.2"/>
      <sheetName val="2.1"/>
      <sheetName val="2.3_kampania_2017"/>
      <sheetName val="2.3_kampania_2019_1"/>
      <sheetName val="2.3_kampania_2019_2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"/>
      <sheetName val="3.1_PROW 7-13"/>
      <sheetName val="3.2 Nabór 2016"/>
      <sheetName val="3.2 Nabór 2019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"/>
      <sheetName val="4.1_natura 2000_nabór_2017"/>
      <sheetName val="4.1_natura 2000_nabór_2019"/>
      <sheetName val="4.1_natura 2000"/>
      <sheetName val="4.1_OSN_2016"/>
      <sheetName val="4.1_OSN_rrrr"/>
      <sheetName val="4.1_ochrona_wód_2018"/>
      <sheetName val="4.1_ochrona_wód_2019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"/>
      <sheetName val="4.3"/>
      <sheetName val="5.1_nabór 2017"/>
      <sheetName val="5.1_nabór 2018_1"/>
      <sheetName val="5.1_nabór 2018_2"/>
      <sheetName val="5.1_nabór 2019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"/>
      <sheetName val="6.1_nabór_2015"/>
      <sheetName val="6.1_nabór_2016"/>
      <sheetName val="6.1_nabór_2017"/>
      <sheetName val="6.1_nabór_2018"/>
      <sheetName val="6.1_nabór_2019"/>
      <sheetName val="6.1"/>
      <sheetName val="6.2_2017_1"/>
      <sheetName val="6.2_2017_2"/>
      <sheetName val="6.2_2018"/>
      <sheetName val="6.2_2019"/>
      <sheetName val="6.2_2019_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"/>
      <sheetName val="6.4_nabor 2016"/>
      <sheetName val="6.4_nabor 2019"/>
      <sheetName val="6.4"/>
      <sheetName val="6.5_nabór_2016"/>
      <sheetName val="6.5_nabór_2017"/>
      <sheetName val="6.5_nabór_2018"/>
      <sheetName val="6.5_nabór_2019"/>
      <sheetName val="6.5"/>
      <sheetName val="7.2_drogi"/>
      <sheetName val="7.2_gospod.wodno-ściek."/>
      <sheetName val="7.4_targowiska"/>
      <sheetName val="7.4_obiekty; przestrzeń publ."/>
      <sheetName val="7.6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"/>
      <sheetName val="9_PROW 7-13"/>
      <sheetName val="10"/>
      <sheetName val="10_nowe+kont."/>
      <sheetName val="10_zob.07-13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6_Nabór_I"/>
      <sheetName val="16_Nabór_II"/>
      <sheetName val="16_Nabór_III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Renty_PROW 7-13"/>
      <sheetName val="Renty_PROW 4-6"/>
      <sheetName val="IF płatności"/>
      <sheetName val="IF gwaranc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od uruchomienia Programu na dzień 31.01.2020 r.</v>
          </cell>
        </row>
        <row r="8">
          <cell r="F8">
            <v>246929280.38760304</v>
          </cell>
          <cell r="AK8">
            <v>9</v>
          </cell>
          <cell r="AR8">
            <v>57999757</v>
          </cell>
        </row>
        <row r="9">
          <cell r="H9">
            <v>96</v>
          </cell>
          <cell r="I9">
            <v>26319011</v>
          </cell>
          <cell r="U9">
            <v>25</v>
          </cell>
          <cell r="V9">
            <v>9051260</v>
          </cell>
          <cell r="AK9">
            <v>9</v>
          </cell>
          <cell r="AL9">
            <v>2456208.27</v>
          </cell>
          <cell r="AM9">
            <v>1562885.2199999997</v>
          </cell>
          <cell r="AN9">
            <v>567221.91</v>
          </cell>
        </row>
        <row r="11">
          <cell r="F11">
            <v>320210545.97964501</v>
          </cell>
          <cell r="AR11">
            <v>75000519</v>
          </cell>
        </row>
        <row r="12">
          <cell r="H12">
            <v>63</v>
          </cell>
          <cell r="I12">
            <v>180077143.61999997</v>
          </cell>
          <cell r="U12">
            <v>57</v>
          </cell>
          <cell r="V12">
            <v>163764433.61999997</v>
          </cell>
          <cell r="AK12">
            <v>16</v>
          </cell>
          <cell r="AL12">
            <v>54290586.999999993</v>
          </cell>
          <cell r="AM12">
            <v>34545100.410000004</v>
          </cell>
          <cell r="AN12">
            <v>12530181.98</v>
          </cell>
        </row>
        <row r="15">
          <cell r="H15">
            <v>27</v>
          </cell>
          <cell r="I15">
            <v>17590347.960000001</v>
          </cell>
          <cell r="U15">
            <v>7</v>
          </cell>
          <cell r="V15">
            <v>1921108.29</v>
          </cell>
          <cell r="AK15">
            <v>2</v>
          </cell>
          <cell r="AL15">
            <v>366179.19999999995</v>
          </cell>
          <cell r="AM15">
            <v>232999.81</v>
          </cell>
          <cell r="AN15">
            <v>85442.67</v>
          </cell>
        </row>
        <row r="19">
          <cell r="F19">
            <v>140820320.04364401</v>
          </cell>
          <cell r="AK19">
            <v>10129</v>
          </cell>
          <cell r="AR19">
            <v>33003300</v>
          </cell>
        </row>
        <row r="20">
          <cell r="AK20">
            <v>10107</v>
          </cell>
        </row>
        <row r="21">
          <cell r="H21">
            <v>3837</v>
          </cell>
          <cell r="U21">
            <v>2701</v>
          </cell>
          <cell r="AK21">
            <v>1908</v>
          </cell>
          <cell r="AL21">
            <v>4417581.55</v>
          </cell>
          <cell r="AM21">
            <v>2810890.46</v>
          </cell>
          <cell r="AN21">
            <v>1027157.3200000002</v>
          </cell>
        </row>
        <row r="27">
          <cell r="AK27">
            <v>8304</v>
          </cell>
          <cell r="AL27">
            <v>21427219.100000001</v>
          </cell>
          <cell r="AM27">
            <v>13634065.4</v>
          </cell>
          <cell r="AN27">
            <v>4973169.67</v>
          </cell>
        </row>
        <row r="28">
          <cell r="H28">
            <v>144</v>
          </cell>
          <cell r="I28">
            <v>190874480.76999998</v>
          </cell>
          <cell r="U28">
            <v>23</v>
          </cell>
          <cell r="V28">
            <v>30167605.960000001</v>
          </cell>
          <cell r="AK28">
            <v>22</v>
          </cell>
          <cell r="AL28">
            <v>26924635.640000001</v>
          </cell>
          <cell r="AM28">
            <v>17132145.330000002</v>
          </cell>
          <cell r="AN28">
            <v>6318888.5799999991</v>
          </cell>
        </row>
        <row r="31">
          <cell r="F31">
            <v>16277151895.071009</v>
          </cell>
          <cell r="AK31">
            <v>16240</v>
          </cell>
          <cell r="AR31">
            <v>3817025000</v>
          </cell>
        </row>
        <row r="32">
          <cell r="F32">
            <v>10652251031.655933</v>
          </cell>
          <cell r="H32">
            <v>58888</v>
          </cell>
          <cell r="I32">
            <v>12278550558.68</v>
          </cell>
          <cell r="U32">
            <v>29203</v>
          </cell>
          <cell r="V32">
            <v>5700901377.46</v>
          </cell>
          <cell r="AK32">
            <v>14688</v>
          </cell>
          <cell r="AL32">
            <v>2542010090.9700003</v>
          </cell>
          <cell r="AM32">
            <v>1617480971.9999998</v>
          </cell>
          <cell r="AN32">
            <v>594928587.37999952</v>
          </cell>
          <cell r="AR32">
            <v>2499997963</v>
          </cell>
        </row>
        <row r="40">
          <cell r="F40">
            <v>507912212.73852205</v>
          </cell>
          <cell r="H40">
            <v>3750</v>
          </cell>
          <cell r="I40">
            <v>665805167.32999992</v>
          </cell>
          <cell r="U40">
            <v>1464</v>
          </cell>
          <cell r="V40">
            <v>223313689.39999998</v>
          </cell>
          <cell r="AK40">
            <v>1178</v>
          </cell>
          <cell r="AL40">
            <v>158058834.23000002</v>
          </cell>
          <cell r="AM40">
            <v>156340414.03000003</v>
          </cell>
          <cell r="AN40">
            <v>36748232.339999996</v>
          </cell>
          <cell r="AR40">
            <v>118937106</v>
          </cell>
        </row>
        <row r="43">
          <cell r="D43" t="str">
            <v>Inwestycje mające na celu ochronę wód przed zanieczyszczeniem azotanami pochodzącymi ze źródeł rolniczych 
(w tym "Inwestycje w gospodarstwach położonych na obszarach OSN")</v>
          </cell>
          <cell r="F43">
            <v>384546926.72089803</v>
          </cell>
          <cell r="H43">
            <v>4794</v>
          </cell>
          <cell r="I43">
            <v>348094394.10000002</v>
          </cell>
          <cell r="U43">
            <v>1750</v>
          </cell>
          <cell r="V43">
            <v>122622501.16999999</v>
          </cell>
          <cell r="AK43">
            <v>94</v>
          </cell>
          <cell r="AL43">
            <v>3917116.5</v>
          </cell>
          <cell r="AM43">
            <v>3917116.5</v>
          </cell>
          <cell r="AN43">
            <v>919905.05999999994</v>
          </cell>
          <cell r="AR43">
            <v>90338894</v>
          </cell>
        </row>
        <row r="47">
          <cell r="F47">
            <v>3519232923.6978693</v>
          </cell>
          <cell r="H47">
            <v>4082</v>
          </cell>
          <cell r="I47">
            <v>7280705764.6899996</v>
          </cell>
          <cell r="U47">
            <v>1096</v>
          </cell>
          <cell r="V47">
            <v>2546804762.3599997</v>
          </cell>
          <cell r="AK47">
            <v>474</v>
          </cell>
          <cell r="AL47">
            <v>703844745.45000005</v>
          </cell>
          <cell r="AM47">
            <v>447856408.97999996</v>
          </cell>
          <cell r="AN47">
            <v>164491668.96000001</v>
          </cell>
          <cell r="AR47">
            <v>823052019</v>
          </cell>
        </row>
        <row r="55">
          <cell r="F55">
            <v>1213208800.257786</v>
          </cell>
          <cell r="H55">
            <v>171</v>
          </cell>
          <cell r="I55">
            <v>1482982977.3927205</v>
          </cell>
          <cell r="U55">
            <v>138</v>
          </cell>
          <cell r="V55">
            <v>1190080428.3464372</v>
          </cell>
          <cell r="AK55">
            <v>23</v>
          </cell>
          <cell r="AL55">
            <v>97267783.890000001</v>
          </cell>
          <cell r="AM55">
            <v>61891490.75</v>
          </cell>
          <cell r="AN55">
            <v>22537950.419999998</v>
          </cell>
          <cell r="AR55">
            <v>284699018</v>
          </cell>
        </row>
        <row r="56">
          <cell r="F56">
            <v>523878313.7700491</v>
          </cell>
          <cell r="AK56">
            <v>616</v>
          </cell>
          <cell r="AR56">
            <v>122970926</v>
          </cell>
        </row>
        <row r="57">
          <cell r="H57">
            <v>4873</v>
          </cell>
          <cell r="I57">
            <v>345113464.32000005</v>
          </cell>
          <cell r="U57">
            <v>1814</v>
          </cell>
          <cell r="V57">
            <v>133299745.41000001</v>
          </cell>
          <cell r="AK57">
            <v>288</v>
          </cell>
          <cell r="AL57">
            <v>28827534.160000008</v>
          </cell>
          <cell r="AM57">
            <v>18342958.75</v>
          </cell>
          <cell r="AN57">
            <v>6702774.7800000003</v>
          </cell>
        </row>
        <row r="62">
          <cell r="H62">
            <v>1280</v>
          </cell>
          <cell r="I62">
            <v>82264339.930000007</v>
          </cell>
          <cell r="U62">
            <v>402</v>
          </cell>
          <cell r="V62">
            <v>17849539.489999998</v>
          </cell>
          <cell r="AK62">
            <v>328</v>
          </cell>
          <cell r="AL62">
            <v>13098766.83</v>
          </cell>
          <cell r="AM62">
            <v>8334744.0700000003</v>
          </cell>
          <cell r="AN62">
            <v>3046171.34</v>
          </cell>
        </row>
        <row r="70">
          <cell r="AK70">
            <v>32559</v>
          </cell>
        </row>
        <row r="71">
          <cell r="F71">
            <v>3068003866.5235128</v>
          </cell>
          <cell r="H71">
            <v>24313</v>
          </cell>
          <cell r="I71">
            <v>2786100000</v>
          </cell>
          <cell r="U71">
            <v>16677</v>
          </cell>
          <cell r="V71">
            <v>1860850000</v>
          </cell>
          <cell r="AK71">
            <v>12016</v>
          </cell>
          <cell r="AL71">
            <v>1008440000</v>
          </cell>
          <cell r="AM71">
            <v>641670372</v>
          </cell>
          <cell r="AN71">
            <v>234964502.88</v>
          </cell>
          <cell r="AR71">
            <v>717978630</v>
          </cell>
        </row>
        <row r="77">
          <cell r="F77">
            <v>1445046396.5600531</v>
          </cell>
          <cell r="H77">
            <v>11903</v>
          </cell>
          <cell r="I77">
            <v>2190350000</v>
          </cell>
          <cell r="U77">
            <v>2183</v>
          </cell>
          <cell r="V77">
            <v>218300000</v>
          </cell>
          <cell r="AK77">
            <v>1684</v>
          </cell>
          <cell r="AL77">
            <v>140560000</v>
          </cell>
          <cell r="AM77">
            <v>89438328</v>
          </cell>
          <cell r="AN77">
            <v>32941577.999999996</v>
          </cell>
          <cell r="AR77">
            <v>339359101</v>
          </cell>
        </row>
        <row r="83">
          <cell r="F83">
            <v>3173047475.7713161</v>
          </cell>
          <cell r="H83">
            <v>36896</v>
          </cell>
          <cell r="I83">
            <v>2213760000</v>
          </cell>
          <cell r="U83">
            <v>27735</v>
          </cell>
          <cell r="V83">
            <v>1664100000</v>
          </cell>
          <cell r="AK83">
            <v>17306</v>
          </cell>
          <cell r="AL83">
            <v>838968000</v>
          </cell>
          <cell r="AM83">
            <v>533835338.39999998</v>
          </cell>
          <cell r="AN83">
            <v>197598044.31</v>
          </cell>
          <cell r="AR83">
            <v>745527034</v>
          </cell>
        </row>
        <row r="90">
          <cell r="F90">
            <v>991585327.10806108</v>
          </cell>
          <cell r="H90">
            <v>3035</v>
          </cell>
          <cell r="I90">
            <v>1273818301.6200001</v>
          </cell>
          <cell r="U90">
            <v>1274</v>
          </cell>
          <cell r="V90">
            <v>539075946.55999994</v>
          </cell>
          <cell r="AK90">
            <v>1035</v>
          </cell>
          <cell r="AL90">
            <v>405849569.30000001</v>
          </cell>
          <cell r="AM90">
            <v>258242078.95000002</v>
          </cell>
          <cell r="AN90">
            <v>94403872.680000022</v>
          </cell>
          <cell r="AR90">
            <v>231997643</v>
          </cell>
        </row>
        <row r="93">
          <cell r="F93">
            <v>25574224.425025001</v>
          </cell>
          <cell r="H93">
            <v>841</v>
          </cell>
          <cell r="U93">
            <v>567</v>
          </cell>
          <cell r="V93">
            <v>10135549.84</v>
          </cell>
          <cell r="AK93">
            <v>540</v>
          </cell>
          <cell r="AL93">
            <v>9804956.8300000001</v>
          </cell>
          <cell r="AM93">
            <v>6238891.25</v>
          </cell>
          <cell r="AN93">
            <v>2292427.1</v>
          </cell>
          <cell r="AR93">
            <v>5996857</v>
          </cell>
        </row>
        <row r="98">
          <cell r="F98">
            <v>5918922135.1108246</v>
          </cell>
          <cell r="AK98">
            <v>1498</v>
          </cell>
          <cell r="AR98">
            <v>1386938080</v>
          </cell>
        </row>
        <row r="99">
          <cell r="H99">
            <v>5378</v>
          </cell>
          <cell r="I99">
            <v>6602673423.3648767</v>
          </cell>
          <cell r="U99">
            <v>2199</v>
          </cell>
          <cell r="V99">
            <v>2184298544.406332</v>
          </cell>
          <cell r="AK99">
            <v>1103</v>
          </cell>
          <cell r="AL99">
            <v>1754806929.0300002</v>
          </cell>
          <cell r="AM99">
            <v>1116583640.9199998</v>
          </cell>
          <cell r="AN99">
            <v>412311918.96000004</v>
          </cell>
        </row>
        <row r="100">
          <cell r="H100">
            <v>2719</v>
          </cell>
          <cell r="I100">
            <v>5328612480.550046</v>
          </cell>
          <cell r="U100">
            <v>789</v>
          </cell>
          <cell r="V100">
            <v>1561105577.9845293</v>
          </cell>
          <cell r="AK100">
            <v>651</v>
          </cell>
          <cell r="AL100">
            <v>1113546098.3099999</v>
          </cell>
          <cell r="AM100">
            <v>708549379.13</v>
          </cell>
          <cell r="AN100">
            <v>258576039.69000003</v>
          </cell>
        </row>
        <row r="101">
          <cell r="H101">
            <v>1181</v>
          </cell>
          <cell r="I101">
            <v>743276998.70803869</v>
          </cell>
          <cell r="U101">
            <v>566</v>
          </cell>
          <cell r="V101">
            <v>371506213.07159823</v>
          </cell>
          <cell r="AK101">
            <v>116</v>
          </cell>
          <cell r="AL101">
            <v>49384274.169999994</v>
          </cell>
          <cell r="AM101">
            <v>31423213.259999998</v>
          </cell>
          <cell r="AN101">
            <v>11477452.73</v>
          </cell>
        </row>
        <row r="102">
          <cell r="H102">
            <v>293</v>
          </cell>
          <cell r="I102">
            <v>374291973.3058902</v>
          </cell>
          <cell r="U102">
            <v>177</v>
          </cell>
          <cell r="V102">
            <v>220739071.18013048</v>
          </cell>
          <cell r="AK102">
            <v>103</v>
          </cell>
          <cell r="AL102">
            <v>114758992.59</v>
          </cell>
          <cell r="AM102">
            <v>73021146.659999996</v>
          </cell>
          <cell r="AN102">
            <v>26650426.579999998</v>
          </cell>
        </row>
        <row r="103">
          <cell r="H103">
            <v>103</v>
          </cell>
          <cell r="I103">
            <v>59076577.765010215</v>
          </cell>
          <cell r="U103">
            <v>78</v>
          </cell>
          <cell r="V103">
            <v>46147267.630451046</v>
          </cell>
          <cell r="AK103">
            <v>14</v>
          </cell>
          <cell r="AL103">
            <v>5665036.4400000004</v>
          </cell>
          <cell r="AM103">
            <v>3604662.64</v>
          </cell>
          <cell r="AN103">
            <v>1317122.7899999998</v>
          </cell>
        </row>
        <row r="104">
          <cell r="F104">
            <v>1285650116.967417</v>
          </cell>
          <cell r="H104">
            <v>13645</v>
          </cell>
          <cell r="I104">
            <v>84422025.75999999</v>
          </cell>
          <cell r="U104">
            <v>10162</v>
          </cell>
          <cell r="AK104">
            <v>17496</v>
          </cell>
          <cell r="AL104">
            <v>489390557.06999999</v>
          </cell>
          <cell r="AM104">
            <v>311398631.52999997</v>
          </cell>
          <cell r="AN104">
            <v>114035337.59</v>
          </cell>
          <cell r="AR104">
            <v>300989060</v>
          </cell>
        </row>
        <row r="106">
          <cell r="H106">
            <v>12429</v>
          </cell>
          <cell r="I106">
            <v>76145438.420000002</v>
          </cell>
          <cell r="U106">
            <v>10106</v>
          </cell>
          <cell r="AK106">
            <v>2065</v>
          </cell>
          <cell r="AL106">
            <v>52923993.800000004</v>
          </cell>
          <cell r="AM106">
            <v>33675475.849999994</v>
          </cell>
          <cell r="AN106">
            <v>12314659.32</v>
          </cell>
        </row>
        <row r="120">
          <cell r="H120">
            <v>121</v>
          </cell>
          <cell r="I120">
            <v>1855631.1</v>
          </cell>
          <cell r="U120">
            <v>56</v>
          </cell>
          <cell r="AK120">
            <v>9321</v>
          </cell>
          <cell r="AL120">
            <v>233786969.47</v>
          </cell>
          <cell r="AM120">
            <v>148758289.47999999</v>
          </cell>
          <cell r="AN120">
            <v>54618560.769999996</v>
          </cell>
        </row>
        <row r="127">
          <cell r="AK127">
            <v>7604</v>
          </cell>
          <cell r="AL127">
            <v>202679593.80000001</v>
          </cell>
          <cell r="AM127">
            <v>128964866.2</v>
          </cell>
          <cell r="AN127">
            <v>47102117.5</v>
          </cell>
        </row>
        <row r="136">
          <cell r="F136">
            <v>920445104.39782715</v>
          </cell>
          <cell r="AR136">
            <v>215268848</v>
          </cell>
        </row>
        <row r="137">
          <cell r="H137">
            <v>391</v>
          </cell>
          <cell r="U137">
            <v>313</v>
          </cell>
          <cell r="AK137">
            <v>263</v>
          </cell>
          <cell r="AL137">
            <v>111979394.69</v>
          </cell>
          <cell r="AM137">
            <v>68882348.060000002</v>
          </cell>
          <cell r="AN137">
            <v>26107704.09</v>
          </cell>
        </row>
        <row r="144">
          <cell r="AK144">
            <v>755</v>
          </cell>
          <cell r="AL144">
            <v>269732658.99000001</v>
          </cell>
          <cell r="AM144">
            <v>171630881.81</v>
          </cell>
          <cell r="AN144">
            <v>62638216.079999998</v>
          </cell>
        </row>
        <row r="145">
          <cell r="F145">
            <v>5880851232.5828524</v>
          </cell>
          <cell r="H145">
            <v>356993</v>
          </cell>
          <cell r="U145">
            <v>322914</v>
          </cell>
          <cell r="AK145">
            <v>98282</v>
          </cell>
          <cell r="AL145">
            <v>3745331785.3199997</v>
          </cell>
          <cell r="AM145">
            <v>2383135502.2600002</v>
          </cell>
          <cell r="AN145">
            <v>870621938.61000001</v>
          </cell>
          <cell r="AR145">
            <v>1366679125</v>
          </cell>
        </row>
        <row r="146">
          <cell r="H146">
            <v>334298</v>
          </cell>
          <cell r="U146">
            <v>303354</v>
          </cell>
          <cell r="V146">
            <v>3367040071.3500004</v>
          </cell>
          <cell r="AK146">
            <v>92636</v>
          </cell>
          <cell r="AL146">
            <v>3453319744.6600003</v>
          </cell>
          <cell r="AM146">
            <v>2197328354.9200001</v>
          </cell>
          <cell r="AN146">
            <v>802714399.23999989</v>
          </cell>
        </row>
        <row r="147">
          <cell r="H147">
            <v>31952</v>
          </cell>
          <cell r="U147">
            <v>28746</v>
          </cell>
          <cell r="V147">
            <v>286016564.76000005</v>
          </cell>
          <cell r="AK147">
            <v>9872</v>
          </cell>
          <cell r="AL147">
            <v>292012040.66000003</v>
          </cell>
          <cell r="AM147">
            <v>185807147.34</v>
          </cell>
          <cell r="AN147">
            <v>67907539.36999999</v>
          </cell>
        </row>
        <row r="148">
          <cell r="H148">
            <v>207284</v>
          </cell>
          <cell r="U148">
            <v>179224</v>
          </cell>
          <cell r="AK148">
            <v>66106</v>
          </cell>
          <cell r="AL148">
            <v>2205264497.5299997</v>
          </cell>
          <cell r="AM148">
            <v>1403208586.5799999</v>
          </cell>
          <cell r="AN148">
            <v>513842640.5</v>
          </cell>
        </row>
        <row r="158">
          <cell r="H158">
            <v>149709</v>
          </cell>
          <cell r="U158">
            <v>143690</v>
          </cell>
          <cell r="AK158">
            <v>57601</v>
          </cell>
          <cell r="AL158">
            <v>1540023170.99</v>
          </cell>
          <cell r="AM158">
            <v>979898844.17000008</v>
          </cell>
          <cell r="AN158">
            <v>356768733.75</v>
          </cell>
        </row>
        <row r="164">
          <cell r="F164">
            <v>2998262744.4317169</v>
          </cell>
          <cell r="H164">
            <v>95036</v>
          </cell>
          <cell r="U164">
            <v>85166</v>
          </cell>
          <cell r="AK164">
            <v>27174</v>
          </cell>
          <cell r="AL164">
            <v>1356847620.52</v>
          </cell>
          <cell r="AM164">
            <v>863361374.20000005</v>
          </cell>
          <cell r="AN164">
            <v>316590042.16999996</v>
          </cell>
          <cell r="AR164">
            <v>699942890</v>
          </cell>
        </row>
        <row r="165">
          <cell r="H165">
            <v>20920</v>
          </cell>
          <cell r="U165">
            <v>16361</v>
          </cell>
          <cell r="V165">
            <v>285348230.82000005</v>
          </cell>
          <cell r="AK165">
            <v>9217</v>
          </cell>
          <cell r="AL165">
            <v>268058722.81</v>
          </cell>
          <cell r="AM165">
            <v>170565646.88000003</v>
          </cell>
          <cell r="AN165">
            <v>62875533.670000002</v>
          </cell>
        </row>
        <row r="166">
          <cell r="H166">
            <v>81167</v>
          </cell>
          <cell r="U166">
            <v>73472</v>
          </cell>
          <cell r="V166">
            <v>1140342632.04</v>
          </cell>
          <cell r="AK166">
            <v>24486</v>
          </cell>
          <cell r="AL166">
            <v>1088788897.71</v>
          </cell>
          <cell r="AM166">
            <v>692795727.32000005</v>
          </cell>
          <cell r="AN166">
            <v>253714508.5</v>
          </cell>
        </row>
        <row r="167">
          <cell r="H167">
            <v>54249</v>
          </cell>
          <cell r="U167">
            <v>45284</v>
          </cell>
          <cell r="AK167">
            <v>15547</v>
          </cell>
          <cell r="AL167">
            <v>796872501.50000012</v>
          </cell>
          <cell r="AM167">
            <v>507049556.00999999</v>
          </cell>
          <cell r="AN167">
            <v>186967839.94000003</v>
          </cell>
        </row>
        <row r="177">
          <cell r="H177">
            <v>40787</v>
          </cell>
          <cell r="U177">
            <v>39882</v>
          </cell>
          <cell r="AK177">
            <v>17892</v>
          </cell>
          <cell r="AL177">
            <v>559975119.0200001</v>
          </cell>
          <cell r="AM177">
            <v>356311818.19</v>
          </cell>
          <cell r="AN177">
            <v>129622202.23</v>
          </cell>
        </row>
        <row r="182">
          <cell r="F182">
            <v>8497281300.2679901</v>
          </cell>
          <cell r="H182">
            <v>3883144</v>
          </cell>
          <cell r="U182">
            <v>3665819</v>
          </cell>
          <cell r="V182">
            <v>6377158453.9000006</v>
          </cell>
          <cell r="AK182">
            <v>951770</v>
          </cell>
          <cell r="AL182">
            <v>6160988871.5200005</v>
          </cell>
          <cell r="AM182">
            <v>3920215378.1600003</v>
          </cell>
          <cell r="AN182">
            <v>1435464257.01</v>
          </cell>
          <cell r="AR182">
            <v>1983293170</v>
          </cell>
        </row>
        <row r="183">
          <cell r="H183">
            <v>154519</v>
          </cell>
          <cell r="U183">
            <v>142249</v>
          </cell>
          <cell r="V183">
            <v>282356490.77999997</v>
          </cell>
          <cell r="AK183">
            <v>36861</v>
          </cell>
          <cell r="AL183">
            <v>290687483.4000001</v>
          </cell>
          <cell r="AM183">
            <v>184963676.49999997</v>
          </cell>
          <cell r="AN183">
            <v>67838974.890000001</v>
          </cell>
        </row>
        <row r="184">
          <cell r="H184">
            <v>3332437</v>
          </cell>
          <cell r="U184">
            <v>3169794</v>
          </cell>
          <cell r="V184">
            <v>5645561135.5700006</v>
          </cell>
          <cell r="AK184">
            <v>823070</v>
          </cell>
          <cell r="AL184">
            <v>5448073213.8299999</v>
          </cell>
          <cell r="AM184">
            <v>3466590092.2199998</v>
          </cell>
          <cell r="AN184">
            <v>1269190675.5999999</v>
          </cell>
        </row>
        <row r="185">
          <cell r="H185">
            <v>446936</v>
          </cell>
          <cell r="U185">
            <v>402152</v>
          </cell>
          <cell r="V185">
            <v>449240827.54999995</v>
          </cell>
          <cell r="AK185">
            <v>161338</v>
          </cell>
          <cell r="AL185">
            <v>422228174.28999996</v>
          </cell>
          <cell r="AM185">
            <v>268661609.44</v>
          </cell>
          <cell r="AN185">
            <v>98434606.519999981</v>
          </cell>
        </row>
        <row r="186">
          <cell r="H186">
            <v>3882335</v>
          </cell>
          <cell r="U186">
            <v>3665010</v>
          </cell>
          <cell r="V186">
            <v>6373154913.6000004</v>
          </cell>
          <cell r="AK186">
            <v>951685</v>
          </cell>
          <cell r="AL186">
            <v>6158563811.0500002</v>
          </cell>
          <cell r="AM186">
            <v>3918672314.9300003</v>
          </cell>
          <cell r="AN186">
            <v>1434898092.51</v>
          </cell>
        </row>
        <row r="192">
          <cell r="H192">
            <v>809</v>
          </cell>
          <cell r="U192">
            <v>809</v>
          </cell>
          <cell r="V192">
            <v>4003540.3000000003</v>
          </cell>
          <cell r="AK192">
            <v>812</v>
          </cell>
          <cell r="AL192">
            <v>2425060.4699999997</v>
          </cell>
          <cell r="AM192">
            <v>1543063.23</v>
          </cell>
          <cell r="AN192">
            <v>566164.5</v>
          </cell>
        </row>
        <row r="193">
          <cell r="AR193">
            <v>50000000</v>
          </cell>
        </row>
        <row r="194">
          <cell r="F194">
            <v>374607777.47239703</v>
          </cell>
          <cell r="H194">
            <v>180</v>
          </cell>
          <cell r="I194">
            <v>600059456.18999994</v>
          </cell>
          <cell r="U194">
            <v>32</v>
          </cell>
          <cell r="V194">
            <v>83154021</v>
          </cell>
          <cell r="AK194">
            <v>2</v>
          </cell>
          <cell r="AL194">
            <v>1022056.7</v>
          </cell>
          <cell r="AM194">
            <v>650334.66</v>
          </cell>
          <cell r="AN194">
            <v>234021.09</v>
          </cell>
          <cell r="AR194">
            <v>87998186</v>
          </cell>
        </row>
        <row r="198">
          <cell r="F198">
            <v>3379208993.449789</v>
          </cell>
          <cell r="AK198">
            <v>10230</v>
          </cell>
          <cell r="AR198">
            <v>786980355</v>
          </cell>
        </row>
        <row r="199">
          <cell r="H199">
            <v>301</v>
          </cell>
          <cell r="I199">
            <v>37422000</v>
          </cell>
          <cell r="U199">
            <v>299</v>
          </cell>
          <cell r="V199">
            <v>37180000</v>
          </cell>
          <cell r="AK199">
            <v>299</v>
          </cell>
          <cell r="AL199">
            <v>37156680</v>
          </cell>
          <cell r="AM199">
            <v>23642795.48</v>
          </cell>
          <cell r="AN199">
            <v>8641728.5499999989</v>
          </cell>
        </row>
        <row r="200">
          <cell r="H200">
            <v>28351</v>
          </cell>
          <cell r="I200">
            <v>3466032904.8804498</v>
          </cell>
          <cell r="AK200">
            <v>10121</v>
          </cell>
          <cell r="AL200">
            <v>1191145905.1700001</v>
          </cell>
          <cell r="AM200">
            <v>705239371.10000002</v>
          </cell>
          <cell r="AN200">
            <v>278141197.79999995</v>
          </cell>
        </row>
        <row r="201">
          <cell r="H201">
            <v>28351</v>
          </cell>
          <cell r="I201">
            <v>3466032904.8804498</v>
          </cell>
          <cell r="U201">
            <v>13577</v>
          </cell>
          <cell r="V201">
            <v>1663022293.2390766</v>
          </cell>
          <cell r="AK201">
            <v>10064</v>
          </cell>
          <cell r="AL201">
            <v>1186099224.6300001</v>
          </cell>
          <cell r="AM201">
            <v>702028168.48000002</v>
          </cell>
          <cell r="AN201">
            <v>277006486.12999994</v>
          </cell>
        </row>
        <row r="202">
          <cell r="U202">
            <v>63</v>
          </cell>
          <cell r="V202">
            <v>5046680.5399999991</v>
          </cell>
          <cell r="AK202">
            <v>62</v>
          </cell>
          <cell r="AL202">
            <v>5046680.5399999991</v>
          </cell>
          <cell r="AM202">
            <v>3211202.62</v>
          </cell>
          <cell r="AN202">
            <v>1134711.67</v>
          </cell>
        </row>
        <row r="203">
          <cell r="H203">
            <v>159</v>
          </cell>
          <cell r="I203">
            <v>56013393.62487191</v>
          </cell>
          <cell r="AK203">
            <v>216</v>
          </cell>
          <cell r="AL203">
            <v>20565981.100000001</v>
          </cell>
          <cell r="AM203">
            <v>7628799.5200000005</v>
          </cell>
          <cell r="AN203">
            <v>4777122.2899999991</v>
          </cell>
        </row>
        <row r="204">
          <cell r="H204">
            <v>159</v>
          </cell>
          <cell r="I204">
            <v>56013393.62487191</v>
          </cell>
          <cell r="U204">
            <v>115</v>
          </cell>
          <cell r="V204">
            <v>36322103.650000006</v>
          </cell>
          <cell r="AK204">
            <v>214</v>
          </cell>
          <cell r="AL204">
            <v>19595822.82</v>
          </cell>
          <cell r="AM204">
            <v>7011487.8400000008</v>
          </cell>
          <cell r="AN204">
            <v>4559275.6499999994</v>
          </cell>
        </row>
        <row r="205">
          <cell r="U205">
            <v>4</v>
          </cell>
          <cell r="V205">
            <v>970158.28</v>
          </cell>
          <cell r="AK205">
            <v>7</v>
          </cell>
          <cell r="AL205">
            <v>970158.28</v>
          </cell>
          <cell r="AM205">
            <v>617311.68000000005</v>
          </cell>
          <cell r="AN205">
            <v>217846.64</v>
          </cell>
        </row>
        <row r="206">
          <cell r="H206">
            <v>274</v>
          </cell>
          <cell r="I206">
            <v>540742651.30522895</v>
          </cell>
          <cell r="U206">
            <v>274</v>
          </cell>
          <cell r="V206">
            <v>540397858.60522902</v>
          </cell>
          <cell r="AK206">
            <v>274</v>
          </cell>
          <cell r="AL206">
            <v>364157977.65999997</v>
          </cell>
          <cell r="AM206">
            <v>183506469.57000002</v>
          </cell>
          <cell r="AN206">
            <v>83851274.700000018</v>
          </cell>
        </row>
        <row r="207">
          <cell r="F207">
            <v>1378287613.1668332</v>
          </cell>
          <cell r="H207">
            <v>809</v>
          </cell>
          <cell r="I207">
            <v>669525036.82300019</v>
          </cell>
          <cell r="U207">
            <v>676</v>
          </cell>
          <cell r="V207">
            <v>538665629.54999995</v>
          </cell>
          <cell r="AK207">
            <v>42</v>
          </cell>
          <cell r="AL207">
            <v>413287840.45000005</v>
          </cell>
          <cell r="AM207">
            <v>262975049.96000001</v>
          </cell>
          <cell r="AN207">
            <v>96576466.010000005</v>
          </cell>
          <cell r="AR207">
            <v>323277848</v>
          </cell>
        </row>
        <row r="210">
          <cell r="F210">
            <v>1183557626.252928</v>
          </cell>
          <cell r="AK210">
            <v>53466</v>
          </cell>
          <cell r="AR210">
            <v>263985099</v>
          </cell>
        </row>
        <row r="211">
          <cell r="AK211">
            <v>17662</v>
          </cell>
          <cell r="AL211">
            <v>581792602.00999999</v>
          </cell>
          <cell r="AM211">
            <v>370192231.95999998</v>
          </cell>
          <cell r="AN211">
            <v>136573761.50999999</v>
          </cell>
        </row>
        <row r="212">
          <cell r="AK212">
            <v>35804</v>
          </cell>
          <cell r="AL212">
            <v>673095313.02999997</v>
          </cell>
          <cell r="AM212">
            <v>428288593.16000003</v>
          </cell>
          <cell r="AN212">
            <v>160332842.62</v>
          </cell>
        </row>
        <row r="213">
          <cell r="F213">
            <v>58027787267.508865</v>
          </cell>
          <cell r="H213">
            <v>4547950</v>
          </cell>
          <cell r="I213">
            <v>49924554873.690132</v>
          </cell>
          <cell r="U213">
            <v>4190339</v>
          </cell>
          <cell r="V213">
            <v>38521292817.483788</v>
          </cell>
          <cell r="AK213">
            <v>1071543</v>
          </cell>
          <cell r="AL213">
            <v>24515186383.690006</v>
          </cell>
          <cell r="AM213">
            <v>15547437004.350002</v>
          </cell>
          <cell r="AN213">
            <v>5721996648.25</v>
          </cell>
          <cell r="AR213">
            <v>13562211428</v>
          </cell>
        </row>
        <row r="214">
          <cell r="F214">
            <v>58242157289.740501</v>
          </cell>
        </row>
        <row r="217">
          <cell r="B217" t="str">
            <v xml:space="preserve">*** W ramach poddziałania 19.2 dane zawarte w sekcjach "złożone wnioski" oraz "wnioski odrzucone / wycofane" nie zawierają wniosków niewybranych przez LGD. </v>
          </cell>
        </row>
        <row r="219">
          <cell r="B219" t="str">
            <v>***** W przypadku działania 13, w wyniku przeksięgowań płatności część kwot z decyzji została zrealizowana w ramach budżetu PROW 2007-2013 (dot. wiersza zobowiązania z PROW 2007-2013 (część kampanii 2014)).</v>
          </cell>
        </row>
        <row r="222">
          <cell r="B222" t="str">
            <v>******** W ramach obsługi działania 11, w kolumnie „Zrealizowane płatności” uwzględniono kwoty wypłacone w ramach obsługi kampanii 2010 do 2014 - łącznie na kwotę ogółem 4 025 347,93 zł.</v>
          </cell>
        </row>
        <row r="223">
          <cell r="B223" t="str">
            <v>*********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</sheetData>
      <sheetData sheetId="14"/>
      <sheetData sheetId="15"/>
      <sheetData sheetId="16"/>
      <sheetData sheetId="17">
        <row r="7">
          <cell r="F7">
            <v>17407515.560000002</v>
          </cell>
        </row>
        <row r="8">
          <cell r="F8">
            <v>22803871.079999998</v>
          </cell>
        </row>
        <row r="9">
          <cell r="F9">
            <v>881729810</v>
          </cell>
        </row>
        <row r="10">
          <cell r="F10">
            <v>71393610</v>
          </cell>
        </row>
        <row r="11">
          <cell r="F11">
            <v>406266000</v>
          </cell>
        </row>
        <row r="13">
          <cell r="F13">
            <v>725501217.52999997</v>
          </cell>
        </row>
        <row r="14">
          <cell r="F14">
            <v>447156358.21999997</v>
          </cell>
        </row>
        <row r="15">
          <cell r="F15">
            <v>278344859.31</v>
          </cell>
        </row>
        <row r="16">
          <cell r="F16">
            <v>5451608711.9300003</v>
          </cell>
        </row>
        <row r="17">
          <cell r="F17">
            <v>3910505711.9300003</v>
          </cell>
        </row>
        <row r="18">
          <cell r="F18">
            <v>1541103000</v>
          </cell>
        </row>
        <row r="19">
          <cell r="F19">
            <v>2064440740.4400001</v>
          </cell>
        </row>
        <row r="20">
          <cell r="F20">
            <v>1504950840.4400001</v>
          </cell>
        </row>
        <row r="21">
          <cell r="F21">
            <v>559489900</v>
          </cell>
        </row>
        <row r="22">
          <cell r="F22">
            <v>1259849130</v>
          </cell>
        </row>
        <row r="23">
          <cell r="F23">
            <v>586757900</v>
          </cell>
        </row>
        <row r="24">
          <cell r="F24">
            <v>673091230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97"/>
  <sheetViews>
    <sheetView tabSelected="1" topLeftCell="A2" zoomScale="80" zoomScaleNormal="80" workbookViewId="0"/>
  </sheetViews>
  <sheetFormatPr defaultColWidth="9.140625" defaultRowHeight="12.75" x14ac:dyDescent="0.2"/>
  <cols>
    <col min="1" max="1" width="2.140625" style="1" customWidth="1"/>
    <col min="2" max="2" width="12.85546875" style="1" customWidth="1"/>
    <col min="3" max="3" width="80.7109375" style="1" customWidth="1"/>
    <col min="4" max="4" width="22.42578125" style="1" bestFit="1" customWidth="1"/>
    <col min="5" max="5" width="11.7109375" style="1" bestFit="1" customWidth="1"/>
    <col min="6" max="6" width="21.140625" style="1" bestFit="1" customWidth="1"/>
    <col min="7" max="7" width="13.42578125" style="1" customWidth="1"/>
    <col min="8" max="8" width="11.7109375" style="1" bestFit="1" customWidth="1"/>
    <col min="9" max="9" width="21.140625" style="1" bestFit="1" customWidth="1"/>
    <col min="10" max="10" width="13.85546875" style="1" customWidth="1"/>
    <col min="11" max="11" width="13.140625" style="1" bestFit="1" customWidth="1"/>
    <col min="12" max="13" width="21.140625" style="1" bestFit="1" customWidth="1"/>
    <col min="14" max="14" width="19.85546875" style="1" bestFit="1" customWidth="1"/>
    <col min="15" max="15" width="13.7109375" style="1" customWidth="1"/>
    <col min="16" max="16" width="21.140625" style="1" bestFit="1" customWidth="1"/>
    <col min="17" max="16384" width="9.140625" style="1"/>
  </cols>
  <sheetData>
    <row r="1" spans="2:16" s="2" customFormat="1" ht="29.25" hidden="1" customHeight="1" thickBot="1" x14ac:dyDescent="0.25">
      <c r="B1" s="3"/>
      <c r="C1" s="3"/>
      <c r="D1" s="4" t="s">
        <v>0</v>
      </c>
      <c r="E1" s="201" t="s">
        <v>1</v>
      </c>
      <c r="F1" s="202"/>
      <c r="G1" s="202"/>
      <c r="H1" s="203" t="s">
        <v>2</v>
      </c>
      <c r="I1" s="204"/>
      <c r="J1" s="205"/>
      <c r="K1" s="204" t="s">
        <v>3</v>
      </c>
      <c r="L1" s="204"/>
      <c r="M1" s="204"/>
      <c r="N1" s="204"/>
      <c r="O1" s="204"/>
      <c r="P1" s="5" t="s">
        <v>4</v>
      </c>
    </row>
    <row r="2" spans="2:16" s="2" customFormat="1" ht="30" x14ac:dyDescent="0.2">
      <c r="B2" s="206" t="s">
        <v>5</v>
      </c>
      <c r="C2" s="209" t="s">
        <v>6</v>
      </c>
      <c r="D2" s="6" t="s">
        <v>7</v>
      </c>
      <c r="E2" s="212" t="s">
        <v>8</v>
      </c>
      <c r="F2" s="213"/>
      <c r="G2" s="213"/>
      <c r="H2" s="212" t="s">
        <v>9</v>
      </c>
      <c r="I2" s="213"/>
      <c r="J2" s="209"/>
      <c r="K2" s="214" t="s">
        <v>10</v>
      </c>
      <c r="L2" s="215"/>
      <c r="M2" s="215"/>
      <c r="N2" s="215"/>
      <c r="O2" s="216"/>
      <c r="P2" s="7" t="s">
        <v>11</v>
      </c>
    </row>
    <row r="3" spans="2:16" s="2" customFormat="1" ht="30" x14ac:dyDescent="0.2">
      <c r="B3" s="207"/>
      <c r="C3" s="210"/>
      <c r="D3" s="191" t="s">
        <v>12</v>
      </c>
      <c r="E3" s="193" t="s">
        <v>13</v>
      </c>
      <c r="F3" s="8" t="s">
        <v>14</v>
      </c>
      <c r="G3" s="8" t="s">
        <v>15</v>
      </c>
      <c r="H3" s="195" t="s">
        <v>16</v>
      </c>
      <c r="I3" s="9" t="s">
        <v>14</v>
      </c>
      <c r="J3" s="10" t="s">
        <v>15</v>
      </c>
      <c r="K3" s="195" t="s">
        <v>17</v>
      </c>
      <c r="L3" s="197" t="s">
        <v>14</v>
      </c>
      <c r="M3" s="198"/>
      <c r="N3" s="8" t="s">
        <v>18</v>
      </c>
      <c r="O3" s="10" t="s">
        <v>15</v>
      </c>
      <c r="P3" s="199" t="s">
        <v>12</v>
      </c>
    </row>
    <row r="4" spans="2:16" s="2" customFormat="1" ht="15.75" thickBot="1" x14ac:dyDescent="0.25">
      <c r="B4" s="208"/>
      <c r="C4" s="211"/>
      <c r="D4" s="192"/>
      <c r="E4" s="194"/>
      <c r="F4" s="11" t="s">
        <v>12</v>
      </c>
      <c r="G4" s="11" t="s">
        <v>19</v>
      </c>
      <c r="H4" s="196"/>
      <c r="I4" s="11" t="s">
        <v>12</v>
      </c>
      <c r="J4" s="11" t="s">
        <v>19</v>
      </c>
      <c r="K4" s="196"/>
      <c r="L4" s="11" t="s">
        <v>12</v>
      </c>
      <c r="M4" s="11" t="s">
        <v>20</v>
      </c>
      <c r="N4" s="11" t="s">
        <v>12</v>
      </c>
      <c r="O4" s="12" t="s">
        <v>19</v>
      </c>
      <c r="P4" s="200"/>
    </row>
    <row r="5" spans="2:16" s="2" customFormat="1" ht="15.75" thickBot="1" x14ac:dyDescent="0.25">
      <c r="B5" s="13"/>
      <c r="C5" s="14">
        <v>2</v>
      </c>
      <c r="D5" s="15">
        <v>3</v>
      </c>
      <c r="E5" s="16">
        <v>4</v>
      </c>
      <c r="F5" s="15">
        <v>5</v>
      </c>
      <c r="G5" s="17" t="s">
        <v>21</v>
      </c>
      <c r="H5" s="16">
        <v>7</v>
      </c>
      <c r="I5" s="18">
        <v>8</v>
      </c>
      <c r="J5" s="19" t="s">
        <v>22</v>
      </c>
      <c r="K5" s="16">
        <v>10</v>
      </c>
      <c r="L5" s="18">
        <v>11</v>
      </c>
      <c r="M5" s="18">
        <v>12</v>
      </c>
      <c r="N5" s="18">
        <v>13</v>
      </c>
      <c r="O5" s="19" t="s">
        <v>23</v>
      </c>
      <c r="P5" s="14">
        <v>15</v>
      </c>
    </row>
    <row r="6" spans="2:16" s="31" customFormat="1" ht="14.25" x14ac:dyDescent="0.2">
      <c r="B6" s="20">
        <v>1</v>
      </c>
      <c r="C6" s="21" t="s">
        <v>24</v>
      </c>
      <c r="D6" s="22">
        <f>'[3]arkusz główny'!F8</f>
        <v>246929280.38760304</v>
      </c>
      <c r="E6" s="23">
        <f>SUM(E7:E8)</f>
        <v>96</v>
      </c>
      <c r="F6" s="24">
        <f>SUM(F7:F8)</f>
        <v>26319011</v>
      </c>
      <c r="G6" s="25">
        <f>IFERROR(F6/D6,".")</f>
        <v>0.10658521726822856</v>
      </c>
      <c r="H6" s="23">
        <f>SUM(H7:H8)</f>
        <v>25</v>
      </c>
      <c r="I6" s="24">
        <f>SUM(I7:I8)</f>
        <v>9051260</v>
      </c>
      <c r="J6" s="26">
        <f>IFERROR(I6/D6,".")</f>
        <v>3.6655272253627857E-2</v>
      </c>
      <c r="K6" s="27">
        <f>'[3]arkusz główny'!AK8</f>
        <v>9</v>
      </c>
      <c r="L6" s="28">
        <f>SUM(L7:L8)</f>
        <v>2456208.27</v>
      </c>
      <c r="M6" s="28">
        <f>SUM(M7:M8)</f>
        <v>1562885.2199999997</v>
      </c>
      <c r="N6" s="28">
        <f>SUM(N7:N8)</f>
        <v>567221.91</v>
      </c>
      <c r="O6" s="29">
        <f>IFERROR(N6/P6,".")</f>
        <v>9.7797290771407894E-3</v>
      </c>
      <c r="P6" s="30">
        <f>'[3]arkusz główny'!AR8</f>
        <v>57999757</v>
      </c>
    </row>
    <row r="7" spans="2:16" s="31" customFormat="1" ht="14.25" x14ac:dyDescent="0.2">
      <c r="B7" s="32" t="s">
        <v>25</v>
      </c>
      <c r="C7" s="33" t="s">
        <v>26</v>
      </c>
      <c r="D7" s="217"/>
      <c r="E7" s="34">
        <f>'[3]arkusz główny'!H9</f>
        <v>96</v>
      </c>
      <c r="F7" s="35">
        <f>'[3]arkusz główny'!I9</f>
        <v>26319011</v>
      </c>
      <c r="G7" s="218"/>
      <c r="H7" s="34">
        <f>'[3]arkusz główny'!U9</f>
        <v>25</v>
      </c>
      <c r="I7" s="35">
        <f>'[3]arkusz główny'!V9</f>
        <v>9051260</v>
      </c>
      <c r="J7" s="219"/>
      <c r="K7" s="36">
        <f>'[3]arkusz główny'!AK9</f>
        <v>9</v>
      </c>
      <c r="L7" s="37">
        <f>'[3]arkusz główny'!AL9</f>
        <v>2456208.27</v>
      </c>
      <c r="M7" s="37">
        <f>'[3]arkusz główny'!AM9</f>
        <v>1562885.2199999997</v>
      </c>
      <c r="N7" s="37">
        <f>'[3]arkusz główny'!AN9</f>
        <v>567221.91</v>
      </c>
      <c r="O7" s="220"/>
      <c r="P7" s="221"/>
    </row>
    <row r="8" spans="2:16" x14ac:dyDescent="0.2">
      <c r="B8" s="38" t="s">
        <v>27</v>
      </c>
      <c r="C8" s="39" t="s">
        <v>28</v>
      </c>
      <c r="D8" s="217"/>
      <c r="E8" s="40"/>
      <c r="F8" s="41"/>
      <c r="G8" s="218"/>
      <c r="H8" s="40"/>
      <c r="I8" s="41"/>
      <c r="J8" s="219"/>
      <c r="K8" s="42"/>
      <c r="L8" s="43"/>
      <c r="M8" s="44"/>
      <c r="N8" s="37">
        <f>'[3]arkusz główny'!AN10</f>
        <v>0</v>
      </c>
      <c r="O8" s="220"/>
      <c r="P8" s="221"/>
    </row>
    <row r="9" spans="2:16" ht="24" x14ac:dyDescent="0.2">
      <c r="B9" s="45">
        <v>2</v>
      </c>
      <c r="C9" s="46" t="s">
        <v>29</v>
      </c>
      <c r="D9" s="47">
        <f>'[3]arkusz główny'!F11</f>
        <v>320210545.97964501</v>
      </c>
      <c r="E9" s="48" t="e">
        <f>E10+E12</f>
        <v>#VALUE!</v>
      </c>
      <c r="F9" s="49" t="e">
        <f>F10+F12</f>
        <v>#VALUE!</v>
      </c>
      <c r="G9" s="50" t="str">
        <f>IFERROR(F9/D9,".")</f>
        <v>.</v>
      </c>
      <c r="H9" s="48">
        <f>H10+H12</f>
        <v>64</v>
      </c>
      <c r="I9" s="49">
        <f>I10+I12</f>
        <v>165685541.90999997</v>
      </c>
      <c r="J9" s="51">
        <f>IFERROR(I9/D9,".")</f>
        <v>0.51742687425582845</v>
      </c>
      <c r="K9" s="52" t="e">
        <f>K12+K10</f>
        <v>#VALUE!</v>
      </c>
      <c r="L9" s="53" t="e">
        <f>L10+L12</f>
        <v>#VALUE!</v>
      </c>
      <c r="M9" s="53" t="e">
        <f>M10+M12</f>
        <v>#VALUE!</v>
      </c>
      <c r="N9" s="53" t="e">
        <f>N10+N12</f>
        <v>#VALUE!</v>
      </c>
      <c r="O9" s="54" t="str">
        <f>IFERROR(N9/P9,".")</f>
        <v>.</v>
      </c>
      <c r="P9" s="55">
        <f>'[3]arkusz główny'!AR11</f>
        <v>75000519</v>
      </c>
    </row>
    <row r="10" spans="2:16" x14ac:dyDescent="0.2">
      <c r="B10" s="222" t="s">
        <v>30</v>
      </c>
      <c r="C10" s="33" t="s">
        <v>31</v>
      </c>
      <c r="D10" s="217"/>
      <c r="E10" s="223" t="e">
        <f>'[3]arkusz główny'!H12:H13</f>
        <v>#VALUE!</v>
      </c>
      <c r="F10" s="225" t="e">
        <f>'[3]arkusz główny'!I12:I13</f>
        <v>#VALUE!</v>
      </c>
      <c r="G10" s="218"/>
      <c r="H10" s="223">
        <f>'[3]arkusz główny'!U12</f>
        <v>57</v>
      </c>
      <c r="I10" s="225">
        <f>'[3]arkusz główny'!V12</f>
        <v>163764433.61999997</v>
      </c>
      <c r="J10" s="219"/>
      <c r="K10" s="238" t="e">
        <f>'[3]arkusz główny'!AK12:AK14</f>
        <v>#VALUE!</v>
      </c>
      <c r="L10" s="228" t="e">
        <f>'[3]arkusz główny'!AL12:AL14</f>
        <v>#VALUE!</v>
      </c>
      <c r="M10" s="239" t="e">
        <f>'[3]arkusz główny'!AM12:AM14</f>
        <v>#VALUE!</v>
      </c>
      <c r="N10" s="228" t="e">
        <f>'[3]arkusz główny'!AN12:AN14</f>
        <v>#VALUE!</v>
      </c>
      <c r="O10" s="220"/>
      <c r="P10" s="221"/>
    </row>
    <row r="11" spans="2:16" ht="21.75" customHeight="1" x14ac:dyDescent="0.2">
      <c r="B11" s="222"/>
      <c r="C11" s="56" t="s">
        <v>32</v>
      </c>
      <c r="D11" s="217"/>
      <c r="E11" s="224"/>
      <c r="F11" s="226"/>
      <c r="G11" s="218"/>
      <c r="H11" s="224"/>
      <c r="I11" s="226"/>
      <c r="J11" s="219"/>
      <c r="K11" s="238"/>
      <c r="L11" s="228"/>
      <c r="M11" s="240"/>
      <c r="N11" s="228"/>
      <c r="O11" s="220"/>
      <c r="P11" s="221"/>
    </row>
    <row r="12" spans="2:16" x14ac:dyDescent="0.2">
      <c r="B12" s="38" t="s">
        <v>33</v>
      </c>
      <c r="C12" s="39" t="s">
        <v>34</v>
      </c>
      <c r="D12" s="217"/>
      <c r="E12" s="40">
        <f>'[3]arkusz główny'!H15</f>
        <v>27</v>
      </c>
      <c r="F12" s="41">
        <f>'[3]arkusz główny'!I15</f>
        <v>17590347.960000001</v>
      </c>
      <c r="G12" s="218"/>
      <c r="H12" s="40">
        <f>'[3]arkusz główny'!U15</f>
        <v>7</v>
      </c>
      <c r="I12" s="41">
        <f>'[3]arkusz główny'!V15</f>
        <v>1921108.29</v>
      </c>
      <c r="J12" s="219"/>
      <c r="K12" s="42">
        <f>'[3]arkusz główny'!AK15</f>
        <v>2</v>
      </c>
      <c r="L12" s="43">
        <f>'[3]arkusz główny'!AL15</f>
        <v>366179.19999999995</v>
      </c>
      <c r="M12" s="43">
        <f>'[3]arkusz główny'!AM15</f>
        <v>232999.81</v>
      </c>
      <c r="N12" s="43">
        <f>'[3]arkusz główny'!AN15</f>
        <v>85442.67</v>
      </c>
      <c r="O12" s="220"/>
      <c r="P12" s="221"/>
    </row>
    <row r="13" spans="2:16" x14ac:dyDescent="0.2">
      <c r="B13" s="45">
        <v>3</v>
      </c>
      <c r="C13" s="46" t="s">
        <v>35</v>
      </c>
      <c r="D13" s="47">
        <f>'[3]arkusz główny'!F19</f>
        <v>140820320.04364401</v>
      </c>
      <c r="E13" s="48">
        <f>E14+E17</f>
        <v>3981</v>
      </c>
      <c r="F13" s="49">
        <f>F14+F17</f>
        <v>190874480.76999998</v>
      </c>
      <c r="G13" s="50"/>
      <c r="H13" s="48">
        <f>H14+H17</f>
        <v>2724</v>
      </c>
      <c r="I13" s="49">
        <f>I14+I17</f>
        <v>70378992.599999994</v>
      </c>
      <c r="J13" s="51">
        <f>IFERROR(I13/D13,".")</f>
        <v>0.49977867241167784</v>
      </c>
      <c r="K13" s="52">
        <f>'[3]arkusz główny'!AK19</f>
        <v>10129</v>
      </c>
      <c r="L13" s="53">
        <f>L14+L17</f>
        <v>52769436.290000007</v>
      </c>
      <c r="M13" s="53">
        <f>M14+M17</f>
        <v>33577101.189999998</v>
      </c>
      <c r="N13" s="53">
        <f>N14+N17</f>
        <v>12319215.57</v>
      </c>
      <c r="O13" s="54">
        <f>IFERROR(N13/P13,".")</f>
        <v>0.37327223550372235</v>
      </c>
      <c r="P13" s="55">
        <f>'[3]arkusz główny'!AR19</f>
        <v>33003300</v>
      </c>
    </row>
    <row r="14" spans="2:16" x14ac:dyDescent="0.2">
      <c r="B14" s="227" t="s">
        <v>36</v>
      </c>
      <c r="C14" s="57" t="s">
        <v>37</v>
      </c>
      <c r="D14" s="217"/>
      <c r="E14" s="58">
        <f>E15+E16</f>
        <v>3837</v>
      </c>
      <c r="F14" s="231"/>
      <c r="G14" s="233"/>
      <c r="H14" s="58">
        <f>H15+H16</f>
        <v>2701</v>
      </c>
      <c r="I14" s="59">
        <f>I15+I16</f>
        <v>40211386.640000001</v>
      </c>
      <c r="J14" s="233"/>
      <c r="K14" s="58">
        <f>'[3]arkusz główny'!AK20</f>
        <v>10107</v>
      </c>
      <c r="L14" s="60">
        <f>L15+L16</f>
        <v>25844800.650000002</v>
      </c>
      <c r="M14" s="60">
        <f>M15+M16</f>
        <v>16444955.859999999</v>
      </c>
      <c r="N14" s="60">
        <f>N15+N16</f>
        <v>6000326.9900000002</v>
      </c>
      <c r="O14" s="234"/>
      <c r="P14" s="237"/>
    </row>
    <row r="15" spans="2:16" ht="24" x14ac:dyDescent="0.2">
      <c r="B15" s="229"/>
      <c r="C15" s="61" t="s">
        <v>38</v>
      </c>
      <c r="D15" s="217"/>
      <c r="E15" s="58">
        <f>'[3]arkusz główny'!H21</f>
        <v>3837</v>
      </c>
      <c r="F15" s="231"/>
      <c r="G15" s="233"/>
      <c r="H15" s="58">
        <f>'[3]arkusz główny'!U21</f>
        <v>2701</v>
      </c>
      <c r="I15" s="59">
        <f>'[3]zobowiązania wieloletnie'!F7</f>
        <v>17407515.560000002</v>
      </c>
      <c r="J15" s="233"/>
      <c r="K15" s="58">
        <f>'[3]arkusz główny'!AK21</f>
        <v>1908</v>
      </c>
      <c r="L15" s="60">
        <f>'[3]arkusz główny'!AL21</f>
        <v>4417581.55</v>
      </c>
      <c r="M15" s="60">
        <f>'[3]arkusz główny'!AM21</f>
        <v>2810890.46</v>
      </c>
      <c r="N15" s="60">
        <f>'[3]arkusz główny'!AN21</f>
        <v>1027157.3200000002</v>
      </c>
      <c r="O15" s="235"/>
      <c r="P15" s="237"/>
    </row>
    <row r="16" spans="2:16" x14ac:dyDescent="0.2">
      <c r="B16" s="230"/>
      <c r="C16" s="62" t="s">
        <v>39</v>
      </c>
      <c r="D16" s="217"/>
      <c r="E16" s="63"/>
      <c r="F16" s="232"/>
      <c r="G16" s="233"/>
      <c r="H16" s="63"/>
      <c r="I16" s="64">
        <f>'[3]zobowiązania wieloletnie'!F8</f>
        <v>22803871.079999998</v>
      </c>
      <c r="J16" s="233"/>
      <c r="K16" s="65">
        <f>'[3]arkusz główny'!AK27</f>
        <v>8304</v>
      </c>
      <c r="L16" s="66">
        <f>'[3]arkusz główny'!AL27</f>
        <v>21427219.100000001</v>
      </c>
      <c r="M16" s="66">
        <f>'[3]arkusz główny'!AM27</f>
        <v>13634065.4</v>
      </c>
      <c r="N16" s="66">
        <f>'[3]arkusz główny'!AN27</f>
        <v>4973169.67</v>
      </c>
      <c r="O16" s="235"/>
      <c r="P16" s="237"/>
    </row>
    <row r="17" spans="2:16" x14ac:dyDescent="0.2">
      <c r="B17" s="38" t="s">
        <v>40</v>
      </c>
      <c r="C17" s="67" t="s">
        <v>41</v>
      </c>
      <c r="D17" s="68"/>
      <c r="E17" s="69">
        <f>'[3]arkusz główny'!H28</f>
        <v>144</v>
      </c>
      <c r="F17" s="70">
        <f>'[3]arkusz główny'!I28</f>
        <v>190874480.76999998</v>
      </c>
      <c r="G17" s="233"/>
      <c r="H17" s="69">
        <f>'[3]arkusz główny'!U28</f>
        <v>23</v>
      </c>
      <c r="I17" s="71">
        <f>'[3]arkusz główny'!V28</f>
        <v>30167605.960000001</v>
      </c>
      <c r="J17" s="233"/>
      <c r="K17" s="69">
        <f>'[3]arkusz główny'!AK28</f>
        <v>22</v>
      </c>
      <c r="L17" s="70">
        <f>'[3]arkusz główny'!AL28</f>
        <v>26924635.640000001</v>
      </c>
      <c r="M17" s="70">
        <f>'[3]arkusz główny'!AM28</f>
        <v>17132145.330000002</v>
      </c>
      <c r="N17" s="70">
        <f>'[3]arkusz główny'!AN28</f>
        <v>6318888.5799999991</v>
      </c>
      <c r="O17" s="236"/>
      <c r="P17" s="237"/>
    </row>
    <row r="18" spans="2:16" x14ac:dyDescent="0.2">
      <c r="B18" s="45">
        <v>4</v>
      </c>
      <c r="C18" s="46" t="s">
        <v>42</v>
      </c>
      <c r="D18" s="47">
        <f>'[3]arkusz główny'!F31</f>
        <v>16277151895.071009</v>
      </c>
      <c r="E18" s="48">
        <f>E19+E20+E21+E22+E23</f>
        <v>71685</v>
      </c>
      <c r="F18" s="49">
        <f>F19+F20+F21+F22+F23</f>
        <v>22056138862.192719</v>
      </c>
      <c r="G18" s="50">
        <f t="shared" ref="G18:G24" si="0">IFERROR(F18/D18,".")</f>
        <v>1.3550367413399689</v>
      </c>
      <c r="H18" s="48">
        <f>H19+H20+H21+H22+H23</f>
        <v>33651</v>
      </c>
      <c r="I18" s="49">
        <f>I19+I20+I21+I22+I23</f>
        <v>9783722758.7364368</v>
      </c>
      <c r="J18" s="51">
        <f t="shared" ref="J18:J24" si="1">IFERROR(I18/D18,".")</f>
        <v>0.60107092578641541</v>
      </c>
      <c r="K18" s="52">
        <f>'[3]arkusz główny'!AK31</f>
        <v>16240</v>
      </c>
      <c r="L18" s="53">
        <f>L19+L20+L21+L22+L23</f>
        <v>3505098571.0400004</v>
      </c>
      <c r="M18" s="53">
        <f>M19+M20+M21+M22+M23</f>
        <v>2287486402.2599998</v>
      </c>
      <c r="N18" s="53">
        <f>N19+N20+N21+N22+N23</f>
        <v>819626344.15999949</v>
      </c>
      <c r="O18" s="54">
        <f t="shared" ref="O18:O24" si="2">IFERROR(N18/P18,".")</f>
        <v>0.21472910032289533</v>
      </c>
      <c r="P18" s="55">
        <f>'[3]arkusz główny'!AR31</f>
        <v>3817025000</v>
      </c>
    </row>
    <row r="19" spans="2:16" x14ac:dyDescent="0.2">
      <c r="B19" s="227" t="s">
        <v>43</v>
      </c>
      <c r="C19" s="72" t="s">
        <v>44</v>
      </c>
      <c r="D19" s="73">
        <f>'[3]arkusz główny'!F32</f>
        <v>10652251031.655933</v>
      </c>
      <c r="E19" s="34">
        <f>'[3]arkusz główny'!H32</f>
        <v>58888</v>
      </c>
      <c r="F19" s="35">
        <f>'[3]arkusz główny'!I32</f>
        <v>12278550558.68</v>
      </c>
      <c r="G19" s="74">
        <f t="shared" si="0"/>
        <v>1.152671911522841</v>
      </c>
      <c r="H19" s="34">
        <f>'[3]arkusz główny'!U32</f>
        <v>29203</v>
      </c>
      <c r="I19" s="35">
        <f>'[3]arkusz główny'!V32</f>
        <v>5700901377.46</v>
      </c>
      <c r="J19" s="75">
        <f t="shared" si="1"/>
        <v>0.53518278535853969</v>
      </c>
      <c r="K19" s="76">
        <f>'[3]arkusz główny'!AK32</f>
        <v>14688</v>
      </c>
      <c r="L19" s="44">
        <f>'[3]arkusz główny'!AL32</f>
        <v>2542010090.9700003</v>
      </c>
      <c r="M19" s="44">
        <f>'[3]arkusz główny'!AM32</f>
        <v>1617480971.9999998</v>
      </c>
      <c r="N19" s="44">
        <f>'[3]arkusz główny'!AN32</f>
        <v>594928587.37999952</v>
      </c>
      <c r="O19" s="77">
        <f t="shared" si="2"/>
        <v>0.23797162885128301</v>
      </c>
      <c r="P19" s="78">
        <f>'[3]arkusz główny'!AR32</f>
        <v>2499997963</v>
      </c>
    </row>
    <row r="20" spans="2:16" x14ac:dyDescent="0.2">
      <c r="B20" s="222"/>
      <c r="C20" s="72" t="s">
        <v>45</v>
      </c>
      <c r="D20" s="79">
        <f>'[3]arkusz główny'!F40</f>
        <v>507912212.73852205</v>
      </c>
      <c r="E20" s="80">
        <f>'[3]arkusz główny'!H40</f>
        <v>3750</v>
      </c>
      <c r="F20" s="81">
        <f>'[3]arkusz główny'!I40</f>
        <v>665805167.32999992</v>
      </c>
      <c r="G20" s="82">
        <f t="shared" si="0"/>
        <v>1.310866623466608</v>
      </c>
      <c r="H20" s="80">
        <f>'[3]arkusz główny'!U40</f>
        <v>1464</v>
      </c>
      <c r="I20" s="81">
        <f>'[3]arkusz główny'!V40</f>
        <v>223313689.39999998</v>
      </c>
      <c r="J20" s="83">
        <f t="shared" si="1"/>
        <v>0.43966985593032776</v>
      </c>
      <c r="K20" s="84">
        <f>'[3]arkusz główny'!AK40</f>
        <v>1178</v>
      </c>
      <c r="L20" s="85">
        <f>'[3]arkusz główny'!AL40</f>
        <v>158058834.23000002</v>
      </c>
      <c r="M20" s="85">
        <f>'[3]arkusz główny'!AM40</f>
        <v>156340414.03000003</v>
      </c>
      <c r="N20" s="85">
        <f>'[3]arkusz główny'!AN40</f>
        <v>36748232.339999996</v>
      </c>
      <c r="O20" s="86">
        <f t="shared" si="2"/>
        <v>0.30897197330494991</v>
      </c>
      <c r="P20" s="87">
        <f>'[3]arkusz główny'!AR40</f>
        <v>118937106</v>
      </c>
    </row>
    <row r="21" spans="2:16" ht="33.75" customHeight="1" x14ac:dyDescent="0.2">
      <c r="B21" s="222"/>
      <c r="C21" s="72" t="str">
        <f>'[3]arkusz główny'!D43</f>
        <v>Inwestycje mające na celu ochronę wód przed zanieczyszczeniem azotanami pochodzącymi ze źródeł rolniczych 
(w tym "Inwestycje w gospodarstwach położonych na obszarach OSN")</v>
      </c>
      <c r="D21" s="79">
        <f>'[3]arkusz główny'!F43</f>
        <v>384546926.72089803</v>
      </c>
      <c r="E21" s="80">
        <f>'[3]arkusz główny'!H43</f>
        <v>4794</v>
      </c>
      <c r="F21" s="81">
        <f>'[3]arkusz główny'!I43</f>
        <v>348094394.10000002</v>
      </c>
      <c r="G21" s="82">
        <f t="shared" si="0"/>
        <v>0.90520654284839719</v>
      </c>
      <c r="H21" s="80">
        <f>'[3]arkusz główny'!U43</f>
        <v>1750</v>
      </c>
      <c r="I21" s="81">
        <f>'[3]arkusz główny'!V43</f>
        <v>122622501.16999999</v>
      </c>
      <c r="J21" s="83">
        <f t="shared" si="1"/>
        <v>0.3188752598171164</v>
      </c>
      <c r="K21" s="84">
        <f>'[3]arkusz główny'!AK43</f>
        <v>94</v>
      </c>
      <c r="L21" s="85">
        <f>'[3]arkusz główny'!AL43</f>
        <v>3917116.5</v>
      </c>
      <c r="M21" s="85">
        <f>'[3]arkusz główny'!AM43</f>
        <v>3917116.5</v>
      </c>
      <c r="N21" s="85">
        <f>'[3]arkusz główny'!AN43</f>
        <v>919905.05999999994</v>
      </c>
      <c r="O21" s="86">
        <f t="shared" si="2"/>
        <v>1.0182824022618652E-2</v>
      </c>
      <c r="P21" s="87">
        <f>'[3]arkusz główny'!AR43</f>
        <v>90338894</v>
      </c>
    </row>
    <row r="22" spans="2:16" x14ac:dyDescent="0.2">
      <c r="B22" s="38" t="s">
        <v>46</v>
      </c>
      <c r="C22" s="72" t="s">
        <v>47</v>
      </c>
      <c r="D22" s="88">
        <f>'[3]arkusz główny'!F47</f>
        <v>3519232923.6978693</v>
      </c>
      <c r="E22" s="89">
        <f>'[3]arkusz główny'!H47</f>
        <v>4082</v>
      </c>
      <c r="F22" s="90">
        <f>'[3]arkusz główny'!I47</f>
        <v>7280705764.6899996</v>
      </c>
      <c r="G22" s="91">
        <f t="shared" si="0"/>
        <v>2.068833158403089</v>
      </c>
      <c r="H22" s="89">
        <f>'[3]arkusz główny'!U47</f>
        <v>1096</v>
      </c>
      <c r="I22" s="90">
        <f>'[3]arkusz główny'!V47</f>
        <v>2546804762.3599997</v>
      </c>
      <c r="J22" s="92">
        <f t="shared" si="1"/>
        <v>0.72368178451908749</v>
      </c>
      <c r="K22" s="42">
        <f>'[3]arkusz główny'!AK47</f>
        <v>474</v>
      </c>
      <c r="L22" s="43">
        <f>'[3]arkusz główny'!AL47</f>
        <v>703844745.45000005</v>
      </c>
      <c r="M22" s="43">
        <f>'[3]arkusz główny'!AM47</f>
        <v>447856408.97999996</v>
      </c>
      <c r="N22" s="43">
        <f>'[3]arkusz główny'!AN47</f>
        <v>164491668.96000001</v>
      </c>
      <c r="O22" s="93">
        <f t="shared" si="2"/>
        <v>0.19985573835279055</v>
      </c>
      <c r="P22" s="94">
        <f>'[3]arkusz główny'!AR47</f>
        <v>823052019</v>
      </c>
    </row>
    <row r="23" spans="2:16" x14ac:dyDescent="0.2">
      <c r="B23" s="95" t="s">
        <v>48</v>
      </c>
      <c r="C23" s="67" t="s">
        <v>49</v>
      </c>
      <c r="D23" s="88">
        <f>'[3]arkusz główny'!F55</f>
        <v>1213208800.257786</v>
      </c>
      <c r="E23" s="89">
        <f>'[3]arkusz główny'!H55</f>
        <v>171</v>
      </c>
      <c r="F23" s="90">
        <f>'[3]arkusz główny'!I55</f>
        <v>1482982977.3927205</v>
      </c>
      <c r="G23" s="91">
        <f t="shared" si="0"/>
        <v>1.2223641776070302</v>
      </c>
      <c r="H23" s="40">
        <f>'[3]arkusz główny'!U55</f>
        <v>138</v>
      </c>
      <c r="I23" s="90">
        <f>'[3]arkusz główny'!V55</f>
        <v>1190080428.3464372</v>
      </c>
      <c r="J23" s="92">
        <f t="shared" si="1"/>
        <v>0.9809361983638476</v>
      </c>
      <c r="K23" s="96">
        <f>'[3]arkusz główny'!AK55</f>
        <v>23</v>
      </c>
      <c r="L23" s="97">
        <f>'[3]arkusz główny'!AL55</f>
        <v>97267783.890000001</v>
      </c>
      <c r="M23" s="98">
        <f>'[3]arkusz główny'!AM55</f>
        <v>61891490.75</v>
      </c>
      <c r="N23" s="43">
        <f>'[3]arkusz główny'!AN55</f>
        <v>22537950.419999998</v>
      </c>
      <c r="O23" s="93">
        <f t="shared" si="2"/>
        <v>7.916413122296051E-2</v>
      </c>
      <c r="P23" s="94">
        <f>'[3]arkusz główny'!AR55</f>
        <v>284699018</v>
      </c>
    </row>
    <row r="24" spans="2:16" ht="24" x14ac:dyDescent="0.2">
      <c r="B24" s="45">
        <v>5</v>
      </c>
      <c r="C24" s="46" t="s">
        <v>50</v>
      </c>
      <c r="D24" s="47">
        <f>'[3]arkusz główny'!F56</f>
        <v>523878313.7700491</v>
      </c>
      <c r="E24" s="48">
        <f>E25+E26</f>
        <v>6153</v>
      </c>
      <c r="F24" s="49">
        <f>F25+F26</f>
        <v>427377804.25000006</v>
      </c>
      <c r="G24" s="50">
        <f t="shared" si="0"/>
        <v>0.81579594538741118</v>
      </c>
      <c r="H24" s="48">
        <f>H25+H26</f>
        <v>2216</v>
      </c>
      <c r="I24" s="49">
        <f>I25+I26</f>
        <v>151149284.90000001</v>
      </c>
      <c r="J24" s="51">
        <f t="shared" si="1"/>
        <v>0.28851983547909449</v>
      </c>
      <c r="K24" s="52">
        <f>'[3]arkusz główny'!AK56</f>
        <v>616</v>
      </c>
      <c r="L24" s="53">
        <f>L25+L26</f>
        <v>41926300.99000001</v>
      </c>
      <c r="M24" s="53">
        <f>M25+M26</f>
        <v>26677702.82</v>
      </c>
      <c r="N24" s="53">
        <f>N25+N26</f>
        <v>9748946.120000001</v>
      </c>
      <c r="O24" s="54">
        <f t="shared" si="2"/>
        <v>7.9278463919186887E-2</v>
      </c>
      <c r="P24" s="55">
        <f>'[3]arkusz główny'!AR56</f>
        <v>122970926</v>
      </c>
    </row>
    <row r="25" spans="2:16" x14ac:dyDescent="0.2">
      <c r="B25" s="99" t="s">
        <v>51</v>
      </c>
      <c r="C25" s="100" t="s">
        <v>52</v>
      </c>
      <c r="D25" s="217"/>
      <c r="E25" s="34">
        <f>'[3]arkusz główny'!H57</f>
        <v>4873</v>
      </c>
      <c r="F25" s="35">
        <f>'[3]arkusz główny'!I57</f>
        <v>345113464.32000005</v>
      </c>
      <c r="G25" s="218"/>
      <c r="H25" s="34">
        <f>'[3]arkusz główny'!U57</f>
        <v>1814</v>
      </c>
      <c r="I25" s="35">
        <f>'[3]arkusz główny'!V57</f>
        <v>133299745.41000001</v>
      </c>
      <c r="J25" s="219"/>
      <c r="K25" s="76">
        <f>'[3]arkusz główny'!AK57</f>
        <v>288</v>
      </c>
      <c r="L25" s="44">
        <f>'[3]arkusz główny'!AL57</f>
        <v>28827534.160000008</v>
      </c>
      <c r="M25" s="44">
        <f>'[3]arkusz główny'!AM57</f>
        <v>18342958.75</v>
      </c>
      <c r="N25" s="44">
        <f>'[3]arkusz główny'!AN57</f>
        <v>6702774.7800000003</v>
      </c>
      <c r="O25" s="220"/>
      <c r="P25" s="221"/>
    </row>
    <row r="26" spans="2:16" x14ac:dyDescent="0.2">
      <c r="B26" s="38" t="s">
        <v>53</v>
      </c>
      <c r="C26" s="39" t="s">
        <v>54</v>
      </c>
      <c r="D26" s="217"/>
      <c r="E26" s="40">
        <f>'[3]arkusz główny'!H62</f>
        <v>1280</v>
      </c>
      <c r="F26" s="41">
        <f>'[3]arkusz główny'!I62</f>
        <v>82264339.930000007</v>
      </c>
      <c r="G26" s="218"/>
      <c r="H26" s="40">
        <f>'[3]arkusz główny'!U62</f>
        <v>402</v>
      </c>
      <c r="I26" s="41">
        <f>'[3]arkusz główny'!V62</f>
        <v>17849539.489999998</v>
      </c>
      <c r="J26" s="219"/>
      <c r="K26" s="42">
        <f>'[3]arkusz główny'!AK62</f>
        <v>328</v>
      </c>
      <c r="L26" s="43">
        <f>'[3]arkusz główny'!AL62</f>
        <v>13098766.83</v>
      </c>
      <c r="M26" s="43">
        <f>'[3]arkusz główny'!AM62</f>
        <v>8334744.0700000003</v>
      </c>
      <c r="N26" s="43">
        <f>'[3]arkusz główny'!AN62</f>
        <v>3046171.34</v>
      </c>
      <c r="O26" s="220"/>
      <c r="P26" s="221"/>
    </row>
    <row r="27" spans="2:16" x14ac:dyDescent="0.2">
      <c r="B27" s="45">
        <v>6</v>
      </c>
      <c r="C27" s="46" t="s">
        <v>55</v>
      </c>
      <c r="D27" s="47">
        <f>SUM(D28:D32)</f>
        <v>8703257290.3879681</v>
      </c>
      <c r="E27" s="48">
        <f>E28+E29+E30+E31+E32</f>
        <v>76988</v>
      </c>
      <c r="F27" s="49">
        <f>F28+F29+F30+F31+F32</f>
        <v>8464028301.6199999</v>
      </c>
      <c r="G27" s="50">
        <f t="shared" ref="G27:G33" si="3">IFERROR(F27/D27,".")</f>
        <v>0.97251270635970088</v>
      </c>
      <c r="H27" s="48">
        <f>H28+H29+H30+H31+H32</f>
        <v>48436</v>
      </c>
      <c r="I27" s="49">
        <f>I28+I29+I30+I31+I32</f>
        <v>4292461496.4000001</v>
      </c>
      <c r="J27" s="51">
        <f t="shared" ref="J27:J33" si="4">IFERROR(I27/D27,".")</f>
        <v>0.49320172358235009</v>
      </c>
      <c r="K27" s="52">
        <f>'[3]arkusz główny'!AK70</f>
        <v>32559</v>
      </c>
      <c r="L27" s="53">
        <f>L28+L29+L30+L31+L32</f>
        <v>2403622526.1300001</v>
      </c>
      <c r="M27" s="53">
        <f>M28+M29+M30+M31+M32</f>
        <v>1529425008.6000001</v>
      </c>
      <c r="N27" s="53">
        <f>N28+N29+N30+N31+N32</f>
        <v>562200424.97000003</v>
      </c>
      <c r="O27" s="54">
        <f t="shared" ref="O27:O33" si="5">IFERROR(N27/P27,".")</f>
        <v>0.27547241233706532</v>
      </c>
      <c r="P27" s="55">
        <f>SUM(P28:P32)</f>
        <v>2040859265</v>
      </c>
    </row>
    <row r="28" spans="2:16" x14ac:dyDescent="0.2">
      <c r="B28" s="99" t="s">
        <v>56</v>
      </c>
      <c r="C28" s="100" t="s">
        <v>57</v>
      </c>
      <c r="D28" s="73">
        <f>'[3]arkusz główny'!F71</f>
        <v>3068003866.5235128</v>
      </c>
      <c r="E28" s="34">
        <f>'[3]arkusz główny'!H71</f>
        <v>24313</v>
      </c>
      <c r="F28" s="35">
        <f>'[3]arkusz główny'!I71</f>
        <v>2786100000</v>
      </c>
      <c r="G28" s="74">
        <f t="shared" si="3"/>
        <v>0.90811489203142681</v>
      </c>
      <c r="H28" s="34">
        <f>'[3]arkusz główny'!U71</f>
        <v>16677</v>
      </c>
      <c r="I28" s="35">
        <f>'[3]arkusz główny'!V71</f>
        <v>1860850000</v>
      </c>
      <c r="J28" s="75">
        <f t="shared" si="4"/>
        <v>0.6065344376858981</v>
      </c>
      <c r="K28" s="76">
        <f>'[3]arkusz główny'!AK71</f>
        <v>12016</v>
      </c>
      <c r="L28" s="44">
        <f>'[3]arkusz główny'!AL71</f>
        <v>1008440000</v>
      </c>
      <c r="M28" s="44">
        <f>'[3]arkusz główny'!AM71</f>
        <v>641670372</v>
      </c>
      <c r="N28" s="44">
        <f>'[3]arkusz główny'!AN71</f>
        <v>234964502.88</v>
      </c>
      <c r="O28" s="77">
        <f t="shared" si="5"/>
        <v>0.32725835151945959</v>
      </c>
      <c r="P28" s="78">
        <f>'[3]arkusz główny'!AR71</f>
        <v>717978630</v>
      </c>
    </row>
    <row r="29" spans="2:16" x14ac:dyDescent="0.2">
      <c r="B29" s="38" t="s">
        <v>58</v>
      </c>
      <c r="C29" s="39" t="s">
        <v>59</v>
      </c>
      <c r="D29" s="88">
        <f>'[3]arkusz główny'!F77</f>
        <v>1445046396.5600531</v>
      </c>
      <c r="E29" s="89">
        <f>'[3]arkusz główny'!H77</f>
        <v>11903</v>
      </c>
      <c r="F29" s="90">
        <f>'[3]arkusz główny'!I77</f>
        <v>2190350000</v>
      </c>
      <c r="G29" s="91">
        <f t="shared" si="3"/>
        <v>1.5157644800984587</v>
      </c>
      <c r="H29" s="89">
        <f>'[3]arkusz główny'!U77</f>
        <v>2183</v>
      </c>
      <c r="I29" s="90">
        <f>'[3]arkusz główny'!V77</f>
        <v>218300000</v>
      </c>
      <c r="J29" s="92">
        <f t="shared" si="4"/>
        <v>0.15106781382221723</v>
      </c>
      <c r="K29" s="42">
        <f>'[3]arkusz główny'!AK77</f>
        <v>1684</v>
      </c>
      <c r="L29" s="43">
        <f>'[3]arkusz główny'!AL77</f>
        <v>140560000</v>
      </c>
      <c r="M29" s="43">
        <f>'[3]arkusz główny'!AM77</f>
        <v>89438328</v>
      </c>
      <c r="N29" s="43">
        <f>'[3]arkusz główny'!AN77</f>
        <v>32941577.999999996</v>
      </c>
      <c r="O29" s="93">
        <f t="shared" si="5"/>
        <v>9.7069970726967464E-2</v>
      </c>
      <c r="P29" s="94">
        <f>'[3]arkusz główny'!AR77</f>
        <v>339359101</v>
      </c>
    </row>
    <row r="30" spans="2:16" x14ac:dyDescent="0.2">
      <c r="B30" s="38" t="s">
        <v>60</v>
      </c>
      <c r="C30" s="39" t="s">
        <v>61</v>
      </c>
      <c r="D30" s="88">
        <f>'[3]arkusz główny'!F83</f>
        <v>3173047475.7713161</v>
      </c>
      <c r="E30" s="89">
        <f>'[3]arkusz główny'!H83</f>
        <v>36896</v>
      </c>
      <c r="F30" s="90">
        <f>'[3]arkusz główny'!I83</f>
        <v>2213760000</v>
      </c>
      <c r="G30" s="91">
        <f t="shared" si="3"/>
        <v>0.69767629287105803</v>
      </c>
      <c r="H30" s="89">
        <f>'[3]arkusz główny'!U83</f>
        <v>27735</v>
      </c>
      <c r="I30" s="90">
        <f>'[3]arkusz główny'!V83</f>
        <v>1664100000</v>
      </c>
      <c r="J30" s="92">
        <f t="shared" si="4"/>
        <v>0.52444850343611216</v>
      </c>
      <c r="K30" s="42">
        <f>'[3]arkusz główny'!AK83</f>
        <v>17306</v>
      </c>
      <c r="L30" s="43">
        <f>'[3]arkusz główny'!AL83</f>
        <v>838968000</v>
      </c>
      <c r="M30" s="43">
        <f>'[3]arkusz główny'!AM83</f>
        <v>533835338.39999998</v>
      </c>
      <c r="N30" s="43">
        <f>'[3]arkusz główny'!AN83</f>
        <v>197598044.31</v>
      </c>
      <c r="O30" s="93">
        <f t="shared" si="5"/>
        <v>0.26504477409735355</v>
      </c>
      <c r="P30" s="94">
        <f>'[3]arkusz główny'!AR83</f>
        <v>745527034</v>
      </c>
    </row>
    <row r="31" spans="2:16" x14ac:dyDescent="0.2">
      <c r="B31" s="38" t="s">
        <v>62</v>
      </c>
      <c r="C31" s="39" t="s">
        <v>63</v>
      </c>
      <c r="D31" s="88">
        <f>'[3]arkusz główny'!F90</f>
        <v>991585327.10806108</v>
      </c>
      <c r="E31" s="89">
        <f>'[3]arkusz główny'!H90</f>
        <v>3035</v>
      </c>
      <c r="F31" s="90">
        <f>'[3]arkusz główny'!I90</f>
        <v>1273818301.6200001</v>
      </c>
      <c r="G31" s="91">
        <f t="shared" si="3"/>
        <v>1.2846280262487</v>
      </c>
      <c r="H31" s="89">
        <f>'[3]arkusz główny'!U90</f>
        <v>1274</v>
      </c>
      <c r="I31" s="90">
        <f>'[3]arkusz główny'!V90</f>
        <v>539075946.55999994</v>
      </c>
      <c r="J31" s="92">
        <f t="shared" si="4"/>
        <v>0.54365058842914127</v>
      </c>
      <c r="K31" s="42">
        <f>'[3]arkusz główny'!AK90</f>
        <v>1035</v>
      </c>
      <c r="L31" s="43">
        <f>'[3]arkusz główny'!AL90</f>
        <v>405849569.30000001</v>
      </c>
      <c r="M31" s="43">
        <f>'[3]arkusz główny'!AM90</f>
        <v>258242078.95000002</v>
      </c>
      <c r="N31" s="43">
        <f>'[3]arkusz główny'!AN90</f>
        <v>94403872.680000022</v>
      </c>
      <c r="O31" s="93">
        <f t="shared" si="5"/>
        <v>0.40691737838043474</v>
      </c>
      <c r="P31" s="94">
        <f>'[3]arkusz główny'!AR90</f>
        <v>231997643</v>
      </c>
    </row>
    <row r="32" spans="2:16" x14ac:dyDescent="0.2">
      <c r="B32" s="38" t="s">
        <v>64</v>
      </c>
      <c r="C32" s="39" t="s">
        <v>65</v>
      </c>
      <c r="D32" s="88">
        <f>'[3]arkusz główny'!F93</f>
        <v>25574224.425025001</v>
      </c>
      <c r="E32" s="40">
        <f>'[3]arkusz główny'!H93</f>
        <v>841</v>
      </c>
      <c r="F32" s="101"/>
      <c r="G32" s="102"/>
      <c r="H32" s="40">
        <f>'[3]arkusz główny'!U93</f>
        <v>567</v>
      </c>
      <c r="I32" s="41">
        <f>'[3]arkusz główny'!V93</f>
        <v>10135549.84</v>
      </c>
      <c r="J32" s="92">
        <f t="shared" si="4"/>
        <v>0.39631895269058942</v>
      </c>
      <c r="K32" s="42">
        <f>'[3]arkusz główny'!AK93</f>
        <v>540</v>
      </c>
      <c r="L32" s="43">
        <f>'[3]arkusz główny'!AL93</f>
        <v>9804956.8300000001</v>
      </c>
      <c r="M32" s="43">
        <f>'[3]arkusz główny'!AM93</f>
        <v>6238891.25</v>
      </c>
      <c r="N32" s="43">
        <f>'[3]arkusz główny'!AN93</f>
        <v>2292427.1</v>
      </c>
      <c r="O32" s="93">
        <f t="shared" si="5"/>
        <v>0.38227142985067014</v>
      </c>
      <c r="P32" s="94">
        <f>'[3]arkusz główny'!AR93</f>
        <v>5996857</v>
      </c>
    </row>
    <row r="33" spans="2:16" x14ac:dyDescent="0.2">
      <c r="B33" s="45">
        <v>7</v>
      </c>
      <c r="C33" s="46" t="s">
        <v>66</v>
      </c>
      <c r="D33" s="47">
        <f>'[3]arkusz główny'!F98</f>
        <v>5918922135.1108246</v>
      </c>
      <c r="E33" s="48">
        <f>SUM(E34:E38)</f>
        <v>9674</v>
      </c>
      <c r="F33" s="49">
        <f>SUM(F34:F38)</f>
        <v>13107931453.693863</v>
      </c>
      <c r="G33" s="50">
        <f t="shared" si="3"/>
        <v>2.2145808230755568</v>
      </c>
      <c r="H33" s="48">
        <f>SUM(H34:H38)</f>
        <v>3809</v>
      </c>
      <c r="I33" s="49">
        <f>SUM(I34:I38)</f>
        <v>4383796674.2730408</v>
      </c>
      <c r="J33" s="51">
        <f t="shared" si="4"/>
        <v>0.74064104480586468</v>
      </c>
      <c r="K33" s="52">
        <f>'[3]arkusz główny'!AK98</f>
        <v>1498</v>
      </c>
      <c r="L33" s="53">
        <f>SUM(L34:L38)</f>
        <v>3038161330.5400004</v>
      </c>
      <c r="M33" s="53">
        <f>SUM(M34:M38)</f>
        <v>1933182042.6099999</v>
      </c>
      <c r="N33" s="53">
        <f>SUM(N34:N38)</f>
        <v>710332960.75000012</v>
      </c>
      <c r="O33" s="54">
        <f t="shared" si="5"/>
        <v>0.51215910139982612</v>
      </c>
      <c r="P33" s="55">
        <f>'[3]arkusz główny'!AR98</f>
        <v>1386938080</v>
      </c>
    </row>
    <row r="34" spans="2:16" x14ac:dyDescent="0.2">
      <c r="B34" s="227" t="s">
        <v>67</v>
      </c>
      <c r="C34" s="72" t="s">
        <v>68</v>
      </c>
      <c r="D34" s="217"/>
      <c r="E34" s="34">
        <f>'[3]arkusz główny'!H99</f>
        <v>5378</v>
      </c>
      <c r="F34" s="35">
        <f>'[3]arkusz główny'!I99</f>
        <v>6602673423.3648767</v>
      </c>
      <c r="G34" s="218"/>
      <c r="H34" s="34">
        <f>'[3]arkusz główny'!U99</f>
        <v>2199</v>
      </c>
      <c r="I34" s="35">
        <f>'[3]arkusz główny'!V99</f>
        <v>2184298544.406332</v>
      </c>
      <c r="J34" s="219"/>
      <c r="K34" s="36">
        <f>'[3]arkusz główny'!AK99</f>
        <v>1103</v>
      </c>
      <c r="L34" s="37">
        <f>'[3]arkusz główny'!AL99</f>
        <v>1754806929.0300002</v>
      </c>
      <c r="M34" s="37">
        <f>'[3]arkusz główny'!AM99</f>
        <v>1116583640.9199998</v>
      </c>
      <c r="N34" s="37">
        <f>'[3]arkusz główny'!AN99</f>
        <v>412311918.96000004</v>
      </c>
      <c r="O34" s="220"/>
      <c r="P34" s="221"/>
    </row>
    <row r="35" spans="2:16" ht="24" customHeight="1" x14ac:dyDescent="0.2">
      <c r="B35" s="241"/>
      <c r="C35" s="72" t="s">
        <v>69</v>
      </c>
      <c r="D35" s="217"/>
      <c r="E35" s="89">
        <f>'[3]arkusz główny'!H100</f>
        <v>2719</v>
      </c>
      <c r="F35" s="90">
        <f>'[3]arkusz główny'!I100</f>
        <v>5328612480.550046</v>
      </c>
      <c r="G35" s="218"/>
      <c r="H35" s="89">
        <f>'[3]arkusz główny'!U100</f>
        <v>789</v>
      </c>
      <c r="I35" s="90">
        <f>'[3]arkusz główny'!V100</f>
        <v>1561105577.9845293</v>
      </c>
      <c r="J35" s="219"/>
      <c r="K35" s="103">
        <f>'[3]arkusz główny'!AK100</f>
        <v>651</v>
      </c>
      <c r="L35" s="104">
        <f>'[3]arkusz główny'!AL100</f>
        <v>1113546098.3099999</v>
      </c>
      <c r="M35" s="104">
        <f>'[3]arkusz główny'!AM100</f>
        <v>708549379.13</v>
      </c>
      <c r="N35" s="104">
        <f>'[3]arkusz główny'!AN100</f>
        <v>258576039.69000003</v>
      </c>
      <c r="O35" s="220"/>
      <c r="P35" s="221"/>
    </row>
    <row r="36" spans="2:16" x14ac:dyDescent="0.2">
      <c r="B36" s="227" t="s">
        <v>70</v>
      </c>
      <c r="C36" s="67" t="s">
        <v>71</v>
      </c>
      <c r="D36" s="217"/>
      <c r="E36" s="89">
        <f>'[3]arkusz główny'!H101</f>
        <v>1181</v>
      </c>
      <c r="F36" s="90">
        <f>'[3]arkusz główny'!I101</f>
        <v>743276998.70803869</v>
      </c>
      <c r="G36" s="218"/>
      <c r="H36" s="89">
        <f>'[3]arkusz główny'!U101</f>
        <v>566</v>
      </c>
      <c r="I36" s="90">
        <f>'[3]arkusz główny'!V101</f>
        <v>371506213.07159823</v>
      </c>
      <c r="J36" s="219"/>
      <c r="K36" s="103">
        <f>'[3]arkusz główny'!AK101</f>
        <v>116</v>
      </c>
      <c r="L36" s="104">
        <f>'[3]arkusz główny'!AL101</f>
        <v>49384274.169999994</v>
      </c>
      <c r="M36" s="104">
        <f>'[3]arkusz główny'!AM101</f>
        <v>31423213.259999998</v>
      </c>
      <c r="N36" s="104">
        <f>'[3]arkusz główny'!AN101</f>
        <v>11477452.73</v>
      </c>
      <c r="O36" s="220"/>
      <c r="P36" s="221"/>
    </row>
    <row r="37" spans="2:16" ht="24" x14ac:dyDescent="0.2">
      <c r="B37" s="241"/>
      <c r="C37" s="56" t="s">
        <v>72</v>
      </c>
      <c r="D37" s="217"/>
      <c r="E37" s="89">
        <f>'[3]arkusz główny'!H102</f>
        <v>293</v>
      </c>
      <c r="F37" s="90">
        <f>'[3]arkusz główny'!I102</f>
        <v>374291973.3058902</v>
      </c>
      <c r="G37" s="218"/>
      <c r="H37" s="89">
        <f>'[3]arkusz główny'!U102</f>
        <v>177</v>
      </c>
      <c r="I37" s="90">
        <f>'[3]arkusz główny'!V102</f>
        <v>220739071.18013048</v>
      </c>
      <c r="J37" s="219"/>
      <c r="K37" s="103">
        <f>'[3]arkusz główny'!AK102</f>
        <v>103</v>
      </c>
      <c r="L37" s="104">
        <f>'[3]arkusz główny'!AL102</f>
        <v>114758992.59</v>
      </c>
      <c r="M37" s="104">
        <f>'[3]arkusz główny'!AM102</f>
        <v>73021146.659999996</v>
      </c>
      <c r="N37" s="104">
        <f>'[3]arkusz główny'!AN102</f>
        <v>26650426.579999998</v>
      </c>
      <c r="O37" s="220"/>
      <c r="P37" s="221"/>
    </row>
    <row r="38" spans="2:16" x14ac:dyDescent="0.2">
      <c r="B38" s="95" t="s">
        <v>73</v>
      </c>
      <c r="C38" s="67" t="s">
        <v>74</v>
      </c>
      <c r="D38" s="217"/>
      <c r="E38" s="40">
        <f>'[3]arkusz główny'!H103</f>
        <v>103</v>
      </c>
      <c r="F38" s="41">
        <f>'[3]arkusz główny'!I103</f>
        <v>59076577.765010215</v>
      </c>
      <c r="G38" s="218"/>
      <c r="H38" s="40">
        <f>'[3]arkusz główny'!U103</f>
        <v>78</v>
      </c>
      <c r="I38" s="41">
        <f>'[3]arkusz główny'!V103</f>
        <v>46147267.630451046</v>
      </c>
      <c r="J38" s="219"/>
      <c r="K38" s="42">
        <f>'[3]arkusz główny'!AK103</f>
        <v>14</v>
      </c>
      <c r="L38" s="43">
        <f>'[3]arkusz główny'!AL103</f>
        <v>5665036.4400000004</v>
      </c>
      <c r="M38" s="43">
        <f>'[3]arkusz główny'!AM103</f>
        <v>3604662.64</v>
      </c>
      <c r="N38" s="43">
        <f>'[3]arkusz główny'!AN103</f>
        <v>1317122.7899999998</v>
      </c>
      <c r="O38" s="220"/>
      <c r="P38" s="221"/>
    </row>
    <row r="39" spans="2:16" x14ac:dyDescent="0.2">
      <c r="B39" s="45">
        <v>8</v>
      </c>
      <c r="C39" s="46" t="s">
        <v>75</v>
      </c>
      <c r="D39" s="47">
        <f>'[3]arkusz główny'!F104</f>
        <v>1285650116.967417</v>
      </c>
      <c r="E39" s="48">
        <f>'[3]arkusz główny'!H104</f>
        <v>13645</v>
      </c>
      <c r="F39" s="49">
        <f>'[3]arkusz główny'!I104</f>
        <v>84422025.75999999</v>
      </c>
      <c r="G39" s="50">
        <f>IFERROR(F39/D39,".")</f>
        <v>6.5664852859916592E-2</v>
      </c>
      <c r="H39" s="48">
        <f>'[3]arkusz główny'!U104</f>
        <v>10162</v>
      </c>
      <c r="I39" s="49">
        <f>'[3]zobowiązania wieloletnie'!F9</f>
        <v>881729810</v>
      </c>
      <c r="J39" s="51">
        <f>IFERROR(I39/D39,".")</f>
        <v>0.68582408103366288</v>
      </c>
      <c r="K39" s="52">
        <f>'[3]arkusz główny'!AK104</f>
        <v>17496</v>
      </c>
      <c r="L39" s="53">
        <f>'[3]arkusz główny'!AL104</f>
        <v>489390557.06999999</v>
      </c>
      <c r="M39" s="53">
        <f>'[3]arkusz główny'!AM104</f>
        <v>311398631.52999997</v>
      </c>
      <c r="N39" s="53">
        <f>'[3]arkusz główny'!AN104</f>
        <v>114035337.59</v>
      </c>
      <c r="O39" s="54">
        <f>IFERROR(N39/P39,".")</f>
        <v>0.37886871233791686</v>
      </c>
      <c r="P39" s="55">
        <f>'[3]arkusz główny'!AR104</f>
        <v>300989060</v>
      </c>
    </row>
    <row r="40" spans="2:16" x14ac:dyDescent="0.2">
      <c r="B40" s="227" t="s">
        <v>76</v>
      </c>
      <c r="C40" s="105" t="s">
        <v>77</v>
      </c>
      <c r="D40" s="217"/>
      <c r="E40" s="106">
        <f>'[3]arkusz główny'!H106</f>
        <v>12429</v>
      </c>
      <c r="F40" s="107">
        <f>'[3]arkusz główny'!I106</f>
        <v>76145438.420000002</v>
      </c>
      <c r="G40" s="218"/>
      <c r="H40" s="106">
        <f>'[3]arkusz główny'!U106</f>
        <v>10106</v>
      </c>
      <c r="I40" s="108">
        <f>'[3]zobowiązania wieloletnie'!F10</f>
        <v>71393610</v>
      </c>
      <c r="J40" s="219"/>
      <c r="K40" s="109">
        <f>'[3]arkusz główny'!AK106</f>
        <v>2065</v>
      </c>
      <c r="L40" s="110">
        <f>'[3]arkusz główny'!AL106</f>
        <v>52923993.800000004</v>
      </c>
      <c r="M40" s="110">
        <f>'[3]arkusz główny'!AM106</f>
        <v>33675475.849999994</v>
      </c>
      <c r="N40" s="110">
        <f>'[3]arkusz główny'!AN106</f>
        <v>12314659.32</v>
      </c>
      <c r="O40" s="220"/>
      <c r="P40" s="221"/>
    </row>
    <row r="41" spans="2:16" x14ac:dyDescent="0.2">
      <c r="B41" s="222"/>
      <c r="C41" s="111" t="s">
        <v>78</v>
      </c>
      <c r="D41" s="217"/>
      <c r="E41" s="106">
        <f>'[3]arkusz główny'!H120</f>
        <v>121</v>
      </c>
      <c r="F41" s="107">
        <f>'[3]arkusz główny'!I120</f>
        <v>1855631.1</v>
      </c>
      <c r="G41" s="218"/>
      <c r="H41" s="112">
        <f>'[3]arkusz główny'!U120</f>
        <v>56</v>
      </c>
      <c r="I41" s="113">
        <f>'[3]zobowiązania wieloletnie'!F11</f>
        <v>406266000</v>
      </c>
      <c r="J41" s="219"/>
      <c r="K41" s="109">
        <f>'[3]arkusz główny'!AK120</f>
        <v>9321</v>
      </c>
      <c r="L41" s="110">
        <f>'[3]arkusz główny'!AL120</f>
        <v>233786969.47</v>
      </c>
      <c r="M41" s="110">
        <f>'[3]arkusz główny'!AM120</f>
        <v>148758289.47999999</v>
      </c>
      <c r="N41" s="110">
        <f>'[3]arkusz główny'!AN120</f>
        <v>54618560.769999996</v>
      </c>
      <c r="O41" s="220"/>
      <c r="P41" s="221"/>
    </row>
    <row r="42" spans="2:16" x14ac:dyDescent="0.2">
      <c r="B42" s="241"/>
      <c r="C42" s="111" t="s">
        <v>79</v>
      </c>
      <c r="D42" s="217"/>
      <c r="E42" s="114"/>
      <c r="F42" s="115"/>
      <c r="G42" s="218"/>
      <c r="H42" s="116"/>
      <c r="I42" s="117"/>
      <c r="J42" s="219"/>
      <c r="K42" s="109">
        <f>'[3]arkusz główny'!AK127</f>
        <v>7604</v>
      </c>
      <c r="L42" s="110">
        <f>'[3]arkusz główny'!AL127</f>
        <v>202679593.80000001</v>
      </c>
      <c r="M42" s="110">
        <f>'[3]arkusz główny'!AM127</f>
        <v>128964866.2</v>
      </c>
      <c r="N42" s="110">
        <f>'[3]arkusz główny'!AN127</f>
        <v>47102117.5</v>
      </c>
      <c r="O42" s="220"/>
      <c r="P42" s="221"/>
    </row>
    <row r="43" spans="2:16" x14ac:dyDescent="0.2">
      <c r="B43" s="45">
        <v>9</v>
      </c>
      <c r="C43" s="46" t="s">
        <v>80</v>
      </c>
      <c r="D43" s="47">
        <f>'[3]arkusz główny'!F136</f>
        <v>920445104.39782715</v>
      </c>
      <c r="E43" s="48">
        <f>SUM(E44:E45)</f>
        <v>391</v>
      </c>
      <c r="F43" s="49"/>
      <c r="G43" s="50"/>
      <c r="H43" s="48">
        <f>SUM(H44)</f>
        <v>313</v>
      </c>
      <c r="I43" s="49">
        <f>'[3]zobowiązania wieloletnie'!F13</f>
        <v>725501217.52999997</v>
      </c>
      <c r="J43" s="51">
        <f>IFERROR(I43/D43,".")</f>
        <v>0.7882069382123954</v>
      </c>
      <c r="K43" s="52">
        <f>K44+K45</f>
        <v>1018</v>
      </c>
      <c r="L43" s="53">
        <f>SUM(L44:L45)</f>
        <v>381712053.68000001</v>
      </c>
      <c r="M43" s="53">
        <f>SUM(M44:M45)</f>
        <v>240513229.87</v>
      </c>
      <c r="N43" s="53">
        <f>SUM(N44:N45)</f>
        <v>88745920.170000002</v>
      </c>
      <c r="O43" s="54">
        <f>IFERROR(N43/P43,".")</f>
        <v>0.41225621354186837</v>
      </c>
      <c r="P43" s="55">
        <f>'[3]arkusz główny'!AR136</f>
        <v>215268848</v>
      </c>
    </row>
    <row r="44" spans="2:16" x14ac:dyDescent="0.2">
      <c r="B44" s="222" t="s">
        <v>81</v>
      </c>
      <c r="C44" s="118" t="s">
        <v>82</v>
      </c>
      <c r="D44" s="217"/>
      <c r="E44" s="34">
        <f>'[3]arkusz główny'!H137</f>
        <v>391</v>
      </c>
      <c r="F44" s="249"/>
      <c r="G44" s="218"/>
      <c r="H44" s="34">
        <f>'[3]arkusz główny'!U137</f>
        <v>313</v>
      </c>
      <c r="I44" s="108">
        <f>'[3]zobowiązania wieloletnie'!F14</f>
        <v>447156358.21999997</v>
      </c>
      <c r="J44" s="219"/>
      <c r="K44" s="119">
        <f>'[3]arkusz główny'!AK137</f>
        <v>263</v>
      </c>
      <c r="L44" s="104">
        <f>'[3]arkusz główny'!AL137</f>
        <v>111979394.69</v>
      </c>
      <c r="M44" s="37">
        <f>'[3]arkusz główny'!AM137</f>
        <v>68882348.060000002</v>
      </c>
      <c r="N44" s="37">
        <f>'[3]arkusz główny'!AN137</f>
        <v>26107704.09</v>
      </c>
      <c r="O44" s="220"/>
      <c r="P44" s="221"/>
    </row>
    <row r="45" spans="2:16" x14ac:dyDescent="0.2">
      <c r="B45" s="222"/>
      <c r="C45" s="120" t="s">
        <v>39</v>
      </c>
      <c r="D45" s="217"/>
      <c r="E45" s="121"/>
      <c r="F45" s="249"/>
      <c r="G45" s="218"/>
      <c r="H45" s="121"/>
      <c r="I45" s="122">
        <f>'[3]zobowiązania wieloletnie'!F15</f>
        <v>278344859.31</v>
      </c>
      <c r="J45" s="219"/>
      <c r="K45" s="42">
        <f>'[3]arkusz główny'!AK144</f>
        <v>755</v>
      </c>
      <c r="L45" s="43">
        <f>'[3]arkusz główny'!AL144</f>
        <v>269732658.99000001</v>
      </c>
      <c r="M45" s="43">
        <f>'[3]arkusz główny'!AM144</f>
        <v>171630881.81</v>
      </c>
      <c r="N45" s="43">
        <f>'[3]arkusz główny'!AN144</f>
        <v>62638216.079999998</v>
      </c>
      <c r="O45" s="220"/>
      <c r="P45" s="221"/>
    </row>
    <row r="46" spans="2:16" x14ac:dyDescent="0.2">
      <c r="B46" s="45">
        <v>10</v>
      </c>
      <c r="C46" s="123" t="s">
        <v>83</v>
      </c>
      <c r="D46" s="124">
        <f>'[3]arkusz główny'!F145</f>
        <v>5880851232.5828524</v>
      </c>
      <c r="E46" s="48">
        <f>'[3]arkusz główny'!H145</f>
        <v>356993</v>
      </c>
      <c r="F46" s="49"/>
      <c r="G46" s="50"/>
      <c r="H46" s="48">
        <f>'[3]arkusz główny'!U145</f>
        <v>322914</v>
      </c>
      <c r="I46" s="49">
        <f>'[3]zobowiązania wieloletnie'!F16</f>
        <v>5451608711.9300003</v>
      </c>
      <c r="J46" s="51">
        <f>IFERROR(I46/D46,".")</f>
        <v>0.92701013787347075</v>
      </c>
      <c r="K46" s="52">
        <f>'[3]arkusz główny'!AK145</f>
        <v>98282</v>
      </c>
      <c r="L46" s="125">
        <f>'[3]arkusz główny'!AL145</f>
        <v>3745331785.3199997</v>
      </c>
      <c r="M46" s="125">
        <f>'[3]arkusz główny'!AM145</f>
        <v>2383135502.2600002</v>
      </c>
      <c r="N46" s="125">
        <f>'[3]arkusz główny'!AN145</f>
        <v>870621938.61000001</v>
      </c>
      <c r="O46" s="126">
        <f>IFERROR(N46/P46,".")</f>
        <v>0.63703463577085073</v>
      </c>
      <c r="P46" s="55">
        <f>'[3]arkusz główny'!AR145</f>
        <v>1366679125</v>
      </c>
    </row>
    <row r="47" spans="2:16" x14ac:dyDescent="0.2">
      <c r="B47" s="38" t="s">
        <v>84</v>
      </c>
      <c r="C47" s="105" t="s">
        <v>85</v>
      </c>
      <c r="D47" s="217"/>
      <c r="E47" s="127">
        <f>'[3]arkusz główny'!H146</f>
        <v>334298</v>
      </c>
      <c r="F47" s="248"/>
      <c r="G47" s="245"/>
      <c r="H47" s="127">
        <f>'[3]arkusz główny'!U146</f>
        <v>303354</v>
      </c>
      <c r="I47" s="128">
        <f>'[3]arkusz główny'!V146</f>
        <v>3367040071.3500004</v>
      </c>
      <c r="J47" s="246"/>
      <c r="K47" s="129">
        <f>'[3]arkusz główny'!AK146</f>
        <v>92636</v>
      </c>
      <c r="L47" s="130">
        <f>'[3]arkusz główny'!AL146</f>
        <v>3453319744.6600003</v>
      </c>
      <c r="M47" s="130">
        <f>'[3]arkusz główny'!AM146</f>
        <v>2197328354.9200001</v>
      </c>
      <c r="N47" s="130">
        <f>'[3]arkusz główny'!AN146</f>
        <v>802714399.23999989</v>
      </c>
      <c r="O47" s="247"/>
      <c r="P47" s="221"/>
    </row>
    <row r="48" spans="2:16" x14ac:dyDescent="0.2">
      <c r="B48" s="95" t="s">
        <v>86</v>
      </c>
      <c r="C48" s="105" t="s">
        <v>85</v>
      </c>
      <c r="D48" s="217"/>
      <c r="E48" s="80">
        <f>'[3]arkusz główny'!H147</f>
        <v>31952</v>
      </c>
      <c r="F48" s="248"/>
      <c r="G48" s="245"/>
      <c r="H48" s="80">
        <f>'[3]arkusz główny'!U147</f>
        <v>28746</v>
      </c>
      <c r="I48" s="81">
        <f>'[3]arkusz główny'!V147</f>
        <v>286016564.76000005</v>
      </c>
      <c r="J48" s="246"/>
      <c r="K48" s="129">
        <f>'[3]arkusz główny'!AK147</f>
        <v>9872</v>
      </c>
      <c r="L48" s="130">
        <f>'[3]arkusz główny'!AL147</f>
        <v>292012040.66000003</v>
      </c>
      <c r="M48" s="130">
        <f>'[3]arkusz główny'!AM147</f>
        <v>185807147.34</v>
      </c>
      <c r="N48" s="130">
        <f>'[3]arkusz główny'!AN147</f>
        <v>67907539.36999999</v>
      </c>
      <c r="O48" s="247"/>
      <c r="P48" s="221"/>
    </row>
    <row r="49" spans="2:16" x14ac:dyDescent="0.2">
      <c r="B49" s="242" t="s">
        <v>87</v>
      </c>
      <c r="C49" s="105" t="s">
        <v>77</v>
      </c>
      <c r="D49" s="217"/>
      <c r="E49" s="131">
        <f>'[3]arkusz główny'!H148</f>
        <v>207284</v>
      </c>
      <c r="F49" s="248"/>
      <c r="G49" s="245"/>
      <c r="H49" s="131">
        <f>'[3]arkusz główny'!U148</f>
        <v>179224</v>
      </c>
      <c r="I49" s="132">
        <f>'[3]zobowiązania wieloletnie'!F17</f>
        <v>3910505711.9300003</v>
      </c>
      <c r="J49" s="246"/>
      <c r="K49" s="129">
        <f>'[3]arkusz główny'!AK148</f>
        <v>66106</v>
      </c>
      <c r="L49" s="130">
        <f>'[3]arkusz główny'!AL148</f>
        <v>2205264497.5299997</v>
      </c>
      <c r="M49" s="130">
        <f>'[3]arkusz główny'!AM148</f>
        <v>1403208586.5799999</v>
      </c>
      <c r="N49" s="130">
        <f>'[3]arkusz główny'!AN148</f>
        <v>513842640.5</v>
      </c>
      <c r="O49" s="247"/>
      <c r="P49" s="221"/>
    </row>
    <row r="50" spans="2:16" x14ac:dyDescent="0.2">
      <c r="B50" s="243"/>
      <c r="C50" s="133" t="s">
        <v>78</v>
      </c>
      <c r="D50" s="217"/>
      <c r="E50" s="127">
        <f>'[3]arkusz główny'!H158</f>
        <v>149709</v>
      </c>
      <c r="F50" s="248"/>
      <c r="G50" s="245"/>
      <c r="H50" s="127">
        <f>'[3]arkusz główny'!U158</f>
        <v>143690</v>
      </c>
      <c r="I50" s="122">
        <f>'[3]zobowiązania wieloletnie'!F18</f>
        <v>1541103000</v>
      </c>
      <c r="J50" s="246"/>
      <c r="K50" s="129">
        <f>'[3]arkusz główny'!AK158</f>
        <v>57601</v>
      </c>
      <c r="L50" s="85">
        <f>'[3]arkusz główny'!AL158</f>
        <v>1540023170.99</v>
      </c>
      <c r="M50" s="85">
        <f>'[3]arkusz główny'!AM158</f>
        <v>979898844.17000008</v>
      </c>
      <c r="N50" s="85">
        <f>'[3]arkusz główny'!AN158</f>
        <v>356768733.75</v>
      </c>
      <c r="O50" s="247"/>
      <c r="P50" s="221"/>
    </row>
    <row r="51" spans="2:16" x14ac:dyDescent="0.2">
      <c r="B51" s="45">
        <v>11</v>
      </c>
      <c r="C51" s="46" t="s">
        <v>88</v>
      </c>
      <c r="D51" s="124">
        <f>'[3]arkusz główny'!F164</f>
        <v>2998262744.4317169</v>
      </c>
      <c r="E51" s="48">
        <f>'[3]arkusz główny'!H164</f>
        <v>95036</v>
      </c>
      <c r="F51" s="49"/>
      <c r="G51" s="50"/>
      <c r="H51" s="48">
        <f>'[3]arkusz główny'!U164</f>
        <v>85166</v>
      </c>
      <c r="I51" s="49">
        <f>'[3]zobowiązania wieloletnie'!F19</f>
        <v>2064440740.4400001</v>
      </c>
      <c r="J51" s="51">
        <f>IFERROR(I51/D51,".")</f>
        <v>0.68854564006240515</v>
      </c>
      <c r="K51" s="52">
        <f>'[3]arkusz główny'!AK164</f>
        <v>27174</v>
      </c>
      <c r="L51" s="125">
        <f>'[3]arkusz główny'!AL164</f>
        <v>1356847620.52</v>
      </c>
      <c r="M51" s="125">
        <f>'[3]arkusz główny'!AM164</f>
        <v>863361374.20000005</v>
      </c>
      <c r="N51" s="125">
        <f>'[3]arkusz główny'!AN164</f>
        <v>316590042.16999996</v>
      </c>
      <c r="O51" s="126">
        <f>IFERROR(N51/P51,".")</f>
        <v>0.45230839071741974</v>
      </c>
      <c r="P51" s="55">
        <f>'[3]arkusz główny'!AR164</f>
        <v>699942890</v>
      </c>
    </row>
    <row r="52" spans="2:16" ht="24" x14ac:dyDescent="0.2">
      <c r="B52" s="99" t="s">
        <v>89</v>
      </c>
      <c r="C52" s="33" t="s">
        <v>90</v>
      </c>
      <c r="D52" s="217"/>
      <c r="E52" s="127">
        <f>'[3]arkusz główny'!H165</f>
        <v>20920</v>
      </c>
      <c r="F52" s="244"/>
      <c r="G52" s="245"/>
      <c r="H52" s="127">
        <f>'[3]arkusz główny'!U165</f>
        <v>16361</v>
      </c>
      <c r="I52" s="128">
        <f>'[3]arkusz główny'!V165</f>
        <v>285348230.82000005</v>
      </c>
      <c r="J52" s="246"/>
      <c r="K52" s="129">
        <f>'[3]arkusz główny'!AK165</f>
        <v>9217</v>
      </c>
      <c r="L52" s="130">
        <f>'[3]arkusz główny'!AL165</f>
        <v>268058722.81</v>
      </c>
      <c r="M52" s="130">
        <f>'[3]arkusz główny'!AM165</f>
        <v>170565646.88000003</v>
      </c>
      <c r="N52" s="130">
        <f>'[3]arkusz główny'!AN165</f>
        <v>62875533.670000002</v>
      </c>
      <c r="O52" s="247"/>
      <c r="P52" s="221"/>
    </row>
    <row r="53" spans="2:16" ht="24" x14ac:dyDescent="0.2">
      <c r="B53" s="95" t="s">
        <v>91</v>
      </c>
      <c r="C53" s="56" t="s">
        <v>92</v>
      </c>
      <c r="D53" s="217"/>
      <c r="E53" s="80">
        <f>'[3]arkusz główny'!H166</f>
        <v>81167</v>
      </c>
      <c r="F53" s="244"/>
      <c r="G53" s="245"/>
      <c r="H53" s="80">
        <f>'[3]arkusz główny'!U166</f>
        <v>73472</v>
      </c>
      <c r="I53" s="81">
        <f>'[3]arkusz główny'!V166</f>
        <v>1140342632.04</v>
      </c>
      <c r="J53" s="246"/>
      <c r="K53" s="129">
        <f>'[3]arkusz główny'!AK166</f>
        <v>24486</v>
      </c>
      <c r="L53" s="130">
        <f>'[3]arkusz główny'!AL166</f>
        <v>1088788897.71</v>
      </c>
      <c r="M53" s="130">
        <f>'[3]arkusz główny'!AM166</f>
        <v>692795727.32000005</v>
      </c>
      <c r="N53" s="130">
        <f>'[3]arkusz główny'!AN166</f>
        <v>253714508.5</v>
      </c>
      <c r="O53" s="247"/>
      <c r="P53" s="221"/>
    </row>
    <row r="54" spans="2:16" x14ac:dyDescent="0.2">
      <c r="B54" s="242" t="s">
        <v>93</v>
      </c>
      <c r="C54" s="134" t="s">
        <v>82</v>
      </c>
      <c r="D54" s="217"/>
      <c r="E54" s="131">
        <f>'[3]arkusz główny'!H167</f>
        <v>54249</v>
      </c>
      <c r="F54" s="244"/>
      <c r="G54" s="245"/>
      <c r="H54" s="131">
        <f>'[3]arkusz główny'!U167</f>
        <v>45284</v>
      </c>
      <c r="I54" s="132">
        <f>'[3]zobowiązania wieloletnie'!F20</f>
        <v>1504950840.4400001</v>
      </c>
      <c r="J54" s="246"/>
      <c r="K54" s="84">
        <f>'[3]arkusz główny'!AK167</f>
        <v>15547</v>
      </c>
      <c r="L54" s="135">
        <f>'[3]arkusz główny'!AL167</f>
        <v>796872501.50000012</v>
      </c>
      <c r="M54" s="135">
        <f>'[3]arkusz główny'!AM167</f>
        <v>507049556.00999999</v>
      </c>
      <c r="N54" s="135">
        <f>'[3]arkusz główny'!AN167</f>
        <v>186967839.94000003</v>
      </c>
      <c r="O54" s="247"/>
      <c r="P54" s="221"/>
    </row>
    <row r="55" spans="2:16" x14ac:dyDescent="0.2">
      <c r="B55" s="251"/>
      <c r="C55" s="120" t="s">
        <v>39</v>
      </c>
      <c r="D55" s="217"/>
      <c r="E55" s="127">
        <f>'[3]arkusz główny'!H177</f>
        <v>40787</v>
      </c>
      <c r="F55" s="244"/>
      <c r="G55" s="245"/>
      <c r="H55" s="127">
        <f>'[3]arkusz główny'!U177</f>
        <v>39882</v>
      </c>
      <c r="I55" s="122">
        <f>'[3]zobowiązania wieloletnie'!F21</f>
        <v>559489900</v>
      </c>
      <c r="J55" s="246"/>
      <c r="K55" s="84">
        <f>'[3]arkusz główny'!AK177</f>
        <v>17892</v>
      </c>
      <c r="L55" s="85">
        <f>'[3]arkusz główny'!AL177</f>
        <v>559975119.0200001</v>
      </c>
      <c r="M55" s="85">
        <f>'[3]arkusz główny'!AM177</f>
        <v>356311818.19</v>
      </c>
      <c r="N55" s="85">
        <f>'[3]arkusz główny'!AN177</f>
        <v>129622202.23</v>
      </c>
      <c r="O55" s="247"/>
      <c r="P55" s="221"/>
    </row>
    <row r="56" spans="2:16" ht="24" x14ac:dyDescent="0.2">
      <c r="B56" s="45">
        <v>13</v>
      </c>
      <c r="C56" s="46" t="s">
        <v>94</v>
      </c>
      <c r="D56" s="124">
        <f>'[3]arkusz główny'!F182</f>
        <v>8497281300.2679901</v>
      </c>
      <c r="E56" s="48">
        <f>'[3]arkusz główny'!H182</f>
        <v>3883144</v>
      </c>
      <c r="F56" s="49"/>
      <c r="G56" s="50"/>
      <c r="H56" s="48">
        <f>'[3]arkusz główny'!U182</f>
        <v>3665819</v>
      </c>
      <c r="I56" s="49">
        <f>'[3]arkusz główny'!V182</f>
        <v>6377158453.9000006</v>
      </c>
      <c r="J56" s="51">
        <f>IFERROR(I56/D56,".")</f>
        <v>0.75049397902113413</v>
      </c>
      <c r="K56" s="52">
        <f>'[3]arkusz główny'!AK182</f>
        <v>951770</v>
      </c>
      <c r="L56" s="53">
        <f>'[3]arkusz główny'!AL182</f>
        <v>6160988871.5200005</v>
      </c>
      <c r="M56" s="53">
        <f>'[3]arkusz główny'!AM182</f>
        <v>3920215378.1600003</v>
      </c>
      <c r="N56" s="53">
        <f>'[3]arkusz główny'!AN182</f>
        <v>1435464257.01</v>
      </c>
      <c r="O56" s="54">
        <f>IFERROR(N56/P56,".")</f>
        <v>0.72377814774101201</v>
      </c>
      <c r="P56" s="55">
        <f>'[3]arkusz główny'!AR182</f>
        <v>1983293170</v>
      </c>
    </row>
    <row r="57" spans="2:16" x14ac:dyDescent="0.2">
      <c r="B57" s="32" t="s">
        <v>95</v>
      </c>
      <c r="C57" s="252" t="s">
        <v>96</v>
      </c>
      <c r="D57" s="217"/>
      <c r="E57" s="136">
        <f>'[3]arkusz główny'!H183</f>
        <v>154519</v>
      </c>
      <c r="F57" s="248"/>
      <c r="G57" s="218"/>
      <c r="H57" s="136">
        <f>'[3]arkusz główny'!U183</f>
        <v>142249</v>
      </c>
      <c r="I57" s="137">
        <f>'[3]arkusz główny'!V183</f>
        <v>282356490.77999997</v>
      </c>
      <c r="J57" s="219"/>
      <c r="K57" s="138">
        <f>'[3]arkusz główny'!AK183</f>
        <v>36861</v>
      </c>
      <c r="L57" s="139">
        <f>'[3]arkusz główny'!AL183</f>
        <v>290687483.4000001</v>
      </c>
      <c r="M57" s="139">
        <f>'[3]arkusz główny'!AM183</f>
        <v>184963676.49999997</v>
      </c>
      <c r="N57" s="139">
        <f>'[3]arkusz główny'!AN183</f>
        <v>67838974.890000001</v>
      </c>
      <c r="O57" s="220"/>
      <c r="P57" s="221"/>
    </row>
    <row r="58" spans="2:16" x14ac:dyDescent="0.2">
      <c r="B58" s="95" t="s">
        <v>97</v>
      </c>
      <c r="C58" s="253"/>
      <c r="D58" s="217"/>
      <c r="E58" s="136">
        <f>'[3]arkusz główny'!H184</f>
        <v>3332437</v>
      </c>
      <c r="F58" s="248"/>
      <c r="G58" s="218"/>
      <c r="H58" s="136">
        <f>'[3]arkusz główny'!U184</f>
        <v>3169794</v>
      </c>
      <c r="I58" s="137">
        <f>'[3]arkusz główny'!V184</f>
        <v>5645561135.5700006</v>
      </c>
      <c r="J58" s="219"/>
      <c r="K58" s="140">
        <f>'[3]arkusz główny'!AK184</f>
        <v>823070</v>
      </c>
      <c r="L58" s="141">
        <f>'[3]arkusz główny'!AL184</f>
        <v>5448073213.8299999</v>
      </c>
      <c r="M58" s="141">
        <f>'[3]arkusz główny'!AM184</f>
        <v>3466590092.2199998</v>
      </c>
      <c r="N58" s="141">
        <f>'[3]arkusz główny'!AN184</f>
        <v>1269190675.5999999</v>
      </c>
      <c r="O58" s="220"/>
      <c r="P58" s="221"/>
    </row>
    <row r="59" spans="2:16" x14ac:dyDescent="0.2">
      <c r="B59" s="95" t="s">
        <v>98</v>
      </c>
      <c r="C59" s="254"/>
      <c r="D59" s="217"/>
      <c r="E59" s="136">
        <f>'[3]arkusz główny'!H185</f>
        <v>446936</v>
      </c>
      <c r="F59" s="248"/>
      <c r="G59" s="218"/>
      <c r="H59" s="136">
        <f>'[3]arkusz główny'!U185</f>
        <v>402152</v>
      </c>
      <c r="I59" s="137">
        <f>'[3]arkusz główny'!V185</f>
        <v>449240827.54999995</v>
      </c>
      <c r="J59" s="219"/>
      <c r="K59" s="140">
        <f>'[3]arkusz główny'!AK185</f>
        <v>161338</v>
      </c>
      <c r="L59" s="141">
        <f>'[3]arkusz główny'!AL185</f>
        <v>422228174.28999996</v>
      </c>
      <c r="M59" s="141">
        <f>'[3]arkusz główny'!AM185</f>
        <v>268661609.44</v>
      </c>
      <c r="N59" s="141">
        <f>'[3]arkusz główny'!AN185</f>
        <v>98434606.519999981</v>
      </c>
      <c r="O59" s="220"/>
      <c r="P59" s="221"/>
    </row>
    <row r="60" spans="2:16" x14ac:dyDescent="0.2">
      <c r="B60" s="227" t="s">
        <v>99</v>
      </c>
      <c r="C60" s="134" t="s">
        <v>82</v>
      </c>
      <c r="D60" s="217"/>
      <c r="E60" s="142">
        <f>'[3]arkusz główny'!H186</f>
        <v>3882335</v>
      </c>
      <c r="F60" s="248"/>
      <c r="G60" s="218"/>
      <c r="H60" s="142">
        <f>'[3]arkusz główny'!U186</f>
        <v>3665010</v>
      </c>
      <c r="I60" s="143">
        <f>'[3]arkusz główny'!V186</f>
        <v>6373154913.6000004</v>
      </c>
      <c r="J60" s="219"/>
      <c r="K60" s="84">
        <f>'[3]arkusz główny'!AK186</f>
        <v>951685</v>
      </c>
      <c r="L60" s="85">
        <f>'[3]arkusz główny'!AL186</f>
        <v>6158563811.0500002</v>
      </c>
      <c r="M60" s="85">
        <f>'[3]arkusz główny'!AM186</f>
        <v>3918672314.9300003</v>
      </c>
      <c r="N60" s="85">
        <f>'[3]arkusz główny'!AN186</f>
        <v>1434898092.51</v>
      </c>
      <c r="O60" s="220"/>
      <c r="P60" s="221"/>
    </row>
    <row r="61" spans="2:16" x14ac:dyDescent="0.2">
      <c r="B61" s="222"/>
      <c r="C61" s="120" t="s">
        <v>100</v>
      </c>
      <c r="D61" s="217"/>
      <c r="E61" s="144">
        <f>'[3]arkusz główny'!H192</f>
        <v>809</v>
      </c>
      <c r="F61" s="248"/>
      <c r="G61" s="218"/>
      <c r="H61" s="142">
        <f>'[3]arkusz główny'!U192</f>
        <v>809</v>
      </c>
      <c r="I61" s="143">
        <f>'[3]arkusz główny'!V192</f>
        <v>4003540.3000000003</v>
      </c>
      <c r="J61" s="219"/>
      <c r="K61" s="84">
        <f>'[3]arkusz główny'!AK192</f>
        <v>812</v>
      </c>
      <c r="L61" s="85">
        <f>'[3]arkusz główny'!AL192</f>
        <v>2425060.4699999997</v>
      </c>
      <c r="M61" s="85">
        <f>'[3]arkusz główny'!AM192</f>
        <v>1543063.23</v>
      </c>
      <c r="N61" s="85">
        <f>'[3]arkusz główny'!AN192</f>
        <v>566164.5</v>
      </c>
      <c r="O61" s="220"/>
      <c r="P61" s="221"/>
    </row>
    <row r="62" spans="2:16" x14ac:dyDescent="0.2">
      <c r="B62" s="145">
        <v>14</v>
      </c>
      <c r="C62" s="146" t="s">
        <v>101</v>
      </c>
      <c r="D62" s="147"/>
      <c r="E62" s="148">
        <f>'[3]arkusz główny'!H193</f>
        <v>0</v>
      </c>
      <c r="F62" s="149">
        <f>'[3]arkusz główny'!I193</f>
        <v>0</v>
      </c>
      <c r="G62" s="150" t="str">
        <f>IFERROR(F62/D62,".")</f>
        <v>.</v>
      </c>
      <c r="H62" s="148">
        <f>'[3]arkusz główny'!U193</f>
        <v>0</v>
      </c>
      <c r="I62" s="149">
        <f>'[3]arkusz główny'!V193</f>
        <v>0</v>
      </c>
      <c r="J62" s="151" t="str">
        <f>IFERROR(I62/D62,".")</f>
        <v>.</v>
      </c>
      <c r="K62" s="152">
        <f>'[3]arkusz główny'!AK193</f>
        <v>0</v>
      </c>
      <c r="L62" s="153">
        <f>'[3]arkusz główny'!AL193</f>
        <v>0</v>
      </c>
      <c r="M62" s="153">
        <f>'[3]arkusz główny'!AM193</f>
        <v>0</v>
      </c>
      <c r="N62" s="153">
        <f>'[3]arkusz główny'!AN193</f>
        <v>0</v>
      </c>
      <c r="O62" s="154">
        <f>IFERROR(N62/P62,".")</f>
        <v>0</v>
      </c>
      <c r="P62" s="155">
        <f>'[3]arkusz główny'!AR193</f>
        <v>50000000</v>
      </c>
    </row>
    <row r="63" spans="2:16" x14ac:dyDescent="0.2">
      <c r="B63" s="156">
        <v>16</v>
      </c>
      <c r="C63" s="123" t="s">
        <v>102</v>
      </c>
      <c r="D63" s="147">
        <f>'[3]arkusz główny'!F194</f>
        <v>374607777.47239703</v>
      </c>
      <c r="E63" s="148">
        <f>'[3]arkusz główny'!H194</f>
        <v>180</v>
      </c>
      <c r="F63" s="149">
        <f>'[3]arkusz główny'!I194</f>
        <v>600059456.18999994</v>
      </c>
      <c r="G63" s="150">
        <f>IFERROR(F63/D63,".")</f>
        <v>1.601833950802624</v>
      </c>
      <c r="H63" s="148">
        <f>'[3]arkusz główny'!U194</f>
        <v>32</v>
      </c>
      <c r="I63" s="149">
        <f>'[3]arkusz główny'!V194</f>
        <v>83154021</v>
      </c>
      <c r="J63" s="151">
        <f>IFERROR(I63/D63,".")</f>
        <v>0.22197622687139004</v>
      </c>
      <c r="K63" s="152">
        <f>'[3]arkusz główny'!AK194</f>
        <v>2</v>
      </c>
      <c r="L63" s="153">
        <f>'[3]arkusz główny'!AL194</f>
        <v>1022056.7</v>
      </c>
      <c r="M63" s="153">
        <f>'[3]arkusz główny'!AM194</f>
        <v>650334.66</v>
      </c>
      <c r="N63" s="153">
        <f>'[3]arkusz główny'!AN194</f>
        <v>234021.09</v>
      </c>
      <c r="O63" s="154">
        <f>IFERROR(N63/P63,".")</f>
        <v>2.6593853877851527E-3</v>
      </c>
      <c r="P63" s="155">
        <f>'[3]arkusz główny'!AR194</f>
        <v>87998186</v>
      </c>
    </row>
    <row r="64" spans="2:16" x14ac:dyDescent="0.2">
      <c r="B64" s="45">
        <v>19</v>
      </c>
      <c r="C64" s="46" t="s">
        <v>103</v>
      </c>
      <c r="D64" s="47">
        <f>'[3]arkusz główny'!F198</f>
        <v>3379208993.449789</v>
      </c>
      <c r="E64" s="157">
        <f>E65+E66+E69+E72</f>
        <v>29085</v>
      </c>
      <c r="F64" s="49">
        <f>F65+F66+F69+F72</f>
        <v>4100210949.8105507</v>
      </c>
      <c r="G64" s="50">
        <f>IFERROR(F64/D64,".")</f>
        <v>1.2133641209402384</v>
      </c>
      <c r="H64" s="48">
        <f>H65+H66+H69+H72</f>
        <v>14332</v>
      </c>
      <c r="I64" s="49">
        <f>I65+I66+I69+I72</f>
        <v>2282939094.3143058</v>
      </c>
      <c r="J64" s="51">
        <f>IFERROR(I64/D64,".")</f>
        <v>0.67558387147392263</v>
      </c>
      <c r="K64" s="52">
        <f>'[3]arkusz główny'!AK198</f>
        <v>10230</v>
      </c>
      <c r="L64" s="53">
        <f>L65+L66+L69+L72</f>
        <v>1613026543.9299998</v>
      </c>
      <c r="M64" s="53">
        <f>M65+M66+M69+M72</f>
        <v>920017435.67000008</v>
      </c>
      <c r="N64" s="53">
        <f>N65+N66+N69+N72</f>
        <v>375411323.34000003</v>
      </c>
      <c r="O64" s="54">
        <f>IFERROR(N64/P64,".")</f>
        <v>0.47702756613282937</v>
      </c>
      <c r="P64" s="55">
        <f>'[3]arkusz główny'!AR198</f>
        <v>786980355</v>
      </c>
    </row>
    <row r="65" spans="2:16" x14ac:dyDescent="0.2">
      <c r="B65" s="32" t="s">
        <v>104</v>
      </c>
      <c r="C65" s="158" t="s">
        <v>105</v>
      </c>
      <c r="D65" s="217"/>
      <c r="E65" s="159">
        <f>'[3]arkusz główny'!H199</f>
        <v>301</v>
      </c>
      <c r="F65" s="35">
        <f>'[3]arkusz główny'!I199</f>
        <v>37422000</v>
      </c>
      <c r="G65" s="218"/>
      <c r="H65" s="159">
        <f>'[3]arkusz główny'!U199</f>
        <v>299</v>
      </c>
      <c r="I65" s="90">
        <f>'[3]arkusz główny'!V199</f>
        <v>37180000</v>
      </c>
      <c r="J65" s="219"/>
      <c r="K65" s="36">
        <f>'[3]arkusz główny'!AK199</f>
        <v>299</v>
      </c>
      <c r="L65" s="160">
        <f>'[3]arkusz główny'!AL199</f>
        <v>37156680</v>
      </c>
      <c r="M65" s="160">
        <f>'[3]arkusz główny'!AM199</f>
        <v>23642795.48</v>
      </c>
      <c r="N65" s="160">
        <f>'[3]arkusz główny'!AN199</f>
        <v>8641728.5499999989</v>
      </c>
      <c r="O65" s="220"/>
      <c r="P65" s="221"/>
    </row>
    <row r="66" spans="2:16" x14ac:dyDescent="0.2">
      <c r="B66" s="227" t="s">
        <v>106</v>
      </c>
      <c r="C66" s="72" t="s">
        <v>107</v>
      </c>
      <c r="D66" s="217"/>
      <c r="E66" s="89">
        <f>'[3]arkusz główny'!H200</f>
        <v>28351</v>
      </c>
      <c r="F66" s="90">
        <f>'[3]arkusz główny'!I200</f>
        <v>3466032904.8804498</v>
      </c>
      <c r="G66" s="218"/>
      <c r="H66" s="89">
        <f>SUM(H67:H68)</f>
        <v>13640</v>
      </c>
      <c r="I66" s="90">
        <f>SUM(I67:I68)</f>
        <v>1668068973.7790766</v>
      </c>
      <c r="J66" s="219"/>
      <c r="K66" s="103">
        <f>'[3]arkusz główny'!AK200</f>
        <v>10121</v>
      </c>
      <c r="L66" s="104">
        <f>'[3]arkusz główny'!AL200</f>
        <v>1191145905.1700001</v>
      </c>
      <c r="M66" s="104">
        <f>'[3]arkusz główny'!AM200</f>
        <v>705239371.10000002</v>
      </c>
      <c r="N66" s="104">
        <f>'[3]arkusz główny'!AN200</f>
        <v>278141197.79999995</v>
      </c>
      <c r="O66" s="220"/>
      <c r="P66" s="221"/>
    </row>
    <row r="67" spans="2:16" x14ac:dyDescent="0.2">
      <c r="B67" s="229"/>
      <c r="C67" s="134" t="s">
        <v>108</v>
      </c>
      <c r="D67" s="217"/>
      <c r="E67" s="89">
        <f>'[3]arkusz główny'!H201</f>
        <v>28351</v>
      </c>
      <c r="F67" s="90">
        <f>'[3]arkusz główny'!I201</f>
        <v>3466032904.8804498</v>
      </c>
      <c r="G67" s="218"/>
      <c r="H67" s="89">
        <f>'[3]arkusz główny'!U201</f>
        <v>13577</v>
      </c>
      <c r="I67" s="90">
        <f>'[3]arkusz główny'!V201</f>
        <v>1663022293.2390766</v>
      </c>
      <c r="J67" s="219"/>
      <c r="K67" s="103">
        <f>'[3]arkusz główny'!AK201</f>
        <v>10064</v>
      </c>
      <c r="L67" s="104">
        <f>'[3]arkusz główny'!AL201</f>
        <v>1186099224.6300001</v>
      </c>
      <c r="M67" s="104">
        <f>'[3]arkusz główny'!AM201</f>
        <v>702028168.48000002</v>
      </c>
      <c r="N67" s="104">
        <f>'[3]arkusz główny'!AN201</f>
        <v>277006486.12999994</v>
      </c>
      <c r="O67" s="220"/>
      <c r="P67" s="221"/>
    </row>
    <row r="68" spans="2:16" x14ac:dyDescent="0.2">
      <c r="B68" s="230"/>
      <c r="C68" s="120" t="s">
        <v>109</v>
      </c>
      <c r="D68" s="217"/>
      <c r="E68" s="161"/>
      <c r="F68" s="162"/>
      <c r="G68" s="218"/>
      <c r="H68" s="89">
        <f>'[3]arkusz główny'!U202</f>
        <v>63</v>
      </c>
      <c r="I68" s="90">
        <f>'[3]arkusz główny'!V202</f>
        <v>5046680.5399999991</v>
      </c>
      <c r="J68" s="219"/>
      <c r="K68" s="103">
        <f>'[3]arkusz główny'!AK202</f>
        <v>62</v>
      </c>
      <c r="L68" s="104">
        <f>'[3]arkusz główny'!AL202</f>
        <v>5046680.5399999991</v>
      </c>
      <c r="M68" s="104">
        <f>'[3]arkusz główny'!AM202</f>
        <v>3211202.62</v>
      </c>
      <c r="N68" s="104">
        <f>'[3]arkusz główny'!AN202</f>
        <v>1134711.67</v>
      </c>
      <c r="O68" s="220"/>
      <c r="P68" s="221"/>
    </row>
    <row r="69" spans="2:16" x14ac:dyDescent="0.2">
      <c r="B69" s="227" t="s">
        <v>110</v>
      </c>
      <c r="C69" s="72" t="s">
        <v>111</v>
      </c>
      <c r="D69" s="217"/>
      <c r="E69" s="89">
        <f>'[3]arkusz główny'!H203</f>
        <v>159</v>
      </c>
      <c r="F69" s="90">
        <f>'[3]arkusz główny'!I203</f>
        <v>56013393.62487191</v>
      </c>
      <c r="G69" s="218"/>
      <c r="H69" s="89">
        <f>SUM(H70:H71)</f>
        <v>119</v>
      </c>
      <c r="I69" s="90">
        <f>SUM(I70:I71)</f>
        <v>37292261.930000007</v>
      </c>
      <c r="J69" s="219"/>
      <c r="K69" s="103">
        <f>'[3]arkusz główny'!AK203</f>
        <v>216</v>
      </c>
      <c r="L69" s="104">
        <f>'[3]arkusz główny'!AL203</f>
        <v>20565981.100000001</v>
      </c>
      <c r="M69" s="104">
        <f>'[3]arkusz główny'!AM203</f>
        <v>7628799.5200000005</v>
      </c>
      <c r="N69" s="104">
        <f>'[3]arkusz główny'!AN203</f>
        <v>4777122.2899999991</v>
      </c>
      <c r="O69" s="220"/>
      <c r="P69" s="221"/>
    </row>
    <row r="70" spans="2:16" x14ac:dyDescent="0.2">
      <c r="B70" s="229"/>
      <c r="C70" s="134" t="s">
        <v>108</v>
      </c>
      <c r="D70" s="217"/>
      <c r="E70" s="40">
        <f>'[3]arkusz główny'!H204</f>
        <v>159</v>
      </c>
      <c r="F70" s="41">
        <f>'[3]arkusz główny'!I204</f>
        <v>56013393.62487191</v>
      </c>
      <c r="G70" s="218"/>
      <c r="H70" s="40">
        <f>'[3]arkusz główny'!U204</f>
        <v>115</v>
      </c>
      <c r="I70" s="41">
        <f>'[3]arkusz główny'!V204</f>
        <v>36322103.650000006</v>
      </c>
      <c r="J70" s="219"/>
      <c r="K70" s="42">
        <f>'[3]arkusz główny'!AK204</f>
        <v>214</v>
      </c>
      <c r="L70" s="43">
        <f>'[3]arkusz główny'!AL204</f>
        <v>19595822.82</v>
      </c>
      <c r="M70" s="43">
        <f>'[3]arkusz główny'!AM204</f>
        <v>7011487.8400000008</v>
      </c>
      <c r="N70" s="43">
        <f>'[3]arkusz główny'!AN204</f>
        <v>4559275.6499999994</v>
      </c>
      <c r="O70" s="220"/>
      <c r="P70" s="221"/>
    </row>
    <row r="71" spans="2:16" x14ac:dyDescent="0.2">
      <c r="B71" s="230"/>
      <c r="C71" s="120" t="s">
        <v>109</v>
      </c>
      <c r="D71" s="250"/>
      <c r="E71" s="161"/>
      <c r="F71" s="162"/>
      <c r="G71" s="245"/>
      <c r="H71" s="40">
        <f>'[3]arkusz główny'!U205</f>
        <v>4</v>
      </c>
      <c r="I71" s="41">
        <f>'[3]arkusz główny'!V205</f>
        <v>970158.28</v>
      </c>
      <c r="J71" s="219"/>
      <c r="K71" s="42">
        <f>'[3]arkusz główny'!AK205</f>
        <v>7</v>
      </c>
      <c r="L71" s="43">
        <f>'[3]arkusz główny'!AL205</f>
        <v>970158.28</v>
      </c>
      <c r="M71" s="43">
        <f>'[3]arkusz główny'!AM205</f>
        <v>617311.68000000005</v>
      </c>
      <c r="N71" s="43">
        <f>'[3]arkusz główny'!AN205</f>
        <v>217846.64</v>
      </c>
      <c r="O71" s="220"/>
      <c r="P71" s="221"/>
    </row>
    <row r="72" spans="2:16" x14ac:dyDescent="0.2">
      <c r="B72" s="38" t="s">
        <v>112</v>
      </c>
      <c r="C72" s="67" t="s">
        <v>113</v>
      </c>
      <c r="D72" s="217"/>
      <c r="E72" s="40">
        <f>'[3]arkusz główny'!H206</f>
        <v>274</v>
      </c>
      <c r="F72" s="41">
        <f>'[3]arkusz główny'!I206</f>
        <v>540742651.30522895</v>
      </c>
      <c r="G72" s="218"/>
      <c r="H72" s="40">
        <f>'[3]arkusz główny'!U206</f>
        <v>274</v>
      </c>
      <c r="I72" s="41">
        <f>'[3]arkusz główny'!V206</f>
        <v>540397858.60522902</v>
      </c>
      <c r="J72" s="219"/>
      <c r="K72" s="42">
        <f>'[3]arkusz główny'!AK206</f>
        <v>274</v>
      </c>
      <c r="L72" s="43">
        <f>'[3]arkusz główny'!AL206</f>
        <v>364157977.65999997</v>
      </c>
      <c r="M72" s="43">
        <f>'[3]arkusz główny'!AM206</f>
        <v>183506469.57000002</v>
      </c>
      <c r="N72" s="43">
        <f>'[3]arkusz główny'!AN206</f>
        <v>83851274.700000018</v>
      </c>
      <c r="O72" s="220"/>
      <c r="P72" s="221"/>
    </row>
    <row r="73" spans="2:16" x14ac:dyDescent="0.2">
      <c r="B73" s="45">
        <v>20</v>
      </c>
      <c r="C73" s="46" t="s">
        <v>114</v>
      </c>
      <c r="D73" s="124">
        <f>'[3]arkusz główny'!F207</f>
        <v>1378287613.1668332</v>
      </c>
      <c r="E73" s="48">
        <f>'[3]arkusz główny'!H207</f>
        <v>809</v>
      </c>
      <c r="F73" s="49">
        <f>'[3]arkusz główny'!I207</f>
        <v>669525036.82300019</v>
      </c>
      <c r="G73" s="50">
        <f>IFERROR(F73/D73,".")</f>
        <v>0.48576583757047692</v>
      </c>
      <c r="H73" s="48">
        <f>'[3]arkusz główny'!U207</f>
        <v>676</v>
      </c>
      <c r="I73" s="49">
        <f>'[3]arkusz główny'!V207</f>
        <v>538665629.54999995</v>
      </c>
      <c r="J73" s="51">
        <f>IFERROR(I73/D73,".")</f>
        <v>0.39082236857104935</v>
      </c>
      <c r="K73" s="52">
        <f>'[3]arkusz główny'!AK207</f>
        <v>42</v>
      </c>
      <c r="L73" s="53">
        <f>'[3]arkusz główny'!AL207</f>
        <v>413287840.45000005</v>
      </c>
      <c r="M73" s="53">
        <f>'[3]arkusz główny'!AM207</f>
        <v>262975049.96000001</v>
      </c>
      <c r="N73" s="53">
        <f>'[3]arkusz główny'!AN207</f>
        <v>96576466.010000005</v>
      </c>
      <c r="O73" s="54">
        <f>IFERROR(N73/P73,".")</f>
        <v>0.29874136631223802</v>
      </c>
      <c r="P73" s="55">
        <f>'[3]arkusz główny'!AR207</f>
        <v>323277848</v>
      </c>
    </row>
    <row r="74" spans="2:16" x14ac:dyDescent="0.2">
      <c r="B74" s="45"/>
      <c r="C74" s="46" t="s">
        <v>115</v>
      </c>
      <c r="D74" s="124">
        <f>'[3]arkusz główny'!F210</f>
        <v>1183557626.252928</v>
      </c>
      <c r="E74" s="163"/>
      <c r="F74" s="164"/>
      <c r="G74" s="50"/>
      <c r="H74" s="165"/>
      <c r="I74" s="49">
        <f>'[3]zobowiązania wieloletnie'!F22</f>
        <v>1259849130</v>
      </c>
      <c r="J74" s="51">
        <f>IFERROR(I74/D74,".")</f>
        <v>1.0644594754448977</v>
      </c>
      <c r="K74" s="52">
        <f>'[3]arkusz główny'!AK210</f>
        <v>53466</v>
      </c>
      <c r="L74" s="53">
        <f>SUM(L75:L76)</f>
        <v>1254887915.04</v>
      </c>
      <c r="M74" s="53">
        <f>SUM(M75:M76)</f>
        <v>798480825.12</v>
      </c>
      <c r="N74" s="53">
        <f>SUM(N75:N76)</f>
        <v>296906604.13</v>
      </c>
      <c r="O74" s="54">
        <f>IFERROR(N74/P74,".")</f>
        <v>1.1247097099598033</v>
      </c>
      <c r="P74" s="55">
        <f>'[3]arkusz główny'!AR210</f>
        <v>263985099</v>
      </c>
    </row>
    <row r="75" spans="2:16" x14ac:dyDescent="0.2">
      <c r="B75" s="251" t="s">
        <v>81</v>
      </c>
      <c r="C75" s="166" t="s">
        <v>39</v>
      </c>
      <c r="D75" s="217"/>
      <c r="E75" s="263"/>
      <c r="F75" s="117"/>
      <c r="G75" s="167"/>
      <c r="H75" s="168"/>
      <c r="I75" s="108">
        <f>'[3]zobowiązania wieloletnie'!F23</f>
        <v>586757900</v>
      </c>
      <c r="J75" s="219"/>
      <c r="K75" s="169">
        <f>'[3]arkusz główny'!AK211</f>
        <v>17662</v>
      </c>
      <c r="L75" s="170">
        <f>'[3]arkusz główny'!AL211</f>
        <v>581792602.00999999</v>
      </c>
      <c r="M75" s="170">
        <f>'[3]arkusz główny'!AM211</f>
        <v>370192231.95999998</v>
      </c>
      <c r="N75" s="170">
        <f>'[3]arkusz główny'!AN211</f>
        <v>136573761.50999999</v>
      </c>
      <c r="O75" s="220"/>
      <c r="P75" s="221"/>
    </row>
    <row r="76" spans="2:16" ht="13.5" thickBot="1" x14ac:dyDescent="0.25">
      <c r="B76" s="261"/>
      <c r="C76" s="120" t="s">
        <v>116</v>
      </c>
      <c r="D76" s="262"/>
      <c r="E76" s="264"/>
      <c r="F76" s="171"/>
      <c r="G76" s="172"/>
      <c r="H76" s="173"/>
      <c r="I76" s="174">
        <f>'[3]zobowiązania wieloletnie'!F24</f>
        <v>673091230</v>
      </c>
      <c r="J76" s="265"/>
      <c r="K76" s="175">
        <f>'[3]arkusz główny'!AK212</f>
        <v>35804</v>
      </c>
      <c r="L76" s="176">
        <f>'[3]arkusz główny'!AL212</f>
        <v>673095313.02999997</v>
      </c>
      <c r="M76" s="176">
        <f>'[3]arkusz główny'!AM212</f>
        <v>428288593.16000003</v>
      </c>
      <c r="N76" s="176">
        <f>'[3]arkusz główny'!AN212</f>
        <v>160332842.62</v>
      </c>
      <c r="O76" s="266"/>
      <c r="P76" s="267"/>
    </row>
    <row r="77" spans="2:16" ht="31.5" customHeight="1" thickBot="1" x14ac:dyDescent="0.25">
      <c r="B77" s="255" t="s">
        <v>117</v>
      </c>
      <c r="C77" s="256"/>
      <c r="D77" s="177">
        <f>'[3]arkusz główny'!F213</f>
        <v>58027787267.508865</v>
      </c>
      <c r="E77" s="178" t="e">
        <f>E74+E73+E64+E63+E56+E51+E46+E43+E39+E33+E27+E24+E18+E13+E9+E6</f>
        <v>#VALUE!</v>
      </c>
      <c r="F77" s="179" t="e">
        <f>F74+F73+F64+F63+F56+F51+F46+F43+F39+F33+F27+F24+F18+F13+F9+F6</f>
        <v>#VALUE!</v>
      </c>
      <c r="G77" s="180" t="str">
        <f>IFERROR(F77/D77,".")</f>
        <v>.</v>
      </c>
      <c r="H77" s="178">
        <f>H74+H73+H64+H63+H56+H51+H46+H43+H39+H33+H27+H24+H18+H13+H9+H6</f>
        <v>4190339</v>
      </c>
      <c r="I77" s="179">
        <f>I74+I73+I64+I63+I56+I51+I46+I43+I39+I33+I27+I24+I18+I13+I9+I6</f>
        <v>38521292817.483788</v>
      </c>
      <c r="J77" s="181">
        <f>IFERROR(I77/D77,".")</f>
        <v>0.6638421802971759</v>
      </c>
      <c r="K77" s="182">
        <f>'[3]arkusz główny'!AK213</f>
        <v>1071543</v>
      </c>
      <c r="L77" s="183" t="e">
        <f>L74+L73+L64+L63+L56+L51+L46+L43+L39+L33+L27+L24+L18+L13+L9+L6</f>
        <v>#VALUE!</v>
      </c>
      <c r="M77" s="183" t="e">
        <f>M74+M73+M64+M63+M56+M51+M46+M43+M39+M33+M27+M24+M18+M13+M9+M6</f>
        <v>#VALUE!</v>
      </c>
      <c r="N77" s="183" t="e">
        <f>N74+N73+N64+N63+N56+N51+N46+N43+N39+N33+N27+N24+N18+N13+N9+N6</f>
        <v>#VALUE!</v>
      </c>
      <c r="O77" s="184" t="str">
        <f>IFERROR(N77/P77,".")</f>
        <v>.</v>
      </c>
      <c r="P77" s="185">
        <f>'[3]arkusz główny'!AR213</f>
        <v>13562211428</v>
      </c>
    </row>
    <row r="78" spans="2:16" ht="31.5" customHeight="1" thickBot="1" x14ac:dyDescent="0.25">
      <c r="B78" s="257" t="s">
        <v>118</v>
      </c>
      <c r="C78" s="257"/>
      <c r="D78" s="177">
        <f>'[3]arkusz główny'!F214</f>
        <v>58242157289.740501</v>
      </c>
      <c r="E78" s="258"/>
      <c r="F78" s="259"/>
      <c r="G78" s="259"/>
      <c r="H78" s="259"/>
      <c r="I78" s="259"/>
      <c r="J78" s="259"/>
      <c r="K78" s="259"/>
      <c r="L78" s="259"/>
      <c r="M78" s="259"/>
      <c r="N78" s="259"/>
      <c r="O78" s="260"/>
      <c r="P78" s="177">
        <f>P74+P73+P64+P63+P56+P51+P46+P43+P39+P33+P27+P24+P18+P13+P9+P6+P62</f>
        <v>13612211428</v>
      </c>
    </row>
    <row r="79" spans="2:16" x14ac:dyDescent="0.2">
      <c r="B79" s="186" t="s">
        <v>119</v>
      </c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</row>
    <row r="80" spans="2:16" x14ac:dyDescent="0.2">
      <c r="B80" s="186" t="s">
        <v>120</v>
      </c>
      <c r="C80" s="187"/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P80" s="187"/>
    </row>
    <row r="81" spans="2:16" hidden="1" x14ac:dyDescent="0.2">
      <c r="B81" s="186" t="str">
        <f>'[3]arkusz główny'!B217</f>
        <v xml:space="preserve">*** W ramach poddziałania 19.2 dane zawarte w sekcjach "złożone wnioski" oraz "wnioski odrzucone / wycofane" nie zawierają wniosków niewybranych przez LGD. </v>
      </c>
      <c r="K81" s="188"/>
      <c r="L81" s="188"/>
      <c r="M81" s="188"/>
      <c r="N81" s="188"/>
      <c r="O81" s="188"/>
    </row>
    <row r="82" spans="2:16" hidden="1" x14ac:dyDescent="0.2">
      <c r="B82" s="186" t="s">
        <v>121</v>
      </c>
    </row>
    <row r="83" spans="2:16" hidden="1" x14ac:dyDescent="0.2">
      <c r="B83" s="186" t="str">
        <f>'[3]arkusz główny'!B219</f>
        <v>***** W przypadku działania 13, w wyniku przeksięgowań płatności część kwot z decyzji została zrealizowana w ramach budżetu PROW 2007-2013 (dot. wiersza zobowiązania z PROW 2007-2013 (część kampanii 2014)).</v>
      </c>
      <c r="L83" s="189"/>
      <c r="M83" s="189"/>
      <c r="N83" s="189"/>
    </row>
    <row r="84" spans="2:16" hidden="1" x14ac:dyDescent="0.2">
      <c r="B84" s="186" t="str">
        <f>'[3]arkusz główny'!B222</f>
        <v>******** W ramach obsługi działania 11, w kolumnie „Zrealizowane płatności” uwzględniono kwoty wypłacone w ramach obsługi kampanii 2010 do 2014 - łącznie na kwotę ogółem 4 025 347,93 zł.</v>
      </c>
    </row>
    <row r="85" spans="2:16" hidden="1" x14ac:dyDescent="0.2">
      <c r="B85" s="186" t="str">
        <f>'[3]arkusz główny'!B223</f>
        <v>*********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86" spans="2:16" hidden="1" x14ac:dyDescent="0.2">
      <c r="B86" s="186" t="s">
        <v>122</v>
      </c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0"/>
    </row>
    <row r="87" spans="2:16" x14ac:dyDescent="0.2">
      <c r="B87" s="186"/>
    </row>
    <row r="88" spans="2:16" x14ac:dyDescent="0.2">
      <c r="B88" s="186"/>
    </row>
    <row r="89" spans="2:16" x14ac:dyDescent="0.2">
      <c r="B89" s="186"/>
      <c r="H89" s="188"/>
      <c r="I89" s="188"/>
      <c r="J89" s="188"/>
    </row>
    <row r="90" spans="2:16" x14ac:dyDescent="0.2">
      <c r="D90" s="189"/>
      <c r="E90" s="188"/>
      <c r="F90" s="188"/>
      <c r="H90" s="188"/>
      <c r="I90" s="188"/>
      <c r="K90" s="188"/>
      <c r="L90" s="188"/>
    </row>
    <row r="96" spans="2:16" ht="15" customHeight="1" x14ac:dyDescent="0.2"/>
    <row r="97" spans="4:14" hidden="1" x14ac:dyDescent="0.2">
      <c r="D97" s="188"/>
      <c r="E97" s="188" t="e">
        <f>E77-'[3]arkusz główny'!H213</f>
        <v>#VALUE!</v>
      </c>
      <c r="F97" s="188" t="e">
        <f>F77-'[3]arkusz główny'!I213</f>
        <v>#VALUE!</v>
      </c>
      <c r="H97" s="188">
        <f>H77-'[3]arkusz główny'!U213</f>
        <v>0</v>
      </c>
      <c r="I97" s="188">
        <f>I77-'[3]arkusz główny'!V213</f>
        <v>0</v>
      </c>
      <c r="K97" s="188">
        <f>K77-'[3]arkusz główny'!AK213</f>
        <v>0</v>
      </c>
      <c r="L97" s="188" t="e">
        <f>L77-'[3]arkusz główny'!AL213</f>
        <v>#VALUE!</v>
      </c>
      <c r="M97" s="188" t="e">
        <f>M77-'[3]arkusz główny'!AM213</f>
        <v>#VALUE!</v>
      </c>
      <c r="N97" s="188" t="e">
        <f>N77-'[3]arkusz główny'!AN213</f>
        <v>#VALUE!</v>
      </c>
    </row>
  </sheetData>
  <mergeCells count="104">
    <mergeCell ref="B77:C77"/>
    <mergeCell ref="B78:C78"/>
    <mergeCell ref="E78:O78"/>
    <mergeCell ref="B75:B76"/>
    <mergeCell ref="D75:D76"/>
    <mergeCell ref="E75:E76"/>
    <mergeCell ref="J75:J76"/>
    <mergeCell ref="O75:O76"/>
    <mergeCell ref="P75:P76"/>
    <mergeCell ref="D65:D72"/>
    <mergeCell ref="G65:G72"/>
    <mergeCell ref="J65:J72"/>
    <mergeCell ref="O65:O72"/>
    <mergeCell ref="P65:P72"/>
    <mergeCell ref="B66:B68"/>
    <mergeCell ref="B69:B71"/>
    <mergeCell ref="P52:P55"/>
    <mergeCell ref="B54:B55"/>
    <mergeCell ref="C57:C59"/>
    <mergeCell ref="D57:D61"/>
    <mergeCell ref="F57:F61"/>
    <mergeCell ref="G57:G61"/>
    <mergeCell ref="J57:J61"/>
    <mergeCell ref="O57:O61"/>
    <mergeCell ref="P57:P61"/>
    <mergeCell ref="B60:B61"/>
    <mergeCell ref="B49:B50"/>
    <mergeCell ref="D52:D55"/>
    <mergeCell ref="F52:F55"/>
    <mergeCell ref="G52:G55"/>
    <mergeCell ref="J52:J55"/>
    <mergeCell ref="O52:O55"/>
    <mergeCell ref="P44:P45"/>
    <mergeCell ref="D47:D50"/>
    <mergeCell ref="F47:F50"/>
    <mergeCell ref="G47:G50"/>
    <mergeCell ref="J47:J50"/>
    <mergeCell ref="O47:O50"/>
    <mergeCell ref="P47:P50"/>
    <mergeCell ref="B44:B45"/>
    <mergeCell ref="D44:D45"/>
    <mergeCell ref="F44:F45"/>
    <mergeCell ref="G44:G45"/>
    <mergeCell ref="J44:J45"/>
    <mergeCell ref="O44:O45"/>
    <mergeCell ref="B40:B42"/>
    <mergeCell ref="D40:D42"/>
    <mergeCell ref="G40:G42"/>
    <mergeCell ref="J40:J42"/>
    <mergeCell ref="O40:O42"/>
    <mergeCell ref="P40:P42"/>
    <mergeCell ref="B34:B35"/>
    <mergeCell ref="D34:D38"/>
    <mergeCell ref="G34:G38"/>
    <mergeCell ref="J34:J38"/>
    <mergeCell ref="O34:O38"/>
    <mergeCell ref="P34:P38"/>
    <mergeCell ref="B36:B37"/>
    <mergeCell ref="B19:B21"/>
    <mergeCell ref="D25:D26"/>
    <mergeCell ref="G25:G26"/>
    <mergeCell ref="J25:J26"/>
    <mergeCell ref="O25:O26"/>
    <mergeCell ref="P25:P26"/>
    <mergeCell ref="N10:N11"/>
    <mergeCell ref="O10:O12"/>
    <mergeCell ref="P10:P12"/>
    <mergeCell ref="B14:B16"/>
    <mergeCell ref="D14:D16"/>
    <mergeCell ref="F14:F16"/>
    <mergeCell ref="G14:G17"/>
    <mergeCell ref="J14:J17"/>
    <mergeCell ref="O14:O17"/>
    <mergeCell ref="P14:P17"/>
    <mergeCell ref="H10:H11"/>
    <mergeCell ref="I10:I11"/>
    <mergeCell ref="J10:J12"/>
    <mergeCell ref="K10:K11"/>
    <mergeCell ref="L10:L11"/>
    <mergeCell ref="M10:M11"/>
    <mergeCell ref="D7:D8"/>
    <mergeCell ref="G7:G8"/>
    <mergeCell ref="J7:J8"/>
    <mergeCell ref="O7:O8"/>
    <mergeCell ref="P7:P8"/>
    <mergeCell ref="B10:B11"/>
    <mergeCell ref="D10:D12"/>
    <mergeCell ref="E10:E11"/>
    <mergeCell ref="F10:F11"/>
    <mergeCell ref="G10:G12"/>
    <mergeCell ref="D3:D4"/>
    <mergeCell ref="E3:E4"/>
    <mergeCell ref="H3:H4"/>
    <mergeCell ref="K3:K4"/>
    <mergeCell ref="L3:M3"/>
    <mergeCell ref="P3:P4"/>
    <mergeCell ref="E1:G1"/>
    <mergeCell ref="H1:J1"/>
    <mergeCell ref="K1:O1"/>
    <mergeCell ref="B2:B4"/>
    <mergeCell ref="C2:C4"/>
    <mergeCell ref="E2:G2"/>
    <mergeCell ref="H2:J2"/>
    <mergeCell ref="K2:O2"/>
  </mergeCells>
  <printOptions horizontalCentered="1" verticalCentered="1"/>
  <pageMargins left="0.31496062992125984" right="0" top="0" bottom="0" header="0.27559055118110237" footer="7.874015748031496E-2"/>
  <pageSetup paperSize="8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PROW 2014-2020 styczeń 2020</vt:lpstr>
      <vt:lpstr>'PROW 2014-2020 styczeń 2020'!Obszar_wydruku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2020-02-24T08:14:37Z</cp:lastPrinted>
  <dcterms:created xsi:type="dcterms:W3CDTF">2020-02-24T08:04:22Z</dcterms:created>
  <dcterms:modified xsi:type="dcterms:W3CDTF">2020-03-06T07:10:31Z</dcterms:modified>
</cp:coreProperties>
</file>