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0490" windowHeight="7755"/>
  </bookViews>
  <sheets>
    <sheet name="PROW 2014-2020 luty 2020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luty 2020'!$A$1:$Q$85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5" i="1" l="1"/>
  <c r="B84" i="1"/>
  <c r="B83" i="1"/>
  <c r="B81" i="1"/>
  <c r="D78" i="1"/>
  <c r="P77" i="1"/>
  <c r="K77" i="1"/>
  <c r="K97" i="1" s="1"/>
  <c r="D77" i="1"/>
  <c r="N76" i="1"/>
  <c r="M76" i="1"/>
  <c r="L76" i="1"/>
  <c r="K76" i="1"/>
  <c r="I76" i="1"/>
  <c r="N75" i="1"/>
  <c r="N74" i="1" s="1"/>
  <c r="M75" i="1"/>
  <c r="M74" i="1" s="1"/>
  <c r="L75" i="1"/>
  <c r="L74" i="1" s="1"/>
  <c r="K75" i="1"/>
  <c r="I75" i="1"/>
  <c r="P74" i="1"/>
  <c r="K74" i="1"/>
  <c r="I74" i="1"/>
  <c r="D74" i="1"/>
  <c r="P73" i="1"/>
  <c r="O73" i="1"/>
  <c r="N73" i="1"/>
  <c r="M73" i="1"/>
  <c r="L73" i="1"/>
  <c r="K73" i="1"/>
  <c r="I73" i="1"/>
  <c r="H73" i="1"/>
  <c r="F73" i="1"/>
  <c r="E73" i="1"/>
  <c r="D73" i="1"/>
  <c r="N72" i="1"/>
  <c r="M72" i="1"/>
  <c r="L72" i="1"/>
  <c r="K72" i="1"/>
  <c r="I72" i="1"/>
  <c r="H72" i="1"/>
  <c r="F72" i="1"/>
  <c r="F64" i="1" s="1"/>
  <c r="E72" i="1"/>
  <c r="N71" i="1"/>
  <c r="M71" i="1"/>
  <c r="L71" i="1"/>
  <c r="K71" i="1"/>
  <c r="I71" i="1"/>
  <c r="I69" i="1" s="1"/>
  <c r="H71" i="1"/>
  <c r="H69" i="1" s="1"/>
  <c r="N70" i="1"/>
  <c r="M70" i="1"/>
  <c r="L70" i="1"/>
  <c r="K70" i="1"/>
  <c r="I70" i="1"/>
  <c r="H70" i="1"/>
  <c r="F70" i="1"/>
  <c r="E70" i="1"/>
  <c r="N69" i="1"/>
  <c r="M69" i="1"/>
  <c r="L69" i="1"/>
  <c r="K69" i="1"/>
  <c r="F69" i="1"/>
  <c r="E69" i="1"/>
  <c r="N68" i="1"/>
  <c r="M68" i="1"/>
  <c r="L68" i="1"/>
  <c r="K68" i="1"/>
  <c r="I68" i="1"/>
  <c r="H68" i="1"/>
  <c r="H66" i="1" s="1"/>
  <c r="N67" i="1"/>
  <c r="M67" i="1"/>
  <c r="L67" i="1"/>
  <c r="K67" i="1"/>
  <c r="I67" i="1"/>
  <c r="I66" i="1" s="1"/>
  <c r="H67" i="1"/>
  <c r="F67" i="1"/>
  <c r="E67" i="1"/>
  <c r="N66" i="1"/>
  <c r="M66" i="1"/>
  <c r="L66" i="1"/>
  <c r="L64" i="1" s="1"/>
  <c r="K66" i="1"/>
  <c r="F66" i="1"/>
  <c r="E66" i="1"/>
  <c r="N65" i="1"/>
  <c r="M65" i="1"/>
  <c r="L65" i="1"/>
  <c r="K65" i="1"/>
  <c r="I65" i="1"/>
  <c r="H65" i="1"/>
  <c r="H64" i="1" s="1"/>
  <c r="F65" i="1"/>
  <c r="E65" i="1"/>
  <c r="P64" i="1"/>
  <c r="K64" i="1"/>
  <c r="E64" i="1"/>
  <c r="D64" i="1"/>
  <c r="P63" i="1"/>
  <c r="N63" i="1"/>
  <c r="M63" i="1"/>
  <c r="L63" i="1"/>
  <c r="K63" i="1"/>
  <c r="I63" i="1"/>
  <c r="H63" i="1"/>
  <c r="F63" i="1"/>
  <c r="E63" i="1"/>
  <c r="D63" i="1"/>
  <c r="P62" i="1"/>
  <c r="N62" i="1"/>
  <c r="O62" i="1" s="1"/>
  <c r="M62" i="1"/>
  <c r="L62" i="1"/>
  <c r="K62" i="1"/>
  <c r="I62" i="1"/>
  <c r="J62" i="1" s="1"/>
  <c r="H62" i="1"/>
  <c r="F62" i="1"/>
  <c r="G62" i="1" s="1"/>
  <c r="E62" i="1"/>
  <c r="N61" i="1"/>
  <c r="M61" i="1"/>
  <c r="L61" i="1"/>
  <c r="K61" i="1"/>
  <c r="I61" i="1"/>
  <c r="H61" i="1"/>
  <c r="E61" i="1"/>
  <c r="N60" i="1"/>
  <c r="M60" i="1"/>
  <c r="L60" i="1"/>
  <c r="K60" i="1"/>
  <c r="I60" i="1"/>
  <c r="H60" i="1"/>
  <c r="E60" i="1"/>
  <c r="N59" i="1"/>
  <c r="M59" i="1"/>
  <c r="L59" i="1"/>
  <c r="K59" i="1"/>
  <c r="I59" i="1"/>
  <c r="H59" i="1"/>
  <c r="E59" i="1"/>
  <c r="N58" i="1"/>
  <c r="M58" i="1"/>
  <c r="L58" i="1"/>
  <c r="K58" i="1"/>
  <c r="I58" i="1"/>
  <c r="H58" i="1"/>
  <c r="E58" i="1"/>
  <c r="N57" i="1"/>
  <c r="M57" i="1"/>
  <c r="L57" i="1"/>
  <c r="K57" i="1"/>
  <c r="I57" i="1"/>
  <c r="H57" i="1"/>
  <c r="E57" i="1"/>
  <c r="P56" i="1"/>
  <c r="N56" i="1"/>
  <c r="M56" i="1"/>
  <c r="L56" i="1"/>
  <c r="K56" i="1"/>
  <c r="I56" i="1"/>
  <c r="J56" i="1" s="1"/>
  <c r="H56" i="1"/>
  <c r="E56" i="1"/>
  <c r="D56" i="1"/>
  <c r="N55" i="1"/>
  <c r="M55" i="1"/>
  <c r="L55" i="1"/>
  <c r="K55" i="1"/>
  <c r="I55" i="1"/>
  <c r="H55" i="1"/>
  <c r="E55" i="1"/>
  <c r="N54" i="1"/>
  <c r="M54" i="1"/>
  <c r="L54" i="1"/>
  <c r="K54" i="1"/>
  <c r="I54" i="1"/>
  <c r="H54" i="1"/>
  <c r="E54" i="1"/>
  <c r="N53" i="1"/>
  <c r="M53" i="1"/>
  <c r="L53" i="1"/>
  <c r="K53" i="1"/>
  <c r="I53" i="1"/>
  <c r="H53" i="1"/>
  <c r="E53" i="1"/>
  <c r="N52" i="1"/>
  <c r="M52" i="1"/>
  <c r="L52" i="1"/>
  <c r="K52" i="1"/>
  <c r="I52" i="1"/>
  <c r="H52" i="1"/>
  <c r="E52" i="1"/>
  <c r="P51" i="1"/>
  <c r="N51" i="1"/>
  <c r="M51" i="1"/>
  <c r="L51" i="1"/>
  <c r="K51" i="1"/>
  <c r="I51" i="1"/>
  <c r="J51" i="1" s="1"/>
  <c r="H51" i="1"/>
  <c r="E51" i="1"/>
  <c r="D51" i="1"/>
  <c r="N50" i="1"/>
  <c r="M50" i="1"/>
  <c r="L50" i="1"/>
  <c r="K50" i="1"/>
  <c r="I50" i="1"/>
  <c r="H50" i="1"/>
  <c r="E50" i="1"/>
  <c r="N49" i="1"/>
  <c r="M49" i="1"/>
  <c r="L49" i="1"/>
  <c r="K49" i="1"/>
  <c r="I49" i="1"/>
  <c r="H49" i="1"/>
  <c r="E49" i="1"/>
  <c r="N48" i="1"/>
  <c r="M48" i="1"/>
  <c r="L48" i="1"/>
  <c r="K48" i="1"/>
  <c r="I48" i="1"/>
  <c r="H48" i="1"/>
  <c r="E48" i="1"/>
  <c r="N47" i="1"/>
  <c r="M47" i="1"/>
  <c r="L47" i="1"/>
  <c r="K47" i="1"/>
  <c r="I47" i="1"/>
  <c r="H47" i="1"/>
  <c r="E47" i="1"/>
  <c r="P46" i="1"/>
  <c r="N46" i="1"/>
  <c r="M46" i="1"/>
  <c r="L46" i="1"/>
  <c r="K46" i="1"/>
  <c r="I46" i="1"/>
  <c r="H46" i="1"/>
  <c r="E46" i="1"/>
  <c r="D46" i="1"/>
  <c r="N45" i="1"/>
  <c r="N43" i="1" s="1"/>
  <c r="O43" i="1" s="1"/>
  <c r="M45" i="1"/>
  <c r="L45" i="1"/>
  <c r="K45" i="1"/>
  <c r="I45" i="1"/>
  <c r="N44" i="1"/>
  <c r="M44" i="1"/>
  <c r="L44" i="1"/>
  <c r="L43" i="1" s="1"/>
  <c r="K44" i="1"/>
  <c r="I44" i="1"/>
  <c r="H44" i="1"/>
  <c r="H43" i="1" s="1"/>
  <c r="E44" i="1"/>
  <c r="P43" i="1"/>
  <c r="J43" i="1"/>
  <c r="I43" i="1"/>
  <c r="E43" i="1"/>
  <c r="D43" i="1"/>
  <c r="N42" i="1"/>
  <c r="M42" i="1"/>
  <c r="L42" i="1"/>
  <c r="K42" i="1"/>
  <c r="N41" i="1"/>
  <c r="M41" i="1"/>
  <c r="L41" i="1"/>
  <c r="K41" i="1"/>
  <c r="I41" i="1"/>
  <c r="H41" i="1"/>
  <c r="F41" i="1"/>
  <c r="E41" i="1"/>
  <c r="N40" i="1"/>
  <c r="M40" i="1"/>
  <c r="L40" i="1"/>
  <c r="K40" i="1"/>
  <c r="I40" i="1"/>
  <c r="H40" i="1"/>
  <c r="F40" i="1"/>
  <c r="E40" i="1"/>
  <c r="P39" i="1"/>
  <c r="N39" i="1"/>
  <c r="M39" i="1"/>
  <c r="L39" i="1"/>
  <c r="K39" i="1"/>
  <c r="I39" i="1"/>
  <c r="H39" i="1"/>
  <c r="F39" i="1"/>
  <c r="E39" i="1"/>
  <c r="D39" i="1"/>
  <c r="N38" i="1"/>
  <c r="M38" i="1"/>
  <c r="L38" i="1"/>
  <c r="K38" i="1"/>
  <c r="I38" i="1"/>
  <c r="H38" i="1"/>
  <c r="F38" i="1"/>
  <c r="E38" i="1"/>
  <c r="N37" i="1"/>
  <c r="M37" i="1"/>
  <c r="L37" i="1"/>
  <c r="K37" i="1"/>
  <c r="I37" i="1"/>
  <c r="H37" i="1"/>
  <c r="F37" i="1"/>
  <c r="E37" i="1"/>
  <c r="N36" i="1"/>
  <c r="M36" i="1"/>
  <c r="L36" i="1"/>
  <c r="K36" i="1"/>
  <c r="I36" i="1"/>
  <c r="H36" i="1"/>
  <c r="F36" i="1"/>
  <c r="E36" i="1"/>
  <c r="N35" i="1"/>
  <c r="M35" i="1"/>
  <c r="L35" i="1"/>
  <c r="K35" i="1"/>
  <c r="I35" i="1"/>
  <c r="H35" i="1"/>
  <c r="F35" i="1"/>
  <c r="E35" i="1"/>
  <c r="N34" i="1"/>
  <c r="N33" i="1" s="1"/>
  <c r="M34" i="1"/>
  <c r="M33" i="1" s="1"/>
  <c r="L34" i="1"/>
  <c r="L33" i="1" s="1"/>
  <c r="K34" i="1"/>
  <c r="I34" i="1"/>
  <c r="H34" i="1"/>
  <c r="F34" i="1"/>
  <c r="E34" i="1"/>
  <c r="P33" i="1"/>
  <c r="K33" i="1"/>
  <c r="D33" i="1"/>
  <c r="P32" i="1"/>
  <c r="N32" i="1"/>
  <c r="M32" i="1"/>
  <c r="L32" i="1"/>
  <c r="K32" i="1"/>
  <c r="I32" i="1"/>
  <c r="H32" i="1"/>
  <c r="E32" i="1"/>
  <c r="D32" i="1"/>
  <c r="P31" i="1"/>
  <c r="N31" i="1"/>
  <c r="M31" i="1"/>
  <c r="L31" i="1"/>
  <c r="K31" i="1"/>
  <c r="I31" i="1"/>
  <c r="H31" i="1"/>
  <c r="F31" i="1"/>
  <c r="E31" i="1"/>
  <c r="D31" i="1"/>
  <c r="P30" i="1"/>
  <c r="N30" i="1"/>
  <c r="O30" i="1" s="1"/>
  <c r="M30" i="1"/>
  <c r="L30" i="1"/>
  <c r="K30" i="1"/>
  <c r="I30" i="1"/>
  <c r="H30" i="1"/>
  <c r="F30" i="1"/>
  <c r="E30" i="1"/>
  <c r="D30" i="1"/>
  <c r="P29" i="1"/>
  <c r="N29" i="1"/>
  <c r="O29" i="1" s="1"/>
  <c r="M29" i="1"/>
  <c r="L29" i="1"/>
  <c r="K29" i="1"/>
  <c r="I29" i="1"/>
  <c r="H29" i="1"/>
  <c r="F29" i="1"/>
  <c r="G29" i="1" s="1"/>
  <c r="E29" i="1"/>
  <c r="D29" i="1"/>
  <c r="P28" i="1"/>
  <c r="N28" i="1"/>
  <c r="M28" i="1"/>
  <c r="L28" i="1"/>
  <c r="K28" i="1"/>
  <c r="I28" i="1"/>
  <c r="J28" i="1" s="1"/>
  <c r="H28" i="1"/>
  <c r="F28" i="1"/>
  <c r="E28" i="1"/>
  <c r="E27" i="1" s="1"/>
  <c r="D28" i="1"/>
  <c r="K27" i="1"/>
  <c r="N26" i="1"/>
  <c r="M26" i="1"/>
  <c r="L26" i="1"/>
  <c r="K26" i="1"/>
  <c r="I26" i="1"/>
  <c r="H26" i="1"/>
  <c r="F26" i="1"/>
  <c r="E26" i="1"/>
  <c r="N25" i="1"/>
  <c r="N24" i="1" s="1"/>
  <c r="M25" i="1"/>
  <c r="M24" i="1" s="1"/>
  <c r="L25" i="1"/>
  <c r="L24" i="1" s="1"/>
  <c r="K25" i="1"/>
  <c r="I25" i="1"/>
  <c r="I24" i="1" s="1"/>
  <c r="H25" i="1"/>
  <c r="H24" i="1" s="1"/>
  <c r="F25" i="1"/>
  <c r="F24" i="1" s="1"/>
  <c r="G24" i="1" s="1"/>
  <c r="E25" i="1"/>
  <c r="P24" i="1"/>
  <c r="K24" i="1"/>
  <c r="E24" i="1"/>
  <c r="D24" i="1"/>
  <c r="P23" i="1"/>
  <c r="N23" i="1"/>
  <c r="O23" i="1" s="1"/>
  <c r="M23" i="1"/>
  <c r="L23" i="1"/>
  <c r="K23" i="1"/>
  <c r="I23" i="1"/>
  <c r="H23" i="1"/>
  <c r="F23" i="1"/>
  <c r="E23" i="1"/>
  <c r="D23" i="1"/>
  <c r="P22" i="1"/>
  <c r="N22" i="1"/>
  <c r="M22" i="1"/>
  <c r="L22" i="1"/>
  <c r="K22" i="1"/>
  <c r="I22" i="1"/>
  <c r="J22" i="1" s="1"/>
  <c r="H22" i="1"/>
  <c r="F22" i="1"/>
  <c r="E22" i="1"/>
  <c r="D22" i="1"/>
  <c r="P21" i="1"/>
  <c r="N21" i="1"/>
  <c r="M21" i="1"/>
  <c r="L21" i="1"/>
  <c r="K21" i="1"/>
  <c r="I21" i="1"/>
  <c r="H21" i="1"/>
  <c r="F21" i="1"/>
  <c r="E21" i="1"/>
  <c r="D21" i="1"/>
  <c r="J21" i="1" s="1"/>
  <c r="C21" i="1"/>
  <c r="P20" i="1"/>
  <c r="O20" i="1"/>
  <c r="N20" i="1"/>
  <c r="M20" i="1"/>
  <c r="L20" i="1"/>
  <c r="K20" i="1"/>
  <c r="I20" i="1"/>
  <c r="H20" i="1"/>
  <c r="F20" i="1"/>
  <c r="E20" i="1"/>
  <c r="E18" i="1" s="1"/>
  <c r="D20" i="1"/>
  <c r="P19" i="1"/>
  <c r="N19" i="1"/>
  <c r="M19" i="1"/>
  <c r="L19" i="1"/>
  <c r="K19" i="1"/>
  <c r="I19" i="1"/>
  <c r="H19" i="1"/>
  <c r="F19" i="1"/>
  <c r="E19" i="1"/>
  <c r="D19" i="1"/>
  <c r="P18" i="1"/>
  <c r="N18" i="1"/>
  <c r="O18" i="1" s="1"/>
  <c r="K18" i="1"/>
  <c r="D18" i="1"/>
  <c r="N17" i="1"/>
  <c r="M17" i="1"/>
  <c r="L17" i="1"/>
  <c r="K17" i="1"/>
  <c r="I17" i="1"/>
  <c r="H17" i="1"/>
  <c r="F17" i="1"/>
  <c r="F13" i="1" s="1"/>
  <c r="E17" i="1"/>
  <c r="N16" i="1"/>
  <c r="M16" i="1"/>
  <c r="L16" i="1"/>
  <c r="K16" i="1"/>
  <c r="I16" i="1"/>
  <c r="N15" i="1"/>
  <c r="M15" i="1"/>
  <c r="M14" i="1" s="1"/>
  <c r="M13" i="1" s="1"/>
  <c r="L15" i="1"/>
  <c r="K15" i="1"/>
  <c r="I15" i="1"/>
  <c r="H15" i="1"/>
  <c r="H14" i="1" s="1"/>
  <c r="E15" i="1"/>
  <c r="E14" i="1" s="1"/>
  <c r="E13" i="1" s="1"/>
  <c r="K14" i="1"/>
  <c r="P13" i="1"/>
  <c r="K13" i="1"/>
  <c r="D13" i="1"/>
  <c r="N12" i="1"/>
  <c r="M12" i="1"/>
  <c r="L12" i="1"/>
  <c r="K12" i="1"/>
  <c r="I12" i="1"/>
  <c r="H12" i="1"/>
  <c r="F12" i="1"/>
  <c r="E12" i="1"/>
  <c r="N10" i="1"/>
  <c r="N9" i="1" s="1"/>
  <c r="M10" i="1"/>
  <c r="M9" i="1" s="1"/>
  <c r="L10" i="1"/>
  <c r="L9" i="1" s="1"/>
  <c r="K10" i="1"/>
  <c r="K9" i="1" s="1"/>
  <c r="I10" i="1"/>
  <c r="I9" i="1" s="1"/>
  <c r="H10" i="1"/>
  <c r="H9" i="1" s="1"/>
  <c r="F10" i="1"/>
  <c r="F9" i="1" s="1"/>
  <c r="E10" i="1"/>
  <c r="E9" i="1" s="1"/>
  <c r="P9" i="1"/>
  <c r="D9" i="1"/>
  <c r="N8" i="1"/>
  <c r="N7" i="1"/>
  <c r="N6" i="1" s="1"/>
  <c r="M7" i="1"/>
  <c r="M6" i="1" s="1"/>
  <c r="L7" i="1"/>
  <c r="L6" i="1" s="1"/>
  <c r="K7" i="1"/>
  <c r="I7" i="1"/>
  <c r="I6" i="1" s="1"/>
  <c r="H7" i="1"/>
  <c r="H6" i="1" s="1"/>
  <c r="F7" i="1"/>
  <c r="E7" i="1"/>
  <c r="E6" i="1" s="1"/>
  <c r="P6" i="1"/>
  <c r="K6" i="1"/>
  <c r="F6" i="1"/>
  <c r="G6" i="1" s="1"/>
  <c r="D6" i="1"/>
  <c r="J9" i="1" l="1"/>
  <c r="I14" i="1"/>
  <c r="I13" i="1" s="1"/>
  <c r="O21" i="1"/>
  <c r="E33" i="1"/>
  <c r="O63" i="1"/>
  <c r="O6" i="1"/>
  <c r="O24" i="1"/>
  <c r="G63" i="1"/>
  <c r="H13" i="1"/>
  <c r="L14" i="1"/>
  <c r="L13" i="1" s="1"/>
  <c r="M27" i="1"/>
  <c r="G30" i="1"/>
  <c r="O31" i="1"/>
  <c r="J63" i="1"/>
  <c r="O9" i="1"/>
  <c r="H18" i="1"/>
  <c r="F18" i="1"/>
  <c r="G18" i="1" s="1"/>
  <c r="J39" i="1"/>
  <c r="K43" i="1"/>
  <c r="O51" i="1"/>
  <c r="J19" i="1"/>
  <c r="G23" i="1"/>
  <c r="H27" i="1"/>
  <c r="H77" i="1" s="1"/>
  <c r="H97" i="1" s="1"/>
  <c r="J31" i="1"/>
  <c r="N14" i="1"/>
  <c r="N13" i="1" s="1"/>
  <c r="O13" i="1" s="1"/>
  <c r="G22" i="1"/>
  <c r="J46" i="1"/>
  <c r="O56" i="1"/>
  <c r="G64" i="1"/>
  <c r="I64" i="1"/>
  <c r="J64" i="1" s="1"/>
  <c r="G9" i="1"/>
  <c r="J13" i="1"/>
  <c r="F27" i="1"/>
  <c r="G27" i="1" s="1"/>
  <c r="J32" i="1"/>
  <c r="O33" i="1"/>
  <c r="M64" i="1"/>
  <c r="J74" i="1"/>
  <c r="M18" i="1"/>
  <c r="N64" i="1"/>
  <c r="O64" i="1" s="1"/>
  <c r="J24" i="1"/>
  <c r="N27" i="1"/>
  <c r="O19" i="1"/>
  <c r="L18" i="1"/>
  <c r="G21" i="1"/>
  <c r="J23" i="1"/>
  <c r="D27" i="1"/>
  <c r="O28" i="1"/>
  <c r="L27" i="1"/>
  <c r="L77" i="1" s="1"/>
  <c r="L97" i="1" s="1"/>
  <c r="F33" i="1"/>
  <c r="G33" i="1" s="1"/>
  <c r="O39" i="1"/>
  <c r="O46" i="1"/>
  <c r="P27" i="1"/>
  <c r="H33" i="1"/>
  <c r="G39" i="1"/>
  <c r="J6" i="1"/>
  <c r="G19" i="1"/>
  <c r="J20" i="1"/>
  <c r="O22" i="1"/>
  <c r="G28" i="1"/>
  <c r="J29" i="1"/>
  <c r="J30" i="1"/>
  <c r="G31" i="1"/>
  <c r="O32" i="1"/>
  <c r="I33" i="1"/>
  <c r="J33" i="1" s="1"/>
  <c r="M43" i="1"/>
  <c r="M77" i="1" s="1"/>
  <c r="M97" i="1" s="1"/>
  <c r="J73" i="1"/>
  <c r="E77" i="1"/>
  <c r="E97" i="1" s="1"/>
  <c r="P78" i="1"/>
  <c r="O74" i="1"/>
  <c r="N77" i="1"/>
  <c r="G73" i="1"/>
  <c r="I18" i="1"/>
  <c r="J18" i="1" s="1"/>
  <c r="G20" i="1"/>
  <c r="I27" i="1"/>
  <c r="J27" i="1" s="1"/>
  <c r="F77" i="1" l="1"/>
  <c r="F97" i="1" s="1"/>
  <c r="O27" i="1"/>
  <c r="N97" i="1"/>
  <c r="O77" i="1"/>
  <c r="I77" i="1"/>
  <c r="G77" i="1" l="1"/>
  <c r="I97" i="1"/>
  <c r="J77" i="1"/>
</calcChain>
</file>

<file path=xl/sharedStrings.xml><?xml version="1.0" encoding="utf-8"?>
<sst xmlns="http://schemas.openxmlformats.org/spreadsheetml/2006/main" count="146" uniqueCount="124">
  <si>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</si>
  <si>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</si>
  <si>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</si>
  <si>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</si>
  <si>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</si>
  <si>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</si>
  <si>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</si>
  <si>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</si>
  <si>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</si>
  <si>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</si>
  <si>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</si>
  <si>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</si>
  <si>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</si>
  <si>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</si>
  <si>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</si>
  <si>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</si>
  <si>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</si>
  <si>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</si>
  <si>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</si>
  <si>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</si>
  <si>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</si>
  <si>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</si>
  <si>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</si>
  <si>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</si>
  <si>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</si>
  <si>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</si>
  <si>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</si>
  <si>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</si>
  <si>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</si>
  <si>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</si>
  <si>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</si>
  <si>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</si>
  <si>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</si>
  <si>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</si>
  <si>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</si>
  <si>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</si>
  <si>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</si>
  <si>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</si>
  <si>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</si>
  <si>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</si>
  <si>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</si>
  <si>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</si>
  <si>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</si>
  <si>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</si>
  <si>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</si>
  <si>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</si>
  <si>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</si>
  <si>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</si>
  <si>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</si>
  <si>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</si>
  <si>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</si>
  <si>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</si>
  <si>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</si>
  <si>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</si>
  <si>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</si>
  <si>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</si>
  <si>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</si>
  <si>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</si>
  <si>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</si>
  <si>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</si>
  <si>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</si>
  <si>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</si>
  <si>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</si>
  <si>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</si>
  <si>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</si>
  <si>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</si>
  <si>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</si>
  <si>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</si>
  <si>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</si>
  <si>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</si>
  <si>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</si>
  <si>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</si>
  <si>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</si>
  <si>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</si>
  <si>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</si>
  <si>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</si>
  <si>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</si>
  <si>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</si>
  <si>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</si>
  <si>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</si>
  <si>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</si>
  <si>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</si>
  <si>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</si>
  <si>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</si>
  <si>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</si>
  <si>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</si>
  <si>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</si>
  <si>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</si>
  <si>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</si>
  <si>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</si>
  <si>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</si>
  <si>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</si>
  <si>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</si>
  <si>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</si>
  <si>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</si>
  <si>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</si>
  <si>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</si>
  <si>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</si>
  <si>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</si>
  <si>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</si>
  <si>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</si>
  <si>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</si>
  <si>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</si>
  <si>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</si>
  <si>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</si>
  <si>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</si>
  <si>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</si>
  <si>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</si>
  <si>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</si>
  <si>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</si>
  <si>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</si>
  <si>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</si>
  <si>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</si>
  <si>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</si>
  <si>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</si>
  <si>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</si>
  <si>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</si>
  <si>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</si>
  <si>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</si>
  <si>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</si>
  <si>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</si>
  <si>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</si>
  <si>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********** Dane w sekcjach B-D nie obejmują instrumentów finansowych realizowanych w ramach Programu.</t>
  </si>
  <si>
    <t>***********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</si>
</sst>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1" fillId="0" borderId="0" xfId="1" applyProtection="1">
      <protection locked="0"/>
    </xf>
    <xf numFmtId="0" fontId="1" fillId="0" borderId="0" xfId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17" xfId="1" applyFont="1" applyBorder="1" applyAlignment="1" applyProtection="1">
      <alignment horizontal="center" vertical="center" wrapText="1"/>
      <protection locked="0"/>
    </xf>
    <xf numFmtId="0" fontId="5" fillId="0" borderId="17" xfId="1" applyFont="1" applyBorder="1" applyAlignment="1">
      <alignment horizontal="center" vertical="center" wrapText="1"/>
    </xf>
    <xf numFmtId="0" fontId="5" fillId="0" borderId="19" xfId="1" applyFont="1" applyBorder="1" applyAlignment="1" applyProtection="1">
      <alignment horizontal="center" vertical="center" wrapText="1"/>
      <protection locked="0"/>
    </xf>
    <xf numFmtId="0" fontId="5" fillId="0" borderId="27" xfId="1" applyFont="1" applyBorder="1" applyAlignment="1" applyProtection="1">
      <alignment horizontal="center" vertical="center" wrapText="1"/>
      <protection locked="0"/>
    </xf>
    <xf numFmtId="0" fontId="5" fillId="0" borderId="29" xfId="1" applyFont="1" applyBorder="1" applyAlignment="1" applyProtection="1">
      <alignment horizontal="center" vertical="center" wrapText="1"/>
      <protection locked="0"/>
    </xf>
    <xf numFmtId="0" fontId="5" fillId="0" borderId="31" xfId="1" applyFont="1" applyBorder="1" applyAlignment="1" applyProtection="1">
      <alignment horizontal="center" vertical="center" wrapText="1"/>
      <protection locked="0"/>
    </xf>
    <xf numFmtId="0" fontId="5" fillId="0" borderId="32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33" xfId="1" applyFont="1" applyBorder="1" applyAlignment="1" applyProtection="1">
      <alignment horizontal="center" vertical="center" wrapText="1"/>
      <protection locked="0"/>
    </xf>
    <xf numFmtId="0" fontId="5" fillId="0" borderId="34" xfId="1" applyFont="1" applyBorder="1" applyAlignment="1" applyProtection="1">
      <alignment horizontal="center" vertical="center" wrapText="1"/>
      <protection locked="0"/>
    </xf>
    <xf numFmtId="0" fontId="5" fillId="0" borderId="35" xfId="1" applyFont="1" applyBorder="1" applyAlignment="1" applyProtection="1">
      <alignment horizontal="center" vertical="center" wrapText="1"/>
      <protection locked="0"/>
    </xf>
    <xf numFmtId="0" fontId="5" fillId="0" borderId="36" xfId="1" applyFont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>
      <alignment horizontal="right" vertical="center" wrapText="1"/>
    </xf>
    <xf numFmtId="4" fontId="6" fillId="2" borderId="11" xfId="1" applyNumberFormat="1" applyFont="1" applyFill="1" applyBorder="1" applyAlignment="1">
      <alignment horizontal="right" vertical="center" wrapText="1"/>
    </xf>
    <xf numFmtId="10" fontId="6" fillId="2" borderId="12" xfId="1" applyNumberFormat="1" applyFont="1" applyFill="1" applyBorder="1" applyAlignment="1">
      <alignment horizontal="right" vertical="center" wrapText="1"/>
    </xf>
    <xf numFmtId="4" fontId="6" fillId="2" borderId="6" xfId="1" applyNumberFormat="1" applyFont="1" applyFill="1" applyBorder="1" applyAlignment="1">
      <alignment horizontal="right" vertical="center" wrapText="1"/>
    </xf>
    <xf numFmtId="0" fontId="7" fillId="0" borderId="0" xfId="1" applyFont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0" borderId="35" xfId="1" applyNumberFormat="1" applyFont="1" applyBorder="1" applyAlignment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>
      <alignment horizontal="right" vertical="center" wrapText="1"/>
    </xf>
    <xf numFmtId="4" fontId="6" fillId="2" borderId="17" xfId="1" applyNumberFormat="1" applyFont="1" applyFill="1" applyBorder="1" applyAlignment="1">
      <alignment horizontal="right" vertical="center" wrapText="1"/>
    </xf>
    <xf numFmtId="10" fontId="6" fillId="2" borderId="19" xfId="1" applyNumberFormat="1" applyFont="1" applyFill="1" applyBorder="1" applyAlignment="1">
      <alignment horizontal="right" vertical="center" wrapText="1"/>
    </xf>
    <xf numFmtId="4" fontId="6" fillId="2" borderId="14" xfId="1" applyNumberFormat="1" applyFont="1" applyFill="1" applyBorder="1" applyAlignment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Border="1" applyAlignment="1" applyProtection="1">
      <alignment horizontal="left" vertical="center" wrapText="1"/>
      <protection locked="0"/>
    </xf>
    <xf numFmtId="4" fontId="8" fillId="5" borderId="40" xfId="1" applyNumberFormat="1" applyFont="1" applyFill="1" applyBorder="1" applyAlignment="1">
      <alignment horizontal="right" vertical="center" wrapText="1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>
      <alignment horizontal="right" vertical="center" wrapText="1"/>
    </xf>
    <xf numFmtId="10" fontId="8" fillId="0" borderId="36" xfId="1" applyNumberFormat="1" applyFont="1" applyBorder="1" applyAlignment="1">
      <alignment horizontal="right" vertical="center" wrapText="1"/>
    </xf>
    <xf numFmtId="4" fontId="8" fillId="0" borderId="32" xfId="1" applyNumberFormat="1" applyFont="1" applyBorder="1" applyAlignment="1">
      <alignment horizontal="right" vertical="center" wrapText="1"/>
    </xf>
    <xf numFmtId="4" fontId="8" fillId="6" borderId="15" xfId="1" applyNumberFormat="1" applyFont="1" applyFill="1" applyBorder="1" applyAlignment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>
      <alignment horizontal="right" vertical="center" wrapText="1"/>
    </xf>
    <xf numFmtId="10" fontId="8" fillId="6" borderId="45" xfId="1" applyNumberFormat="1" applyFont="1" applyFill="1" applyBorder="1" applyAlignment="1">
      <alignment horizontal="right" vertical="center" wrapText="1"/>
    </xf>
    <xf numFmtId="4" fontId="8" fillId="6" borderId="22" xfId="1" applyNumberFormat="1" applyFont="1" applyFill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>
      <alignment horizontal="right" vertical="center" wrapText="1"/>
    </xf>
    <xf numFmtId="4" fontId="8" fillId="0" borderId="22" xfId="1" applyNumberFormat="1" applyFont="1" applyBorder="1" applyAlignment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3" fontId="8" fillId="0" borderId="15" xfId="1" applyNumberFormat="1" applyFont="1" applyBorder="1" applyAlignment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>
      <alignment horizontal="right" vertical="center" wrapText="1"/>
    </xf>
    <xf numFmtId="4" fontId="8" fillId="6" borderId="17" xfId="1" applyNumberFormat="1" applyFont="1" applyFill="1" applyBorder="1" applyAlignment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>
      <alignment horizontal="right" vertical="center" wrapText="1"/>
    </xf>
    <xf numFmtId="164" fontId="6" fillId="2" borderId="17" xfId="1" applyNumberFormat="1" applyFont="1" applyFill="1" applyBorder="1" applyAlignment="1">
      <alignment horizontal="right" vertical="center" wrapText="1"/>
    </xf>
    <xf numFmtId="10" fontId="6" fillId="2" borderId="14" xfId="1" applyNumberFormat="1" applyFont="1" applyFill="1" applyBorder="1" applyAlignment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>
      <alignment horizontal="right" vertical="center" wrapText="1"/>
    </xf>
    <xf numFmtId="4" fontId="8" fillId="6" borderId="40" xfId="1" applyNumberFormat="1" applyFont="1" applyFill="1" applyBorder="1" applyAlignment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>
      <alignment vertical="center" wrapText="1"/>
    </xf>
    <xf numFmtId="4" fontId="8" fillId="6" borderId="40" xfId="1" applyNumberFormat="1" applyFont="1" applyFill="1" applyBorder="1" applyAlignment="1">
      <alignment vertical="center" wrapText="1"/>
    </xf>
    <xf numFmtId="3" fontId="8" fillId="6" borderId="16" xfId="1" applyNumberFormat="1" applyFont="1" applyFill="1" applyBorder="1" applyAlignment="1">
      <alignment vertical="center" wrapText="1"/>
    </xf>
    <xf numFmtId="4" fontId="8" fillId="6" borderId="17" xfId="1" applyNumberFormat="1" applyFont="1" applyFill="1" applyBorder="1" applyAlignment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0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4" fontId="6" fillId="2" borderId="15" xfId="1" applyNumberFormat="1" applyFont="1" applyFill="1" applyBorder="1" applyAlignment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>
      <alignment horizontal="right" vertical="center" wrapText="1"/>
    </xf>
    <xf numFmtId="4" fontId="6" fillId="2" borderId="42" xfId="1" applyNumberFormat="1" applyFont="1" applyFill="1" applyBorder="1" applyAlignment="1">
      <alignment horizontal="right" vertical="center" wrapText="1"/>
    </xf>
    <xf numFmtId="10" fontId="6" fillId="2" borderId="45" xfId="1" applyNumberFormat="1" applyFont="1" applyFill="1" applyBorder="1" applyAlignment="1">
      <alignment horizontal="right" vertical="center" wrapText="1"/>
    </xf>
    <xf numFmtId="4" fontId="6" fillId="2" borderId="22" xfId="1" applyNumberFormat="1" applyFont="1" applyFill="1" applyBorder="1" applyAlignment="1">
      <alignment horizontal="right" vertical="center" wrapText="1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>
      <alignment horizontal="right" vertical="center" wrapText="1"/>
    </xf>
    <xf numFmtId="4" fontId="8" fillId="6" borderId="44" xfId="1" applyNumberFormat="1" applyFont="1" applyFill="1" applyBorder="1" applyAlignment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>
      <alignment horizontal="right" vertical="center" wrapText="1"/>
    </xf>
    <xf numFmtId="4" fontId="8" fillId="6" borderId="57" xfId="1" applyNumberFormat="1" applyFont="1" applyFill="1" applyBorder="1" applyAlignment="1">
      <alignment horizontal="right" vertical="center" wrapText="1"/>
    </xf>
    <xf numFmtId="4" fontId="10" fillId="8" borderId="4" xfId="1" applyNumberFormat="1" applyFont="1" applyFill="1" applyBorder="1" applyAlignment="1">
      <alignment horizontal="right" vertical="center" wrapText="1"/>
    </xf>
    <xf numFmtId="3" fontId="10" fillId="8" borderId="58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>
      <alignment horizontal="right" vertical="center" wrapText="1"/>
    </xf>
    <xf numFmtId="4" fontId="10" fillId="8" borderId="59" xfId="1" applyNumberFormat="1" applyFont="1" applyFill="1" applyBorder="1" applyAlignment="1">
      <alignment horizontal="right" vertical="center" wrapText="1"/>
    </xf>
    <xf numFmtId="10" fontId="10" fillId="8" borderId="60" xfId="1" applyNumberFormat="1" applyFont="1" applyFill="1" applyBorder="1" applyAlignment="1">
      <alignment horizontal="right" vertical="center" wrapText="1"/>
    </xf>
    <xf numFmtId="4" fontId="10" fillId="8" borderId="30" xfId="1" applyNumberFormat="1" applyFont="1" applyFill="1" applyBorder="1" applyAlignment="1">
      <alignment horizontal="right" vertical="center" wrapText="1"/>
    </xf>
    <xf numFmtId="0" fontId="11" fillId="0" borderId="0" xfId="1" applyFont="1" applyProtection="1">
      <protection locked="0"/>
    </xf>
    <xf numFmtId="0" fontId="12" fillId="0" borderId="0" xfId="1" applyFont="1" applyProtection="1">
      <protection locked="0"/>
    </xf>
    <xf numFmtId="3" fontId="1" fillId="0" borderId="0" xfId="1" applyNumberFormat="1" applyProtection="1">
      <protection locked="0"/>
    </xf>
    <xf numFmtId="4" fontId="1" fillId="0" borderId="0" xfId="1" applyNumberFormat="1" applyProtection="1"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 applyProtection="1">
      <alignment horizontal="center" vertical="center" wrapText="1"/>
      <protection locked="0"/>
    </xf>
    <xf numFmtId="0" fontId="5" fillId="0" borderId="26" xfId="1" applyFont="1" applyBorder="1" applyAlignment="1" applyProtection="1">
      <alignment horizontal="center" vertical="center" wrapText="1"/>
      <protection locked="0"/>
    </xf>
    <xf numFmtId="0" fontId="5" fillId="0" borderId="18" xfId="1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  <protection locked="0"/>
    </xf>
    <xf numFmtId="0" fontId="5" fillId="0" borderId="30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23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5" fillId="0" borderId="24" xfId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4" fontId="8" fillId="3" borderId="38" xfId="1" applyNumberFormat="1" applyFont="1" applyFill="1" applyBorder="1" applyAlignment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>
      <alignment horizontal="right" vertical="center" wrapText="1"/>
    </xf>
    <xf numFmtId="4" fontId="8" fillId="3" borderId="32" xfId="1" applyNumberFormat="1" applyFont="1" applyFill="1" applyBorder="1" applyAlignment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4" fontId="8" fillId="0" borderId="35" xfId="1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8" fillId="0" borderId="37" xfId="1" applyFont="1" applyBorder="1" applyAlignment="1" applyProtection="1">
      <alignment horizontal="center" vertical="center"/>
      <protection locked="0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0" xfId="1" applyNumberFormat="1" applyFont="1" applyFill="1" applyAlignment="1">
      <alignment horizontal="right" vertical="center" wrapText="1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0" fillId="8" borderId="1" xfId="1" applyFont="1" applyFill="1" applyBorder="1" applyAlignment="1">
      <alignment horizontal="left" vertical="center" wrapText="1"/>
    </xf>
    <xf numFmtId="0" fontId="10" fillId="8" borderId="3" xfId="1" applyFont="1" applyFill="1" applyBorder="1" applyAlignment="1">
      <alignment horizontal="left" vertical="center" wrapText="1"/>
    </xf>
    <xf numFmtId="0" fontId="10" fillId="8" borderId="4" xfId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3" fontId="10" fillId="4" borderId="2" xfId="1" applyNumberFormat="1" applyFont="1" applyFill="1" applyBorder="1" applyAlignment="1">
      <alignment horizontal="center" vertical="center" wrapText="1"/>
    </xf>
    <xf numFmtId="3" fontId="10" fillId="4" borderId="3" xfId="1" applyNumberFormat="1" applyFont="1" applyFill="1" applyBorder="1" applyAlignment="1">
      <alignment horizontal="center" vertical="center" wrapText="1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25" xfId="1" applyNumberFormat="1" applyFont="1" applyFill="1" applyBorder="1" applyAlignment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>
      <alignment horizontal="right" vertical="center" wrapText="1"/>
    </xf>
    <xf numFmtId="4" fontId="8" fillId="3" borderId="30" xfId="1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516/AppData/Local/Temp/Downloads/Kopia%20pliku%20ARiMR%20(M_2020-02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1.2"/>
      <sheetName val="2.1"/>
      <sheetName val="2.3_kampania_2017"/>
      <sheetName val="2.3_kampania_2019_1"/>
      <sheetName val="2.3_kampania_2019_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"/>
      <sheetName val="4.1_modernizacja"/>
      <sheetName val="4.1_natura 2000_nabór_2017"/>
      <sheetName val="4.1_natura 2000_nabór_2019"/>
      <sheetName val="4.1_natura 2000"/>
      <sheetName val="4.1_OSN_2016"/>
      <sheetName val="4.1_OSN_rrrr"/>
      <sheetName val="4.1_ochrona_wód_2018"/>
      <sheetName val="4.1_ochrona_wód_2019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"/>
      <sheetName val="4.3"/>
      <sheetName val="5.1_nabór 2017"/>
      <sheetName val="5.1_nabór 2018_1"/>
      <sheetName val="5.1_nabór 2018_2"/>
      <sheetName val="5.1_nabór 2019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"/>
      <sheetName val="6.1_nabór_2015"/>
      <sheetName val="6.1_nabór_2016"/>
      <sheetName val="6.1_nabór_2017"/>
      <sheetName val="6.1_nabór_2018"/>
      <sheetName val="6.1_nabór_2019"/>
      <sheetName val="6.1"/>
      <sheetName val="6.2_2017_1"/>
      <sheetName val="6.2_2017_2"/>
      <sheetName val="6.2_2018"/>
      <sheetName val="6.2_2019"/>
      <sheetName val="6.2_2019_2"/>
      <sheetName val="6.2_2020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"/>
      <sheetName val="6.4_nabor 2016"/>
      <sheetName val="6.4_nabor 2019"/>
      <sheetName val="6.4"/>
      <sheetName val="6.5_nabór_2016"/>
      <sheetName val="6.5_nabór_2017"/>
      <sheetName val="6.5_nabór_2018"/>
      <sheetName val="6.5_nabór_2019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_Nabór_I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  <sheetName val="IF płatności"/>
      <sheetName val="IF gwaranc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29.02.2020 r.</v>
          </cell>
        </row>
        <row r="8">
          <cell r="F8">
            <v>248686715.93445501</v>
          </cell>
          <cell r="AK8">
            <v>9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24</v>
          </cell>
          <cell r="V9">
            <v>8871584</v>
          </cell>
          <cell r="AK9">
            <v>9</v>
          </cell>
          <cell r="AL9">
            <v>2974507.4</v>
          </cell>
          <cell r="AM9">
            <v>1892678.9399999997</v>
          </cell>
          <cell r="AN9">
            <v>688113.65</v>
          </cell>
        </row>
        <row r="11">
          <cell r="F11">
            <v>322119523.746755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57</v>
          </cell>
          <cell r="V12">
            <v>163764433.61999997</v>
          </cell>
          <cell r="AK12">
            <v>16</v>
          </cell>
          <cell r="AL12">
            <v>54290586.999999993</v>
          </cell>
          <cell r="AM12">
            <v>34545100.410000004</v>
          </cell>
          <cell r="AN12">
            <v>12530181.98</v>
          </cell>
        </row>
        <row r="15">
          <cell r="H15">
            <v>33</v>
          </cell>
          <cell r="I15">
            <v>24019220.259999998</v>
          </cell>
          <cell r="U15">
            <v>15</v>
          </cell>
          <cell r="V15">
            <v>7659132.3899999997</v>
          </cell>
          <cell r="AK15">
            <v>2</v>
          </cell>
          <cell r="AL15">
            <v>366179.19999999995</v>
          </cell>
          <cell r="AM15">
            <v>232999.81</v>
          </cell>
          <cell r="AN15">
            <v>85442.67</v>
          </cell>
        </row>
        <row r="19">
          <cell r="F19">
            <v>141453288.100972</v>
          </cell>
          <cell r="AK19">
            <v>10133</v>
          </cell>
          <cell r="AR19">
            <v>33003300</v>
          </cell>
        </row>
        <row r="20">
          <cell r="AK20">
            <v>10111</v>
          </cell>
        </row>
        <row r="21">
          <cell r="H21">
            <v>3837</v>
          </cell>
          <cell r="U21">
            <v>2860</v>
          </cell>
          <cell r="AK21">
            <v>1912</v>
          </cell>
          <cell r="AL21">
            <v>4448547.74</v>
          </cell>
          <cell r="AM21">
            <v>2830594.14</v>
          </cell>
          <cell r="AN21">
            <v>1034380.17</v>
          </cell>
        </row>
        <row r="27">
          <cell r="AK27">
            <v>8304</v>
          </cell>
          <cell r="AL27">
            <v>21448190.870000001</v>
          </cell>
          <cell r="AM27">
            <v>13647409.67</v>
          </cell>
          <cell r="AN27">
            <v>4978061.3</v>
          </cell>
        </row>
        <row r="28">
          <cell r="H28">
            <v>145</v>
          </cell>
          <cell r="I28">
            <v>193281937.56</v>
          </cell>
          <cell r="U28">
            <v>23</v>
          </cell>
          <cell r="V28">
            <v>30167605.960000001</v>
          </cell>
          <cell r="AK28">
            <v>23</v>
          </cell>
          <cell r="AL28">
            <v>27229476.390000001</v>
          </cell>
          <cell r="AM28">
            <v>17326115.48</v>
          </cell>
          <cell r="AN28">
            <v>6389991.7799999993</v>
          </cell>
        </row>
        <row r="31">
          <cell r="F31">
            <v>16369117268.30183</v>
          </cell>
          <cell r="AK31">
            <v>16742</v>
          </cell>
          <cell r="AR31">
            <v>3817025000</v>
          </cell>
        </row>
        <row r="32">
          <cell r="F32">
            <v>10710562977.499161</v>
          </cell>
          <cell r="H32">
            <v>58890</v>
          </cell>
          <cell r="I32">
            <v>12275383358.34</v>
          </cell>
          <cell r="U32">
            <v>29329</v>
          </cell>
          <cell r="V32">
            <v>5730875206.8400002</v>
          </cell>
          <cell r="AK32">
            <v>15154</v>
          </cell>
          <cell r="AL32">
            <v>2623551313</v>
          </cell>
          <cell r="AM32">
            <v>1669365649.9099996</v>
          </cell>
          <cell r="AN32">
            <v>613947835.89999962</v>
          </cell>
          <cell r="AR32">
            <v>2499997963</v>
          </cell>
        </row>
        <row r="41">
          <cell r="F41">
            <v>510427192.21519899</v>
          </cell>
          <cell r="H41">
            <v>3748</v>
          </cell>
          <cell r="I41">
            <v>664643098.32999992</v>
          </cell>
          <cell r="U41">
            <v>1464</v>
          </cell>
          <cell r="V41">
            <v>222824141.89999998</v>
          </cell>
          <cell r="AK41">
            <v>1195</v>
          </cell>
          <cell r="AL41">
            <v>161153917.63</v>
          </cell>
          <cell r="AM41">
            <v>158972239.46000004</v>
          </cell>
          <cell r="AN41">
            <v>37470151.36999999</v>
          </cell>
          <cell r="AR41">
            <v>118937106</v>
          </cell>
        </row>
        <row r="44">
          <cell r="D44" t="str">
            <v>Inwestycje mające na celu ochronę wód przed zanieczyszczeniem azotanami pochodzącymi ze źródeł rolniczych 
(w tym "Inwestycje w gospodarstwach położonych na obszarach OSN")</v>
          </cell>
          <cell r="F44">
            <v>387283866.71745902</v>
          </cell>
          <cell r="H44">
            <v>5365</v>
          </cell>
          <cell r="I44">
            <v>390887177.47000003</v>
          </cell>
          <cell r="U44">
            <v>1832</v>
          </cell>
          <cell r="V44">
            <v>128282774.36999997</v>
          </cell>
          <cell r="AK44">
            <v>111</v>
          </cell>
          <cell r="AL44">
            <v>4964614.5</v>
          </cell>
          <cell r="AM44">
            <v>4964614.5</v>
          </cell>
          <cell r="AN44">
            <v>1164063.17</v>
          </cell>
          <cell r="AR44">
            <v>90338894</v>
          </cell>
        </row>
        <row r="48">
          <cell r="F48">
            <v>3539612302.944994</v>
          </cell>
          <cell r="H48">
            <v>4081</v>
          </cell>
          <cell r="I48">
            <v>7279714682.1899996</v>
          </cell>
          <cell r="U48">
            <v>1144</v>
          </cell>
          <cell r="V48">
            <v>2646781245.3599997</v>
          </cell>
          <cell r="AK48">
            <v>487</v>
          </cell>
          <cell r="AL48">
            <v>735287513.19999993</v>
          </cell>
          <cell r="AM48">
            <v>467863442.00999993</v>
          </cell>
          <cell r="AN48">
            <v>171825601.24999997</v>
          </cell>
          <cell r="AR48">
            <v>823052019</v>
          </cell>
        </row>
        <row r="57">
          <cell r="F57">
            <v>1221230928.9250159</v>
          </cell>
          <cell r="H57">
            <v>171</v>
          </cell>
          <cell r="I57">
            <v>1482983003.1700001</v>
          </cell>
          <cell r="U57">
            <v>140</v>
          </cell>
          <cell r="V57">
            <v>1205692861.1452694</v>
          </cell>
          <cell r="AK57">
            <v>24</v>
          </cell>
          <cell r="AL57">
            <v>97892047.609999999</v>
          </cell>
          <cell r="AM57">
            <v>62288709.75</v>
          </cell>
          <cell r="AN57">
            <v>22683558.079999998</v>
          </cell>
          <cell r="AR57">
            <v>284699018</v>
          </cell>
        </row>
        <row r="58">
          <cell r="F58">
            <v>527342906.36304402</v>
          </cell>
          <cell r="AK58">
            <v>663</v>
          </cell>
          <cell r="AR58">
            <v>122970926</v>
          </cell>
        </row>
        <row r="59">
          <cell r="H59">
            <v>4873</v>
          </cell>
          <cell r="I59">
            <v>341951037.59000009</v>
          </cell>
          <cell r="U59">
            <v>1813</v>
          </cell>
          <cell r="V59">
            <v>133162438.01000002</v>
          </cell>
          <cell r="AK59">
            <v>333</v>
          </cell>
          <cell r="AL59">
            <v>31682050.160000008</v>
          </cell>
          <cell r="AM59">
            <v>20159287.069999997</v>
          </cell>
          <cell r="AN59">
            <v>7368582.1800000006</v>
          </cell>
        </row>
        <row r="64">
          <cell r="H64">
            <v>1280</v>
          </cell>
          <cell r="I64">
            <v>82013190.060000002</v>
          </cell>
          <cell r="U64">
            <v>407</v>
          </cell>
          <cell r="V64">
            <v>18007254.579999998</v>
          </cell>
          <cell r="AK64">
            <v>330</v>
          </cell>
          <cell r="AL64">
            <v>13111254.83</v>
          </cell>
          <cell r="AM64">
            <v>8342690.1799999997</v>
          </cell>
          <cell r="AN64">
            <v>3049084.13</v>
          </cell>
        </row>
        <row r="72">
          <cell r="AK72">
            <v>33565</v>
          </cell>
        </row>
        <row r="73">
          <cell r="F73">
            <v>3082970283.0854301</v>
          </cell>
          <cell r="H73">
            <v>24313</v>
          </cell>
          <cell r="I73">
            <v>2786100000</v>
          </cell>
          <cell r="U73">
            <v>18267</v>
          </cell>
          <cell r="V73">
            <v>2101650000</v>
          </cell>
          <cell r="AK73">
            <v>12148</v>
          </cell>
          <cell r="AL73">
            <v>1022900000</v>
          </cell>
          <cell r="AM73">
            <v>650871270</v>
          </cell>
          <cell r="AN73">
            <v>238337255.63999999</v>
          </cell>
          <cell r="AR73">
            <v>717978630</v>
          </cell>
        </row>
        <row r="79">
          <cell r="F79">
            <v>1454423913.7709517</v>
          </cell>
          <cell r="H79">
            <v>11902</v>
          </cell>
          <cell r="I79">
            <v>2153750000</v>
          </cell>
          <cell r="U79">
            <v>2152</v>
          </cell>
          <cell r="V79">
            <v>215200000</v>
          </cell>
          <cell r="AK79">
            <v>1731</v>
          </cell>
          <cell r="AL79">
            <v>144600000</v>
          </cell>
          <cell r="AM79">
            <v>92008980</v>
          </cell>
          <cell r="AN79">
            <v>33883896.350000001</v>
          </cell>
          <cell r="AR79">
            <v>339359101</v>
          </cell>
        </row>
        <row r="86">
          <cell r="F86">
            <v>3189922423.369647</v>
          </cell>
          <cell r="H86">
            <v>36895</v>
          </cell>
          <cell r="I86">
            <v>2213700000</v>
          </cell>
          <cell r="U86">
            <v>29372</v>
          </cell>
          <cell r="V86">
            <v>1762320000</v>
          </cell>
          <cell r="AK86">
            <v>18103</v>
          </cell>
          <cell r="AL86">
            <v>878028000</v>
          </cell>
          <cell r="AM86">
            <v>558689216.39999998</v>
          </cell>
          <cell r="AN86">
            <v>206708667.09999999</v>
          </cell>
          <cell r="AR86">
            <v>745527034</v>
          </cell>
        </row>
        <row r="94">
          <cell r="F94">
            <v>995795986.63911295</v>
          </cell>
          <cell r="H94">
            <v>3035</v>
          </cell>
          <cell r="I94">
            <v>1273818301.6200001</v>
          </cell>
          <cell r="U94">
            <v>1271</v>
          </cell>
          <cell r="V94">
            <v>538239134.05999994</v>
          </cell>
          <cell r="AK94">
            <v>1057</v>
          </cell>
          <cell r="AL94">
            <v>414750355.80000001</v>
          </cell>
          <cell r="AM94">
            <v>263905649.33000001</v>
          </cell>
          <cell r="AN94">
            <v>96479954.700000003</v>
          </cell>
          <cell r="AR94">
            <v>231997643</v>
          </cell>
        </row>
        <row r="97">
          <cell r="F97">
            <v>25687584.418261997</v>
          </cell>
          <cell r="H97">
            <v>841</v>
          </cell>
          <cell r="U97">
            <v>567</v>
          </cell>
          <cell r="V97">
            <v>10129757.83</v>
          </cell>
          <cell r="AK97">
            <v>548</v>
          </cell>
          <cell r="AL97">
            <v>9866011.4299999997</v>
          </cell>
          <cell r="AM97">
            <v>6277740.2400000002</v>
          </cell>
          <cell r="AN97">
            <v>2306667.91</v>
          </cell>
          <cell r="AR97">
            <v>5996857</v>
          </cell>
        </row>
        <row r="102">
          <cell r="F102">
            <v>5939630966.0074863</v>
          </cell>
          <cell r="AK102">
            <v>1511</v>
          </cell>
          <cell r="AR102">
            <v>1386938080</v>
          </cell>
        </row>
        <row r="103">
          <cell r="H103">
            <v>5290</v>
          </cell>
          <cell r="I103">
            <v>6424336715.522666</v>
          </cell>
          <cell r="U103">
            <v>2213</v>
          </cell>
          <cell r="V103">
            <v>2205375134.0582728</v>
          </cell>
          <cell r="AK103">
            <v>1107</v>
          </cell>
          <cell r="AL103">
            <v>1758588814.5500002</v>
          </cell>
          <cell r="AM103">
            <v>1118990054.6599998</v>
          </cell>
          <cell r="AN103">
            <v>413194032.54000008</v>
          </cell>
        </row>
        <row r="104">
          <cell r="H104">
            <v>2719</v>
          </cell>
          <cell r="I104">
            <v>5327156508.8900452</v>
          </cell>
          <cell r="U104">
            <v>800</v>
          </cell>
          <cell r="V104">
            <v>1575433822.5152493</v>
          </cell>
          <cell r="AK104">
            <v>653</v>
          </cell>
          <cell r="AL104">
            <v>1129132514.1599998</v>
          </cell>
          <cell r="AM104">
            <v>718467015.5</v>
          </cell>
          <cell r="AN104">
            <v>262211524.91</v>
          </cell>
        </row>
        <row r="105">
          <cell r="H105">
            <v>1187</v>
          </cell>
          <cell r="I105">
            <v>747899687.68803871</v>
          </cell>
          <cell r="U105">
            <v>564</v>
          </cell>
          <cell r="V105">
            <v>368982816.86649531</v>
          </cell>
          <cell r="AK105">
            <v>136</v>
          </cell>
          <cell r="AL105">
            <v>58716619.460000008</v>
          </cell>
          <cell r="AM105">
            <v>37361384.510000005</v>
          </cell>
          <cell r="AN105">
            <v>13654194.590000004</v>
          </cell>
        </row>
        <row r="106">
          <cell r="H106">
            <v>293</v>
          </cell>
          <cell r="I106">
            <v>372912144.48589027</v>
          </cell>
          <cell r="U106">
            <v>176</v>
          </cell>
          <cell r="V106">
            <v>218653859.80088481</v>
          </cell>
          <cell r="AK106">
            <v>105</v>
          </cell>
          <cell r="AL106">
            <v>115903557.90000001</v>
          </cell>
          <cell r="AM106">
            <v>73749433.560000002</v>
          </cell>
          <cell r="AN106">
            <v>26917393.039999995</v>
          </cell>
        </row>
        <row r="107">
          <cell r="H107">
            <v>103</v>
          </cell>
          <cell r="I107">
            <v>59076577.765010215</v>
          </cell>
          <cell r="U107">
            <v>78</v>
          </cell>
          <cell r="V107">
            <v>46124434.070451044</v>
          </cell>
          <cell r="AK107">
            <v>16</v>
          </cell>
          <cell r="AL107">
            <v>6637266.5300000003</v>
          </cell>
          <cell r="AM107">
            <v>4223292.6399999997</v>
          </cell>
          <cell r="AN107">
            <v>1543892.5699999998</v>
          </cell>
        </row>
        <row r="108">
          <cell r="F108">
            <v>1291391477.2712672</v>
          </cell>
          <cell r="H108">
            <v>13648</v>
          </cell>
          <cell r="I108">
            <v>84545818.219999999</v>
          </cell>
          <cell r="U108">
            <v>10614</v>
          </cell>
          <cell r="AK108">
            <v>17500</v>
          </cell>
          <cell r="AL108">
            <v>492081019.82999998</v>
          </cell>
          <cell r="AM108">
            <v>313110556.83999997</v>
          </cell>
          <cell r="AN108">
            <v>114662879.88999999</v>
          </cell>
          <cell r="AR108">
            <v>300989060</v>
          </cell>
        </row>
        <row r="110">
          <cell r="H110">
            <v>12432</v>
          </cell>
          <cell r="I110">
            <v>76269261.439999998</v>
          </cell>
          <cell r="U110">
            <v>10531</v>
          </cell>
          <cell r="AK110">
            <v>2070</v>
          </cell>
          <cell r="AL110">
            <v>53457458.969999991</v>
          </cell>
          <cell r="AM110">
            <v>34014916.609999999</v>
          </cell>
          <cell r="AN110">
            <v>12439088.329999998</v>
          </cell>
        </row>
        <row r="124">
          <cell r="H124">
            <v>121</v>
          </cell>
          <cell r="I124">
            <v>1855631.1</v>
          </cell>
          <cell r="U124">
            <v>56</v>
          </cell>
          <cell r="AK124">
            <v>9322</v>
          </cell>
          <cell r="AL124">
            <v>235836970.26000002</v>
          </cell>
          <cell r="AM124">
            <v>150062692.00999999</v>
          </cell>
          <cell r="AN124">
            <v>55096717.359999992</v>
          </cell>
        </row>
        <row r="131">
          <cell r="AK131">
            <v>7606</v>
          </cell>
          <cell r="AL131">
            <v>202786590.60000002</v>
          </cell>
          <cell r="AM131">
            <v>129032948.21999998</v>
          </cell>
          <cell r="AN131">
            <v>47127074.199999996</v>
          </cell>
        </row>
        <row r="140">
          <cell r="F140">
            <v>924330077.03681004</v>
          </cell>
          <cell r="AR140">
            <v>215268848</v>
          </cell>
        </row>
        <row r="141">
          <cell r="H141">
            <v>391</v>
          </cell>
          <cell r="U141">
            <v>313</v>
          </cell>
          <cell r="AK141">
            <v>269</v>
          </cell>
          <cell r="AL141">
            <v>117706085.87</v>
          </cell>
          <cell r="AM141">
            <v>72558056.590000004</v>
          </cell>
          <cell r="AN141">
            <v>27442950.41</v>
          </cell>
        </row>
        <row r="148">
          <cell r="AK148">
            <v>755</v>
          </cell>
          <cell r="AL148">
            <v>269732658.99000001</v>
          </cell>
          <cell r="AM148">
            <v>171630881.81</v>
          </cell>
          <cell r="AN148">
            <v>62638216.079999998</v>
          </cell>
        </row>
        <row r="149">
          <cell r="F149">
            <v>5897355596.5378008</v>
          </cell>
          <cell r="H149">
            <v>357066</v>
          </cell>
          <cell r="U149">
            <v>334761</v>
          </cell>
          <cell r="AK149">
            <v>98518</v>
          </cell>
          <cell r="AL149">
            <v>3799396698.8499994</v>
          </cell>
          <cell r="AM149">
            <v>2417536909.1799998</v>
          </cell>
          <cell r="AN149">
            <v>883232316.38000011</v>
          </cell>
          <cell r="AR149">
            <v>1366679125</v>
          </cell>
        </row>
        <row r="150">
          <cell r="H150">
            <v>334364</v>
          </cell>
          <cell r="U150">
            <v>314633</v>
          </cell>
          <cell r="V150">
            <v>3536047835.7600002</v>
          </cell>
          <cell r="AK150">
            <v>92872</v>
          </cell>
          <cell r="AL150">
            <v>3503320958.77</v>
          </cell>
          <cell r="AM150">
            <v>2229144036.6799998</v>
          </cell>
          <cell r="AN150">
            <v>814376931.30000019</v>
          </cell>
        </row>
        <row r="151">
          <cell r="H151">
            <v>31960</v>
          </cell>
          <cell r="U151">
            <v>29760</v>
          </cell>
          <cell r="V151">
            <v>298220782.63</v>
          </cell>
          <cell r="AK151">
            <v>9909</v>
          </cell>
          <cell r="AL151">
            <v>296075740.07999998</v>
          </cell>
          <cell r="AM151">
            <v>188392872.50000003</v>
          </cell>
          <cell r="AN151">
            <v>68855385.080000013</v>
          </cell>
        </row>
        <row r="152">
          <cell r="H152">
            <v>207356</v>
          </cell>
          <cell r="U152">
            <v>191065</v>
          </cell>
          <cell r="AK152">
            <v>66506</v>
          </cell>
          <cell r="AL152">
            <v>2259317739.54</v>
          </cell>
          <cell r="AM152">
            <v>1437602566.9200001</v>
          </cell>
          <cell r="AN152">
            <v>526450296.4799999</v>
          </cell>
        </row>
        <row r="162">
          <cell r="H162">
            <v>149710</v>
          </cell>
          <cell r="U162">
            <v>143696</v>
          </cell>
          <cell r="AK162">
            <v>57601</v>
          </cell>
          <cell r="AL162">
            <v>1540034842.51</v>
          </cell>
          <cell r="AM162">
            <v>979906270.74999976</v>
          </cell>
          <cell r="AN162">
            <v>356771455.53999996</v>
          </cell>
        </row>
        <row r="168">
          <cell r="F168">
            <v>3010461265.1291218</v>
          </cell>
          <cell r="H168">
            <v>95033</v>
          </cell>
          <cell r="U168">
            <v>88835</v>
          </cell>
          <cell r="AK168">
            <v>27463</v>
          </cell>
          <cell r="AL168">
            <v>1428559064.3399999</v>
          </cell>
          <cell r="AM168">
            <v>908992193.27999997</v>
          </cell>
          <cell r="AN168">
            <v>333316510.38999999</v>
          </cell>
          <cell r="AR168">
            <v>699942890</v>
          </cell>
        </row>
        <row r="169">
          <cell r="H169">
            <v>20924</v>
          </cell>
          <cell r="U169">
            <v>17397</v>
          </cell>
          <cell r="V169">
            <v>304745827.82999998</v>
          </cell>
          <cell r="AK169">
            <v>9535</v>
          </cell>
          <cell r="AL169">
            <v>286587411.64999998</v>
          </cell>
          <cell r="AM169">
            <v>182355444.92000002</v>
          </cell>
          <cell r="AN169">
            <v>67197295.549999997</v>
          </cell>
        </row>
        <row r="170">
          <cell r="H170">
            <v>81208</v>
          </cell>
          <cell r="U170">
            <v>76529</v>
          </cell>
          <cell r="V170">
            <v>1198433997.1499999</v>
          </cell>
          <cell r="AK170">
            <v>24777</v>
          </cell>
          <cell r="AL170">
            <v>1141971652.6900001</v>
          </cell>
          <cell r="AM170">
            <v>726636748.36000013</v>
          </cell>
          <cell r="AN170">
            <v>266119214.84</v>
          </cell>
        </row>
        <row r="171">
          <cell r="H171">
            <v>54246</v>
          </cell>
          <cell r="U171">
            <v>48951</v>
          </cell>
          <cell r="AK171">
            <v>16095</v>
          </cell>
          <cell r="AL171">
            <v>868585303.08000004</v>
          </cell>
          <cell r="AM171">
            <v>552680375.09000003</v>
          </cell>
          <cell r="AN171">
            <v>203694614.92000002</v>
          </cell>
        </row>
        <row r="181">
          <cell r="H181">
            <v>40787</v>
          </cell>
          <cell r="U181">
            <v>39884</v>
          </cell>
          <cell r="AK181">
            <v>17892</v>
          </cell>
          <cell r="AL181">
            <v>559973761.25999999</v>
          </cell>
          <cell r="AM181">
            <v>356311818.19</v>
          </cell>
          <cell r="AN181">
            <v>129621895.47</v>
          </cell>
        </row>
        <row r="186">
          <cell r="F186">
            <v>8514196183.1847038</v>
          </cell>
          <cell r="H186">
            <v>3883112</v>
          </cell>
          <cell r="U186">
            <v>3802489</v>
          </cell>
          <cell r="V186">
            <v>6720784340.04</v>
          </cell>
          <cell r="AK186">
            <v>965117</v>
          </cell>
          <cell r="AL186">
            <v>6445856693.0100002</v>
          </cell>
          <cell r="AM186">
            <v>4101475155.27</v>
          </cell>
          <cell r="AN186">
            <v>1501908827.74</v>
          </cell>
          <cell r="AR186">
            <v>1983293170</v>
          </cell>
        </row>
        <row r="187">
          <cell r="H187">
            <v>154511</v>
          </cell>
          <cell r="U187">
            <v>151057</v>
          </cell>
          <cell r="V187">
            <v>311297270.88999999</v>
          </cell>
          <cell r="AK187">
            <v>36958</v>
          </cell>
          <cell r="AL187">
            <v>297770150.40000004</v>
          </cell>
          <cell r="AM187">
            <v>189470312.01999998</v>
          </cell>
          <cell r="AN187">
            <v>69490985.319999993</v>
          </cell>
        </row>
        <row r="188">
          <cell r="H188">
            <v>3332294</v>
          </cell>
          <cell r="U188">
            <v>3275667</v>
          </cell>
          <cell r="V188">
            <v>5905731569.1900005</v>
          </cell>
          <cell r="AK188">
            <v>833330</v>
          </cell>
          <cell r="AL188">
            <v>5684930032.460001</v>
          </cell>
          <cell r="AM188">
            <v>3617300881.6600003</v>
          </cell>
          <cell r="AN188">
            <v>1324436826.5799997</v>
          </cell>
        </row>
        <row r="189">
          <cell r="H189">
            <v>446900</v>
          </cell>
          <cell r="U189">
            <v>432190</v>
          </cell>
          <cell r="V189">
            <v>503755499.96000004</v>
          </cell>
          <cell r="AK189">
            <v>176805</v>
          </cell>
          <cell r="AL189">
            <v>463156510.14999992</v>
          </cell>
          <cell r="AM189">
            <v>294703961.58999997</v>
          </cell>
          <cell r="AN189">
            <v>107981015.83999999</v>
          </cell>
        </row>
        <row r="190">
          <cell r="H190">
            <v>3882303</v>
          </cell>
          <cell r="U190">
            <v>3801680</v>
          </cell>
          <cell r="V190">
            <v>6716780799.7399998</v>
          </cell>
          <cell r="AK190">
            <v>965032</v>
          </cell>
          <cell r="AL190">
            <v>6443431632.54</v>
          </cell>
          <cell r="AM190">
            <v>4099932092.04</v>
          </cell>
          <cell r="AN190">
            <v>1501342663.24</v>
          </cell>
        </row>
        <row r="196">
          <cell r="H196">
            <v>809</v>
          </cell>
          <cell r="U196">
            <v>809</v>
          </cell>
          <cell r="V196">
            <v>4003540.3000000003</v>
          </cell>
          <cell r="AK196">
            <v>812</v>
          </cell>
          <cell r="AL196">
            <v>2425060.4699999997</v>
          </cell>
          <cell r="AM196">
            <v>1543063.23</v>
          </cell>
          <cell r="AN196">
            <v>566164.5</v>
          </cell>
        </row>
        <row r="197">
          <cell r="AR197">
            <v>50000000</v>
          </cell>
        </row>
        <row r="198">
          <cell r="F198">
            <v>377293360.90861797</v>
          </cell>
          <cell r="H198">
            <v>181</v>
          </cell>
          <cell r="I198">
            <v>602052999.54999995</v>
          </cell>
          <cell r="U198">
            <v>33</v>
          </cell>
          <cell r="V198">
            <v>83001393</v>
          </cell>
          <cell r="AK198">
            <v>2</v>
          </cell>
          <cell r="AL198">
            <v>1088656.68</v>
          </cell>
          <cell r="AM198">
            <v>692712.22</v>
          </cell>
          <cell r="AN198">
            <v>249555.34</v>
          </cell>
          <cell r="AR198">
            <v>87998186</v>
          </cell>
        </row>
        <row r="202">
          <cell r="F202">
            <v>3392620694.0234652</v>
          </cell>
          <cell r="AK202">
            <v>10432</v>
          </cell>
          <cell r="AR202">
            <v>786980355</v>
          </cell>
        </row>
        <row r="203">
          <cell r="H203">
            <v>301</v>
          </cell>
          <cell r="I203">
            <v>37422000</v>
          </cell>
          <cell r="U203">
            <v>299</v>
          </cell>
          <cell r="V203">
            <v>37180000</v>
          </cell>
          <cell r="AK203">
            <v>299</v>
          </cell>
          <cell r="AL203">
            <v>37156680</v>
          </cell>
          <cell r="AM203">
            <v>23642795.48</v>
          </cell>
          <cell r="AN203">
            <v>8641728.5499999989</v>
          </cell>
        </row>
        <row r="204">
          <cell r="H204">
            <v>28939</v>
          </cell>
          <cell r="I204">
            <v>3528249316.5830021</v>
          </cell>
          <cell r="AK204">
            <v>10324</v>
          </cell>
          <cell r="AL204">
            <v>1222946882.6900001</v>
          </cell>
          <cell r="AM204">
            <v>725817918.74000001</v>
          </cell>
          <cell r="AN204">
            <v>285558681.17000002</v>
          </cell>
        </row>
        <row r="205">
          <cell r="H205">
            <v>28939</v>
          </cell>
          <cell r="I205">
            <v>3528249316.5830021</v>
          </cell>
          <cell r="U205">
            <v>13804</v>
          </cell>
          <cell r="V205">
            <v>1684221529.5905788</v>
          </cell>
          <cell r="AK205">
            <v>10267</v>
          </cell>
          <cell r="AL205">
            <v>1217900202.1500001</v>
          </cell>
          <cell r="AM205">
            <v>722606716.12</v>
          </cell>
          <cell r="AN205">
            <v>284423969.5</v>
          </cell>
        </row>
        <row r="206">
          <cell r="U206">
            <v>63</v>
          </cell>
          <cell r="V206">
            <v>5046680.5399999991</v>
          </cell>
          <cell r="AK206">
            <v>62</v>
          </cell>
          <cell r="AL206">
            <v>5046680.5399999991</v>
          </cell>
          <cell r="AM206">
            <v>3211202.62</v>
          </cell>
          <cell r="AN206">
            <v>1134711.67</v>
          </cell>
        </row>
        <row r="207">
          <cell r="H207">
            <v>159</v>
          </cell>
          <cell r="I207">
            <v>56013393.62487191</v>
          </cell>
          <cell r="AK207">
            <v>218</v>
          </cell>
          <cell r="AL207">
            <v>21947398.98</v>
          </cell>
          <cell r="AM207">
            <v>8534047.9800000004</v>
          </cell>
          <cell r="AN207">
            <v>5099333.93</v>
          </cell>
        </row>
        <row r="208">
          <cell r="H208">
            <v>159</v>
          </cell>
          <cell r="I208">
            <v>56013393.62487191</v>
          </cell>
          <cell r="U208">
            <v>115</v>
          </cell>
          <cell r="V208">
            <v>36322103.650000006</v>
          </cell>
          <cell r="AK208">
            <v>216</v>
          </cell>
          <cell r="AL208">
            <v>20977240.699999999</v>
          </cell>
          <cell r="AM208">
            <v>7916736.3000000007</v>
          </cell>
          <cell r="AN208">
            <v>4881487.29</v>
          </cell>
        </row>
        <row r="209">
          <cell r="U209">
            <v>4</v>
          </cell>
          <cell r="V209">
            <v>970158.28</v>
          </cell>
          <cell r="AK209">
            <v>7</v>
          </cell>
          <cell r="AL209">
            <v>970158.28</v>
          </cell>
          <cell r="AM209">
            <v>617311.68000000005</v>
          </cell>
          <cell r="AN209">
            <v>217846.64</v>
          </cell>
        </row>
        <row r="210">
          <cell r="H210">
            <v>274</v>
          </cell>
          <cell r="I210">
            <v>540742651.30522895</v>
          </cell>
          <cell r="U210">
            <v>273</v>
          </cell>
          <cell r="V210">
            <v>538853740.68022907</v>
          </cell>
          <cell r="AK210">
            <v>274</v>
          </cell>
          <cell r="AL210">
            <v>366121523.60000002</v>
          </cell>
          <cell r="AM210">
            <v>185470015.51000002</v>
          </cell>
          <cell r="AN210">
            <v>84309265.969999999</v>
          </cell>
        </row>
        <row r="211">
          <cell r="F211">
            <v>1385224675.3014011</v>
          </cell>
          <cell r="H211">
            <v>817</v>
          </cell>
          <cell r="I211">
            <v>672151495.11300015</v>
          </cell>
          <cell r="U211">
            <v>692</v>
          </cell>
          <cell r="V211">
            <v>544142609.03999996</v>
          </cell>
          <cell r="AK211">
            <v>42</v>
          </cell>
          <cell r="AL211">
            <v>424176273.04000008</v>
          </cell>
          <cell r="AM211">
            <v>269903359.44999999</v>
          </cell>
          <cell r="AN211">
            <v>99116160.63000001</v>
          </cell>
          <cell r="AR211">
            <v>323277848</v>
          </cell>
        </row>
        <row r="214">
          <cell r="F214">
            <v>1183078490.9146011</v>
          </cell>
          <cell r="AK214">
            <v>53466</v>
          </cell>
          <cell r="AR214">
            <v>263985099</v>
          </cell>
        </row>
        <row r="215">
          <cell r="AK215">
            <v>17662</v>
          </cell>
          <cell r="AL215">
            <v>582942857.11000001</v>
          </cell>
          <cell r="AM215">
            <v>370924134.88999999</v>
          </cell>
          <cell r="AN215">
            <v>136842054.66</v>
          </cell>
        </row>
        <row r="216">
          <cell r="AK216">
            <v>35804</v>
          </cell>
          <cell r="AL216">
            <v>673095313.02999997</v>
          </cell>
          <cell r="AM216">
            <v>428288593.16000003</v>
          </cell>
          <cell r="AN216">
            <v>160332842.62</v>
          </cell>
        </row>
        <row r="217">
          <cell r="F217">
            <v>58271929535.165039</v>
          </cell>
          <cell r="H217">
            <v>4549081</v>
          </cell>
          <cell r="I217">
            <v>49821200469.957748</v>
          </cell>
          <cell r="U217">
            <v>4346863</v>
          </cell>
          <cell r="V217">
            <v>39573559219.39743</v>
          </cell>
          <cell r="AK217">
            <v>1083886</v>
          </cell>
          <cell r="AL217">
            <v>25200331145.380001</v>
          </cell>
          <cell r="AM217">
            <v>15985552898.57</v>
          </cell>
          <cell r="AN217">
            <v>5881803850.7399988</v>
          </cell>
          <cell r="AR217">
            <v>13562211428</v>
          </cell>
        </row>
        <row r="218">
          <cell r="F218">
            <v>58487467680.045738</v>
          </cell>
        </row>
        <row r="221">
          <cell r="B221" t="str">
            <v xml:space="preserve">*** W ramach poddziałania 19.2 dane zawarte w sekcjach "złożone wnioski" oraz "wnioski odrzucone / wycofane" nie zawierają wniosków niewybranych przez LGD. </v>
          </cell>
        </row>
        <row r="223">
          <cell r="B223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26">
          <cell r="B226" t="str">
            <v>******** W ramach obsługi działania 11, w kolumnie „Zrealizowane płatności” uwzględniono kwoty wypłacone w ramach obsługi kampanii 2010 do 2014 - łącznie na kwotę ogółem 4 025 347,93 zł.</v>
          </cell>
        </row>
        <row r="227">
          <cell r="B227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18905484.319999989</v>
          </cell>
        </row>
        <row r="8">
          <cell r="F8">
            <v>22803871.079999998</v>
          </cell>
        </row>
        <row r="9">
          <cell r="F9">
            <v>882172790</v>
          </cell>
        </row>
        <row r="10">
          <cell r="F10">
            <v>71836590</v>
          </cell>
        </row>
        <row r="11">
          <cell r="F11">
            <v>406266000</v>
          </cell>
        </row>
        <row r="13">
          <cell r="F13">
            <v>725501217.52999997</v>
          </cell>
        </row>
        <row r="14">
          <cell r="F14">
            <v>447156358.21999997</v>
          </cell>
        </row>
        <row r="15">
          <cell r="F15">
            <v>278344859.31</v>
          </cell>
        </row>
        <row r="16">
          <cell r="F16">
            <v>5561162660.1300001</v>
          </cell>
        </row>
        <row r="17">
          <cell r="F17">
            <v>4020059660.1300001</v>
          </cell>
        </row>
        <row r="18">
          <cell r="F18">
            <v>1541103000</v>
          </cell>
        </row>
        <row r="19">
          <cell r="F19">
            <v>2114443874.1400001</v>
          </cell>
        </row>
        <row r="20">
          <cell r="F20">
            <v>1554953974.1400001</v>
          </cell>
        </row>
        <row r="21">
          <cell r="F21">
            <v>559489900</v>
          </cell>
        </row>
        <row r="22">
          <cell r="F22">
            <v>1259849130</v>
          </cell>
        </row>
        <row r="23">
          <cell r="F23">
            <v>586757900</v>
          </cell>
        </row>
        <row r="24">
          <cell r="F24">
            <v>673091230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7"/>
  <sheetViews>
    <sheetView tabSelected="1" topLeftCell="A38" workbookViewId="0"/>
  </sheetViews>
  <sheetFormatPr defaultColWidth="9.140625" defaultRowHeight="12.75" x14ac:dyDescent="0.2"/>
  <cols>
    <col min="1" max="1" width="2.140625" style="1" customWidth="1"/>
    <col min="2" max="2" width="14.28515625" style="1" customWidth="1"/>
    <col min="3" max="3" width="83.85546875" style="1" customWidth="1"/>
    <col min="4" max="4" width="22.42578125" style="1" bestFit="1" customWidth="1"/>
    <col min="5" max="5" width="14.5703125" style="1" customWidth="1"/>
    <col min="6" max="6" width="22.42578125" style="1" bestFit="1" customWidth="1"/>
    <col min="7" max="7" width="14.5703125" style="1" customWidth="1"/>
    <col min="8" max="8" width="13.7109375" style="1" customWidth="1"/>
    <col min="9" max="9" width="24.28515625" style="1" customWidth="1"/>
    <col min="10" max="10" width="14.42578125" style="1" customWidth="1"/>
    <col min="11" max="11" width="14.85546875" style="1" customWidth="1"/>
    <col min="12" max="12" width="23.7109375" style="1" bestFit="1" customWidth="1"/>
    <col min="13" max="13" width="23.5703125" style="1" customWidth="1"/>
    <col min="14" max="14" width="20.85546875" style="1" bestFit="1" customWidth="1"/>
    <col min="15" max="15" width="14.7109375" style="1" customWidth="1"/>
    <col min="16" max="16" width="22.42578125" style="1" bestFit="1" customWidth="1"/>
    <col min="17" max="16384" width="9.140625" style="1"/>
  </cols>
  <sheetData>
    <row r="1" spans="2:16" s="2" customFormat="1" ht="29.25" hidden="1" customHeight="1" thickBot="1" x14ac:dyDescent="0.25">
      <c r="B1" s="3"/>
      <c r="C1" s="3"/>
      <c r="D1" s="4" t="s">
        <v>0</v>
      </c>
      <c r="E1" s="191" t="s">
        <v>1</v>
      </c>
      <c r="F1" s="192"/>
      <c r="G1" s="192"/>
      <c r="H1" s="193" t="s">
        <v>2</v>
      </c>
      <c r="I1" s="194"/>
      <c r="J1" s="195"/>
      <c r="K1" s="194" t="s">
        <v>3</v>
      </c>
      <c r="L1" s="194"/>
      <c r="M1" s="194"/>
      <c r="N1" s="194"/>
      <c r="O1" s="194"/>
      <c r="P1" s="5" t="s">
        <v>4</v>
      </c>
    </row>
    <row r="2" spans="2:16" s="2" customFormat="1" ht="76.5" customHeight="1" x14ac:dyDescent="0.2">
      <c r="B2" s="196" t="s">
        <v>5</v>
      </c>
      <c r="C2" s="199" t="s">
        <v>6</v>
      </c>
      <c r="D2" s="6" t="s">
        <v>7</v>
      </c>
      <c r="E2" s="202" t="s">
        <v>8</v>
      </c>
      <c r="F2" s="203"/>
      <c r="G2" s="203"/>
      <c r="H2" s="202" t="s">
        <v>9</v>
      </c>
      <c r="I2" s="203"/>
      <c r="J2" s="199"/>
      <c r="K2" s="204" t="s">
        <v>10</v>
      </c>
      <c r="L2" s="205"/>
      <c r="M2" s="205"/>
      <c r="N2" s="205"/>
      <c r="O2" s="206"/>
      <c r="P2" s="7" t="s">
        <v>11</v>
      </c>
    </row>
    <row r="3" spans="2:16" s="2" customFormat="1" ht="40.5" customHeight="1" x14ac:dyDescent="0.2">
      <c r="B3" s="197"/>
      <c r="C3" s="200"/>
      <c r="D3" s="181" t="s">
        <v>12</v>
      </c>
      <c r="E3" s="183" t="s">
        <v>13</v>
      </c>
      <c r="F3" s="8" t="s">
        <v>14</v>
      </c>
      <c r="G3" s="8" t="s">
        <v>15</v>
      </c>
      <c r="H3" s="185" t="s">
        <v>16</v>
      </c>
      <c r="I3" s="9" t="s">
        <v>14</v>
      </c>
      <c r="J3" s="10" t="s">
        <v>15</v>
      </c>
      <c r="K3" s="185" t="s">
        <v>17</v>
      </c>
      <c r="L3" s="187" t="s">
        <v>14</v>
      </c>
      <c r="M3" s="188"/>
      <c r="N3" s="8" t="s">
        <v>18</v>
      </c>
      <c r="O3" s="10" t="s">
        <v>15</v>
      </c>
      <c r="P3" s="189" t="s">
        <v>12</v>
      </c>
    </row>
    <row r="4" spans="2:16" s="2" customFormat="1" ht="22.5" customHeight="1" thickBot="1" x14ac:dyDescent="0.25">
      <c r="B4" s="198"/>
      <c r="C4" s="201"/>
      <c r="D4" s="182"/>
      <c r="E4" s="184"/>
      <c r="F4" s="11" t="s">
        <v>12</v>
      </c>
      <c r="G4" s="11" t="s">
        <v>19</v>
      </c>
      <c r="H4" s="186"/>
      <c r="I4" s="11" t="s">
        <v>12</v>
      </c>
      <c r="J4" s="11" t="s">
        <v>19</v>
      </c>
      <c r="K4" s="186"/>
      <c r="L4" s="11" t="s">
        <v>12</v>
      </c>
      <c r="M4" s="11" t="s">
        <v>20</v>
      </c>
      <c r="N4" s="11" t="s">
        <v>12</v>
      </c>
      <c r="O4" s="12" t="s">
        <v>19</v>
      </c>
      <c r="P4" s="190"/>
    </row>
    <row r="5" spans="2:16" s="2" customFormat="1" ht="15.75" thickBot="1" x14ac:dyDescent="0.25">
      <c r="B5" s="13"/>
      <c r="C5" s="14">
        <v>2</v>
      </c>
      <c r="D5" s="15">
        <v>3</v>
      </c>
      <c r="E5" s="16">
        <v>4</v>
      </c>
      <c r="F5" s="15">
        <v>5</v>
      </c>
      <c r="G5" s="17" t="s">
        <v>21</v>
      </c>
      <c r="H5" s="16">
        <v>7</v>
      </c>
      <c r="I5" s="18">
        <v>8</v>
      </c>
      <c r="J5" s="19" t="s">
        <v>22</v>
      </c>
      <c r="K5" s="16">
        <v>10</v>
      </c>
      <c r="L5" s="18">
        <v>11</v>
      </c>
      <c r="M5" s="18">
        <v>12</v>
      </c>
      <c r="N5" s="18">
        <v>13</v>
      </c>
      <c r="O5" s="19" t="s">
        <v>23</v>
      </c>
      <c r="P5" s="14">
        <v>15</v>
      </c>
    </row>
    <row r="6" spans="2:16" s="31" customFormat="1" ht="14.25" x14ac:dyDescent="0.2">
      <c r="B6" s="20">
        <v>1</v>
      </c>
      <c r="C6" s="21" t="s">
        <v>24</v>
      </c>
      <c r="D6" s="22">
        <f>'[3]arkusz główny'!F8</f>
        <v>248686715.93445501</v>
      </c>
      <c r="E6" s="23">
        <f>SUM(E7:E8)</f>
        <v>96</v>
      </c>
      <c r="F6" s="24">
        <f>SUM(F7:F8)</f>
        <v>26319011</v>
      </c>
      <c r="G6" s="25">
        <f>IFERROR(F6/D6,".")</f>
        <v>0.10583199388477492</v>
      </c>
      <c r="H6" s="23">
        <f>SUM(H7:H8)</f>
        <v>24</v>
      </c>
      <c r="I6" s="24">
        <f>SUM(I7:I8)</f>
        <v>8871584</v>
      </c>
      <c r="J6" s="26">
        <f>IFERROR(I6/D6,".")</f>
        <v>3.567373499088803E-2</v>
      </c>
      <c r="K6" s="27">
        <f>'[3]arkusz główny'!AK8</f>
        <v>9</v>
      </c>
      <c r="L6" s="28">
        <f>SUM(L7:L8)</f>
        <v>2974507.4</v>
      </c>
      <c r="M6" s="28">
        <f>SUM(M7:M8)</f>
        <v>1892678.9399999997</v>
      </c>
      <c r="N6" s="28">
        <f>SUM(N7:N8)</f>
        <v>688113.65</v>
      </c>
      <c r="O6" s="29">
        <f>IFERROR(N6/P6,".")</f>
        <v>1.186407815467227E-2</v>
      </c>
      <c r="P6" s="30">
        <f>'[3]arkusz główny'!AR8</f>
        <v>57999757</v>
      </c>
    </row>
    <row r="7" spans="2:16" s="31" customFormat="1" ht="14.25" x14ac:dyDescent="0.2">
      <c r="B7" s="32" t="s">
        <v>25</v>
      </c>
      <c r="C7" s="33" t="s">
        <v>26</v>
      </c>
      <c r="D7" s="207"/>
      <c r="E7" s="34">
        <f>'[3]arkusz główny'!H9</f>
        <v>96</v>
      </c>
      <c r="F7" s="35">
        <f>'[3]arkusz główny'!I9</f>
        <v>26319011</v>
      </c>
      <c r="G7" s="208"/>
      <c r="H7" s="34">
        <f>'[3]arkusz główny'!U9</f>
        <v>24</v>
      </c>
      <c r="I7" s="35">
        <f>'[3]arkusz główny'!V9</f>
        <v>8871584</v>
      </c>
      <c r="J7" s="209"/>
      <c r="K7" s="36">
        <f>'[3]arkusz główny'!AK9</f>
        <v>9</v>
      </c>
      <c r="L7" s="37">
        <f>'[3]arkusz główny'!AL9</f>
        <v>2974507.4</v>
      </c>
      <c r="M7" s="37">
        <f>'[3]arkusz główny'!AM9</f>
        <v>1892678.9399999997</v>
      </c>
      <c r="N7" s="37">
        <f>'[3]arkusz główny'!AN9</f>
        <v>688113.65</v>
      </c>
      <c r="O7" s="210"/>
      <c r="P7" s="211"/>
    </row>
    <row r="8" spans="2:16" x14ac:dyDescent="0.2">
      <c r="B8" s="38" t="s">
        <v>27</v>
      </c>
      <c r="C8" s="39" t="s">
        <v>28</v>
      </c>
      <c r="D8" s="207"/>
      <c r="E8" s="40"/>
      <c r="F8" s="41"/>
      <c r="G8" s="208"/>
      <c r="H8" s="40"/>
      <c r="I8" s="41"/>
      <c r="J8" s="209"/>
      <c r="K8" s="42"/>
      <c r="L8" s="43"/>
      <c r="M8" s="44"/>
      <c r="N8" s="37">
        <f>'[3]arkusz główny'!AN10</f>
        <v>0</v>
      </c>
      <c r="O8" s="210"/>
      <c r="P8" s="211"/>
    </row>
    <row r="9" spans="2:16" ht="24" x14ac:dyDescent="0.2">
      <c r="B9" s="45">
        <v>2</v>
      </c>
      <c r="C9" s="46" t="s">
        <v>29</v>
      </c>
      <c r="D9" s="47">
        <f>'[3]arkusz główny'!F11</f>
        <v>322119523.746755</v>
      </c>
      <c r="E9" s="48" t="e">
        <f>E10+E12</f>
        <v>#VALUE!</v>
      </c>
      <c r="F9" s="49" t="e">
        <f>F10+F12</f>
        <v>#VALUE!</v>
      </c>
      <c r="G9" s="50" t="str">
        <f>IFERROR(F9/D9,".")</f>
        <v>.</v>
      </c>
      <c r="H9" s="48">
        <f>H10+H12</f>
        <v>72</v>
      </c>
      <c r="I9" s="49">
        <f>I10+I12</f>
        <v>171423566.00999996</v>
      </c>
      <c r="J9" s="51">
        <f>IFERROR(I9/D9,".")</f>
        <v>0.53217378448867414</v>
      </c>
      <c r="K9" s="52" t="e">
        <f>K12+K10</f>
        <v>#VALUE!</v>
      </c>
      <c r="L9" s="53" t="e">
        <f>L10+L12</f>
        <v>#VALUE!</v>
      </c>
      <c r="M9" s="53" t="e">
        <f>M10+M12</f>
        <v>#VALUE!</v>
      </c>
      <c r="N9" s="53" t="e">
        <f>N10+N12</f>
        <v>#VALUE!</v>
      </c>
      <c r="O9" s="54" t="str">
        <f>IFERROR(N9/P9,".")</f>
        <v>.</v>
      </c>
      <c r="P9" s="55">
        <f>'[3]arkusz główny'!AR11</f>
        <v>75000519</v>
      </c>
    </row>
    <row r="10" spans="2:16" x14ac:dyDescent="0.2">
      <c r="B10" s="212" t="s">
        <v>30</v>
      </c>
      <c r="C10" s="33" t="s">
        <v>31</v>
      </c>
      <c r="D10" s="207"/>
      <c r="E10" s="213" t="e">
        <f>'[3]arkusz główny'!H12:H13</f>
        <v>#VALUE!</v>
      </c>
      <c r="F10" s="215" t="e">
        <f>'[3]arkusz główny'!I12:I13</f>
        <v>#VALUE!</v>
      </c>
      <c r="G10" s="208"/>
      <c r="H10" s="213">
        <f>'[3]arkusz główny'!U12</f>
        <v>57</v>
      </c>
      <c r="I10" s="215">
        <f>'[3]arkusz główny'!V12</f>
        <v>163764433.61999997</v>
      </c>
      <c r="J10" s="209"/>
      <c r="K10" s="228" t="e">
        <f>'[3]arkusz główny'!AK12:AK14</f>
        <v>#VALUE!</v>
      </c>
      <c r="L10" s="218" t="e">
        <f>'[3]arkusz główny'!AL12:AL14</f>
        <v>#VALUE!</v>
      </c>
      <c r="M10" s="229" t="e">
        <f>'[3]arkusz główny'!AM12:AM14</f>
        <v>#VALUE!</v>
      </c>
      <c r="N10" s="218" t="e">
        <f>'[3]arkusz główny'!AN12:AN14</f>
        <v>#VALUE!</v>
      </c>
      <c r="O10" s="210"/>
      <c r="P10" s="211"/>
    </row>
    <row r="11" spans="2:16" ht="21.75" customHeight="1" x14ac:dyDescent="0.2">
      <c r="B11" s="212"/>
      <c r="C11" s="56" t="s">
        <v>32</v>
      </c>
      <c r="D11" s="207"/>
      <c r="E11" s="214"/>
      <c r="F11" s="216"/>
      <c r="G11" s="208"/>
      <c r="H11" s="214"/>
      <c r="I11" s="216"/>
      <c r="J11" s="209"/>
      <c r="K11" s="228"/>
      <c r="L11" s="218"/>
      <c r="M11" s="230"/>
      <c r="N11" s="218"/>
      <c r="O11" s="210"/>
      <c r="P11" s="211"/>
    </row>
    <row r="12" spans="2:16" x14ac:dyDescent="0.2">
      <c r="B12" s="38" t="s">
        <v>33</v>
      </c>
      <c r="C12" s="39" t="s">
        <v>34</v>
      </c>
      <c r="D12" s="207"/>
      <c r="E12" s="40">
        <f>'[3]arkusz główny'!H15</f>
        <v>33</v>
      </c>
      <c r="F12" s="41">
        <f>'[3]arkusz główny'!I15</f>
        <v>24019220.259999998</v>
      </c>
      <c r="G12" s="208"/>
      <c r="H12" s="40">
        <f>'[3]arkusz główny'!U15</f>
        <v>15</v>
      </c>
      <c r="I12" s="41">
        <f>'[3]arkusz główny'!V15</f>
        <v>7659132.3899999997</v>
      </c>
      <c r="J12" s="209"/>
      <c r="K12" s="42">
        <f>'[3]arkusz główny'!AK15</f>
        <v>2</v>
      </c>
      <c r="L12" s="43">
        <f>'[3]arkusz główny'!AL15</f>
        <v>366179.19999999995</v>
      </c>
      <c r="M12" s="43">
        <f>'[3]arkusz główny'!AM15</f>
        <v>232999.81</v>
      </c>
      <c r="N12" s="43">
        <f>'[3]arkusz główny'!AN15</f>
        <v>85442.67</v>
      </c>
      <c r="O12" s="210"/>
      <c r="P12" s="211"/>
    </row>
    <row r="13" spans="2:16" x14ac:dyDescent="0.2">
      <c r="B13" s="45">
        <v>3</v>
      </c>
      <c r="C13" s="46" t="s">
        <v>35</v>
      </c>
      <c r="D13" s="47">
        <f>'[3]arkusz główny'!F19</f>
        <v>141453288.100972</v>
      </c>
      <c r="E13" s="48">
        <f>E14+E17</f>
        <v>3982</v>
      </c>
      <c r="F13" s="49">
        <f>F14+F17</f>
        <v>193281937.56</v>
      </c>
      <c r="G13" s="50"/>
      <c r="H13" s="48">
        <f>H14+H17</f>
        <v>2883</v>
      </c>
      <c r="I13" s="49">
        <f>I14+I17</f>
        <v>71876961.359999985</v>
      </c>
      <c r="J13" s="51">
        <f>IFERROR(I13/D13,".")</f>
        <v>0.50813213552655534</v>
      </c>
      <c r="K13" s="52">
        <f>'[3]arkusz główny'!AK19</f>
        <v>10133</v>
      </c>
      <c r="L13" s="53">
        <f>L14+L17</f>
        <v>53126215</v>
      </c>
      <c r="M13" s="53">
        <f>M14+M17</f>
        <v>33804119.289999999</v>
      </c>
      <c r="N13" s="53">
        <f>N14+N17</f>
        <v>12402433.25</v>
      </c>
      <c r="O13" s="54">
        <f>IFERROR(N13/P13,".")</f>
        <v>0.3757937312329373</v>
      </c>
      <c r="P13" s="55">
        <f>'[3]arkusz główny'!AR19</f>
        <v>33003300</v>
      </c>
    </row>
    <row r="14" spans="2:16" x14ac:dyDescent="0.2">
      <c r="B14" s="217" t="s">
        <v>36</v>
      </c>
      <c r="C14" s="57" t="s">
        <v>37</v>
      </c>
      <c r="D14" s="207"/>
      <c r="E14" s="36">
        <f>E15+E16</f>
        <v>3837</v>
      </c>
      <c r="F14" s="221"/>
      <c r="G14" s="223"/>
      <c r="H14" s="36">
        <f>H15+H16</f>
        <v>2860</v>
      </c>
      <c r="I14" s="58">
        <f>I15+I16</f>
        <v>41709355.399999991</v>
      </c>
      <c r="J14" s="223"/>
      <c r="K14" s="36">
        <f>'[3]arkusz główny'!AK20</f>
        <v>10111</v>
      </c>
      <c r="L14" s="37">
        <f>L15+L16</f>
        <v>25896738.609999999</v>
      </c>
      <c r="M14" s="37">
        <f>M15+M16</f>
        <v>16478003.810000001</v>
      </c>
      <c r="N14" s="37">
        <f>N15+N16</f>
        <v>6012441.4699999997</v>
      </c>
      <c r="O14" s="224"/>
      <c r="P14" s="227"/>
    </row>
    <row r="15" spans="2:16" ht="24" x14ac:dyDescent="0.2">
      <c r="B15" s="219"/>
      <c r="C15" s="57" t="s">
        <v>38</v>
      </c>
      <c r="D15" s="207"/>
      <c r="E15" s="36">
        <f>'[3]arkusz główny'!H21</f>
        <v>3837</v>
      </c>
      <c r="F15" s="221"/>
      <c r="G15" s="223"/>
      <c r="H15" s="36">
        <f>'[3]arkusz główny'!U21</f>
        <v>2860</v>
      </c>
      <c r="I15" s="58">
        <f>'[3]zobowiązania wieloletnie'!F7</f>
        <v>18905484.319999989</v>
      </c>
      <c r="J15" s="223"/>
      <c r="K15" s="36">
        <f>'[3]arkusz główny'!AK21</f>
        <v>1912</v>
      </c>
      <c r="L15" s="37">
        <f>'[3]arkusz główny'!AL21</f>
        <v>4448547.74</v>
      </c>
      <c r="M15" s="37">
        <f>'[3]arkusz główny'!AM21</f>
        <v>2830594.14</v>
      </c>
      <c r="N15" s="37">
        <f>'[3]arkusz główny'!AN21</f>
        <v>1034380.17</v>
      </c>
      <c r="O15" s="225"/>
      <c r="P15" s="227"/>
    </row>
    <row r="16" spans="2:16" x14ac:dyDescent="0.2">
      <c r="B16" s="220"/>
      <c r="C16" s="59" t="s">
        <v>39</v>
      </c>
      <c r="D16" s="207"/>
      <c r="E16" s="60"/>
      <c r="F16" s="222"/>
      <c r="G16" s="223"/>
      <c r="H16" s="60"/>
      <c r="I16" s="61">
        <f>'[3]zobowiązania wieloletnie'!F8</f>
        <v>22803871.079999998</v>
      </c>
      <c r="J16" s="223"/>
      <c r="K16" s="62">
        <f>'[3]arkusz główny'!AK27</f>
        <v>8304</v>
      </c>
      <c r="L16" s="63">
        <f>'[3]arkusz główny'!AL27</f>
        <v>21448190.870000001</v>
      </c>
      <c r="M16" s="63">
        <f>'[3]arkusz główny'!AM27</f>
        <v>13647409.67</v>
      </c>
      <c r="N16" s="63">
        <f>'[3]arkusz główny'!AN27</f>
        <v>4978061.3</v>
      </c>
      <c r="O16" s="225"/>
      <c r="P16" s="227"/>
    </row>
    <row r="17" spans="2:16" x14ac:dyDescent="0.2">
      <c r="B17" s="38" t="s">
        <v>40</v>
      </c>
      <c r="C17" s="64" t="s">
        <v>41</v>
      </c>
      <c r="D17" s="65"/>
      <c r="E17" s="42">
        <f>'[3]arkusz główny'!H28</f>
        <v>145</v>
      </c>
      <c r="F17" s="43">
        <f>'[3]arkusz główny'!I28</f>
        <v>193281937.56</v>
      </c>
      <c r="G17" s="223"/>
      <c r="H17" s="42">
        <f>'[3]arkusz główny'!U28</f>
        <v>23</v>
      </c>
      <c r="I17" s="66">
        <f>'[3]arkusz główny'!V28</f>
        <v>30167605.960000001</v>
      </c>
      <c r="J17" s="223"/>
      <c r="K17" s="42">
        <f>'[3]arkusz główny'!AK28</f>
        <v>23</v>
      </c>
      <c r="L17" s="43">
        <f>'[3]arkusz główny'!AL28</f>
        <v>27229476.390000001</v>
      </c>
      <c r="M17" s="43">
        <f>'[3]arkusz główny'!AM28</f>
        <v>17326115.48</v>
      </c>
      <c r="N17" s="43">
        <f>'[3]arkusz główny'!AN28</f>
        <v>6389991.7799999993</v>
      </c>
      <c r="O17" s="226"/>
      <c r="P17" s="227"/>
    </row>
    <row r="18" spans="2:16" x14ac:dyDescent="0.2">
      <c r="B18" s="45">
        <v>4</v>
      </c>
      <c r="C18" s="46" t="s">
        <v>42</v>
      </c>
      <c r="D18" s="47">
        <f>'[3]arkusz główny'!F31</f>
        <v>16369117268.30183</v>
      </c>
      <c r="E18" s="48">
        <f>E19+E20+E21+E22+E23</f>
        <v>72255</v>
      </c>
      <c r="F18" s="49">
        <f>F19+F20+F21+F22+F23</f>
        <v>22093611319.5</v>
      </c>
      <c r="G18" s="50">
        <f t="shared" ref="G18:G24" si="0">IFERROR(F18/D18,".")</f>
        <v>1.3497130576664285</v>
      </c>
      <c r="H18" s="48">
        <f>H19+H20+H21+H22+H23</f>
        <v>33909</v>
      </c>
      <c r="I18" s="49">
        <f>I19+I20+I21+I22+I23</f>
        <v>9934456229.6152687</v>
      </c>
      <c r="J18" s="51">
        <f t="shared" ref="J18:J24" si="1">IFERROR(I18/D18,".")</f>
        <v>0.60690238006010033</v>
      </c>
      <c r="K18" s="52">
        <f>'[3]arkusz główny'!AK31</f>
        <v>16742</v>
      </c>
      <c r="L18" s="53">
        <f>L19+L20+L21+L22+L23</f>
        <v>3622849405.9400001</v>
      </c>
      <c r="M18" s="53">
        <f>M19+M20+M21+M22+M23</f>
        <v>2363454655.6299996</v>
      </c>
      <c r="N18" s="53">
        <f>N19+N20+N21+N22+N23</f>
        <v>847091209.76999962</v>
      </c>
      <c r="O18" s="54">
        <f t="shared" ref="O18:O24" si="2">IFERROR(N18/P18,".")</f>
        <v>0.22192445943372119</v>
      </c>
      <c r="P18" s="55">
        <f>'[3]arkusz główny'!AR31</f>
        <v>3817025000</v>
      </c>
    </row>
    <row r="19" spans="2:16" x14ac:dyDescent="0.2">
      <c r="B19" s="217" t="s">
        <v>43</v>
      </c>
      <c r="C19" s="67" t="s">
        <v>44</v>
      </c>
      <c r="D19" s="68">
        <f>'[3]arkusz główny'!F32</f>
        <v>10710562977.499161</v>
      </c>
      <c r="E19" s="34">
        <f>'[3]arkusz główny'!H32</f>
        <v>58890</v>
      </c>
      <c r="F19" s="35">
        <f>'[3]arkusz główny'!I32</f>
        <v>12275383358.34</v>
      </c>
      <c r="G19" s="69">
        <f t="shared" si="0"/>
        <v>1.1461006656819279</v>
      </c>
      <c r="H19" s="34">
        <f>'[3]arkusz główny'!U32</f>
        <v>29329</v>
      </c>
      <c r="I19" s="35">
        <f>'[3]arkusz główny'!V32</f>
        <v>5730875206.8400002</v>
      </c>
      <c r="J19" s="70">
        <f t="shared" si="1"/>
        <v>0.53506759811594129</v>
      </c>
      <c r="K19" s="71">
        <f>'[3]arkusz główny'!AK32</f>
        <v>15154</v>
      </c>
      <c r="L19" s="44">
        <f>'[3]arkusz główny'!AL32</f>
        <v>2623551313</v>
      </c>
      <c r="M19" s="44">
        <f>'[3]arkusz główny'!AM32</f>
        <v>1669365649.9099996</v>
      </c>
      <c r="N19" s="44">
        <f>'[3]arkusz główny'!AN32</f>
        <v>613947835.89999962</v>
      </c>
      <c r="O19" s="72">
        <f t="shared" si="2"/>
        <v>0.24557933445804156</v>
      </c>
      <c r="P19" s="73">
        <f>'[3]arkusz główny'!AR32</f>
        <v>2499997963</v>
      </c>
    </row>
    <row r="20" spans="2:16" x14ac:dyDescent="0.2">
      <c r="B20" s="212"/>
      <c r="C20" s="67" t="s">
        <v>45</v>
      </c>
      <c r="D20" s="74">
        <f>'[3]arkusz główny'!F41</f>
        <v>510427192.21519899</v>
      </c>
      <c r="E20" s="75">
        <f>'[3]arkusz główny'!H41</f>
        <v>3748</v>
      </c>
      <c r="F20" s="76">
        <f>'[3]arkusz główny'!I41</f>
        <v>664643098.32999992</v>
      </c>
      <c r="G20" s="77">
        <f t="shared" si="0"/>
        <v>1.3021310550590388</v>
      </c>
      <c r="H20" s="75">
        <f>'[3]arkusz główny'!U41</f>
        <v>1464</v>
      </c>
      <c r="I20" s="76">
        <f>'[3]arkusz główny'!V41</f>
        <v>222824141.89999998</v>
      </c>
      <c r="J20" s="78">
        <f t="shared" si="1"/>
        <v>0.43654441867206806</v>
      </c>
      <c r="K20" s="79">
        <f>'[3]arkusz główny'!AK41</f>
        <v>1195</v>
      </c>
      <c r="L20" s="66">
        <f>'[3]arkusz główny'!AL41</f>
        <v>161153917.63</v>
      </c>
      <c r="M20" s="66">
        <f>'[3]arkusz główny'!AM41</f>
        <v>158972239.46000004</v>
      </c>
      <c r="N20" s="66">
        <f>'[3]arkusz główny'!AN41</f>
        <v>37470151.36999999</v>
      </c>
      <c r="O20" s="80">
        <f t="shared" si="2"/>
        <v>0.31504172776828782</v>
      </c>
      <c r="P20" s="81">
        <f>'[3]arkusz główny'!AR41</f>
        <v>118937106</v>
      </c>
    </row>
    <row r="21" spans="2:16" ht="36" x14ac:dyDescent="0.2">
      <c r="B21" s="212"/>
      <c r="C21" s="67" t="str">
        <f>'[3]arkusz główny'!D44</f>
        <v>Inwestycje mające na celu ochronę wód przed zanieczyszczeniem azotanami pochodzącymi ze źródeł rolniczych 
(w tym "Inwestycje w gospodarstwach położonych na obszarach OSN")</v>
      </c>
      <c r="D21" s="74">
        <f>'[3]arkusz główny'!F44</f>
        <v>387283866.71745902</v>
      </c>
      <c r="E21" s="75">
        <f>'[3]arkusz główny'!H44</f>
        <v>5365</v>
      </c>
      <c r="F21" s="76">
        <f>'[3]arkusz główny'!I44</f>
        <v>390887177.47000003</v>
      </c>
      <c r="G21" s="77">
        <f t="shared" si="0"/>
        <v>1.0093040559191941</v>
      </c>
      <c r="H21" s="75">
        <f>'[3]arkusz główny'!U44</f>
        <v>1832</v>
      </c>
      <c r="I21" s="76">
        <f>'[3]arkusz główny'!V44</f>
        <v>128282774.36999997</v>
      </c>
      <c r="J21" s="78">
        <f t="shared" si="1"/>
        <v>0.33123707284090925</v>
      </c>
      <c r="K21" s="79">
        <f>'[3]arkusz główny'!AK44</f>
        <v>111</v>
      </c>
      <c r="L21" s="66">
        <f>'[3]arkusz główny'!AL44</f>
        <v>4964614.5</v>
      </c>
      <c r="M21" s="66">
        <f>'[3]arkusz główny'!AM44</f>
        <v>4964614.5</v>
      </c>
      <c r="N21" s="66">
        <f>'[3]arkusz główny'!AN44</f>
        <v>1164063.17</v>
      </c>
      <c r="O21" s="80">
        <f t="shared" si="2"/>
        <v>1.2885514958817184E-2</v>
      </c>
      <c r="P21" s="81">
        <f>'[3]arkusz główny'!AR44</f>
        <v>90338894</v>
      </c>
    </row>
    <row r="22" spans="2:16" x14ac:dyDescent="0.2">
      <c r="B22" s="38" t="s">
        <v>46</v>
      </c>
      <c r="C22" s="67" t="s">
        <v>47</v>
      </c>
      <c r="D22" s="82">
        <f>'[3]arkusz główny'!F48</f>
        <v>3539612302.944994</v>
      </c>
      <c r="E22" s="83">
        <f>'[3]arkusz główny'!H48</f>
        <v>4081</v>
      </c>
      <c r="F22" s="84">
        <f>'[3]arkusz główny'!I48</f>
        <v>7279714682.1899996</v>
      </c>
      <c r="G22" s="85">
        <f t="shared" si="0"/>
        <v>2.056641818126014</v>
      </c>
      <c r="H22" s="83">
        <f>'[3]arkusz główny'!U48</f>
        <v>1144</v>
      </c>
      <c r="I22" s="84">
        <f>'[3]arkusz główny'!V48</f>
        <v>2646781245.3599997</v>
      </c>
      <c r="J22" s="86">
        <f t="shared" si="1"/>
        <v>0.74776021180564045</v>
      </c>
      <c r="K22" s="42">
        <f>'[3]arkusz główny'!AK48</f>
        <v>487</v>
      </c>
      <c r="L22" s="43">
        <f>'[3]arkusz główny'!AL48</f>
        <v>735287513.19999993</v>
      </c>
      <c r="M22" s="43">
        <f>'[3]arkusz główny'!AM48</f>
        <v>467863442.00999993</v>
      </c>
      <c r="N22" s="43">
        <f>'[3]arkusz główny'!AN48</f>
        <v>171825601.24999997</v>
      </c>
      <c r="O22" s="87">
        <f t="shared" si="2"/>
        <v>0.20876639299028313</v>
      </c>
      <c r="P22" s="88">
        <f>'[3]arkusz główny'!AR48</f>
        <v>823052019</v>
      </c>
    </row>
    <row r="23" spans="2:16" x14ac:dyDescent="0.2">
      <c r="B23" s="89" t="s">
        <v>48</v>
      </c>
      <c r="C23" s="64" t="s">
        <v>49</v>
      </c>
      <c r="D23" s="82">
        <f>'[3]arkusz główny'!F57</f>
        <v>1221230928.9250159</v>
      </c>
      <c r="E23" s="83">
        <f>'[3]arkusz główny'!H57</f>
        <v>171</v>
      </c>
      <c r="F23" s="84">
        <f>'[3]arkusz główny'!I57</f>
        <v>1482983003.1700001</v>
      </c>
      <c r="G23" s="85">
        <f t="shared" si="0"/>
        <v>1.214334625864242</v>
      </c>
      <c r="H23" s="40">
        <f>'[3]arkusz główny'!U57</f>
        <v>140</v>
      </c>
      <c r="I23" s="84">
        <f>'[3]arkusz główny'!V57</f>
        <v>1205692861.1452694</v>
      </c>
      <c r="J23" s="86">
        <f t="shared" si="1"/>
        <v>0.98727671612982826</v>
      </c>
      <c r="K23" s="90">
        <f>'[3]arkusz główny'!AK57</f>
        <v>24</v>
      </c>
      <c r="L23" s="91">
        <f>'[3]arkusz główny'!AL57</f>
        <v>97892047.609999999</v>
      </c>
      <c r="M23" s="92">
        <f>'[3]arkusz główny'!AM57</f>
        <v>62288709.75</v>
      </c>
      <c r="N23" s="43">
        <f>'[3]arkusz główny'!AN57</f>
        <v>22683558.079999998</v>
      </c>
      <c r="O23" s="87">
        <f t="shared" si="2"/>
        <v>7.9675575417685482E-2</v>
      </c>
      <c r="P23" s="88">
        <f>'[3]arkusz główny'!AR57</f>
        <v>284699018</v>
      </c>
    </row>
    <row r="24" spans="2:16" ht="24" x14ac:dyDescent="0.2">
      <c r="B24" s="45">
        <v>5</v>
      </c>
      <c r="C24" s="46" t="s">
        <v>50</v>
      </c>
      <c r="D24" s="47">
        <f>'[3]arkusz główny'!F58</f>
        <v>527342906.36304402</v>
      </c>
      <c r="E24" s="48">
        <f>E25+E26</f>
        <v>6153</v>
      </c>
      <c r="F24" s="49">
        <f>F25+F26</f>
        <v>423964227.6500001</v>
      </c>
      <c r="G24" s="50">
        <f t="shared" si="0"/>
        <v>0.80396308082340284</v>
      </c>
      <c r="H24" s="48">
        <f>H25+H26</f>
        <v>2220</v>
      </c>
      <c r="I24" s="49">
        <f>I25+I26</f>
        <v>151169692.59000003</v>
      </c>
      <c r="J24" s="51">
        <f t="shared" si="1"/>
        <v>0.28666298676999508</v>
      </c>
      <c r="K24" s="52">
        <f>'[3]arkusz główny'!AK58</f>
        <v>663</v>
      </c>
      <c r="L24" s="53">
        <f>L25+L26</f>
        <v>44793304.99000001</v>
      </c>
      <c r="M24" s="53">
        <f>M25+M26</f>
        <v>28501977.249999996</v>
      </c>
      <c r="N24" s="53">
        <f>N25+N26</f>
        <v>10417666.310000001</v>
      </c>
      <c r="O24" s="54">
        <f t="shared" si="2"/>
        <v>8.4716498841360274E-2</v>
      </c>
      <c r="P24" s="55">
        <f>'[3]arkusz główny'!AR58</f>
        <v>122970926</v>
      </c>
    </row>
    <row r="25" spans="2:16" x14ac:dyDescent="0.2">
      <c r="B25" s="93" t="s">
        <v>51</v>
      </c>
      <c r="C25" s="94" t="s">
        <v>52</v>
      </c>
      <c r="D25" s="207"/>
      <c r="E25" s="34">
        <f>'[3]arkusz główny'!H59</f>
        <v>4873</v>
      </c>
      <c r="F25" s="35">
        <f>'[3]arkusz główny'!I59</f>
        <v>341951037.59000009</v>
      </c>
      <c r="G25" s="208"/>
      <c r="H25" s="34">
        <f>'[3]arkusz główny'!U59</f>
        <v>1813</v>
      </c>
      <c r="I25" s="35">
        <f>'[3]arkusz główny'!V59</f>
        <v>133162438.01000002</v>
      </c>
      <c r="J25" s="209"/>
      <c r="K25" s="71">
        <f>'[3]arkusz główny'!AK59</f>
        <v>333</v>
      </c>
      <c r="L25" s="44">
        <f>'[3]arkusz główny'!AL59</f>
        <v>31682050.160000008</v>
      </c>
      <c r="M25" s="44">
        <f>'[3]arkusz główny'!AM59</f>
        <v>20159287.069999997</v>
      </c>
      <c r="N25" s="44">
        <f>'[3]arkusz główny'!AN59</f>
        <v>7368582.1800000006</v>
      </c>
      <c r="O25" s="210"/>
      <c r="P25" s="211"/>
    </row>
    <row r="26" spans="2:16" x14ac:dyDescent="0.2">
      <c r="B26" s="38" t="s">
        <v>53</v>
      </c>
      <c r="C26" s="39" t="s">
        <v>54</v>
      </c>
      <c r="D26" s="207"/>
      <c r="E26" s="40">
        <f>'[3]arkusz główny'!H64</f>
        <v>1280</v>
      </c>
      <c r="F26" s="41">
        <f>'[3]arkusz główny'!I64</f>
        <v>82013190.060000002</v>
      </c>
      <c r="G26" s="208"/>
      <c r="H26" s="40">
        <f>'[3]arkusz główny'!U64</f>
        <v>407</v>
      </c>
      <c r="I26" s="41">
        <f>'[3]arkusz główny'!V64</f>
        <v>18007254.579999998</v>
      </c>
      <c r="J26" s="209"/>
      <c r="K26" s="42">
        <f>'[3]arkusz główny'!AK64</f>
        <v>330</v>
      </c>
      <c r="L26" s="43">
        <f>'[3]arkusz główny'!AL64</f>
        <v>13111254.83</v>
      </c>
      <c r="M26" s="43">
        <f>'[3]arkusz główny'!AM64</f>
        <v>8342690.1799999997</v>
      </c>
      <c r="N26" s="43">
        <f>'[3]arkusz główny'!AN64</f>
        <v>3049084.13</v>
      </c>
      <c r="O26" s="210"/>
      <c r="P26" s="211"/>
    </row>
    <row r="27" spans="2:16" x14ac:dyDescent="0.2">
      <c r="B27" s="45">
        <v>6</v>
      </c>
      <c r="C27" s="46" t="s">
        <v>55</v>
      </c>
      <c r="D27" s="47">
        <f>SUM(D28:D32)</f>
        <v>8748800191.2834053</v>
      </c>
      <c r="E27" s="48">
        <f>E28+E29+E30+E31+E32</f>
        <v>76986</v>
      </c>
      <c r="F27" s="49">
        <f>F28+F29+F30+F31+F32</f>
        <v>8427368301.6199999</v>
      </c>
      <c r="G27" s="50">
        <f t="shared" ref="G27:G33" si="3">IFERROR(F27/D27,".")</f>
        <v>0.96325988905499815</v>
      </c>
      <c r="H27" s="48">
        <f>H28+H29+H30+H31+H32</f>
        <v>51629</v>
      </c>
      <c r="I27" s="49">
        <f>I28+I29+I30+I31+I32</f>
        <v>4627538891.8899994</v>
      </c>
      <c r="J27" s="51">
        <f t="shared" ref="J27:J33" si="4">IFERROR(I27/D27,".")</f>
        <v>0.52893411561741954</v>
      </c>
      <c r="K27" s="52">
        <f>'[3]arkusz główny'!AK72</f>
        <v>33565</v>
      </c>
      <c r="L27" s="53">
        <f>L28+L29+L30+L31+L32</f>
        <v>2470144367.23</v>
      </c>
      <c r="M27" s="53">
        <f>M28+M29+M30+M31+M32</f>
        <v>1571752855.97</v>
      </c>
      <c r="N27" s="53">
        <f>N28+N29+N30+N31+N32</f>
        <v>577716441.70000005</v>
      </c>
      <c r="O27" s="54">
        <f t="shared" ref="O27:O33" si="5">IFERROR(N27/P27,".")</f>
        <v>0.28307510057534518</v>
      </c>
      <c r="P27" s="55">
        <f>SUM(P28:P32)</f>
        <v>2040859265</v>
      </c>
    </row>
    <row r="28" spans="2:16" x14ac:dyDescent="0.2">
      <c r="B28" s="93" t="s">
        <v>56</v>
      </c>
      <c r="C28" s="94" t="s">
        <v>57</v>
      </c>
      <c r="D28" s="68">
        <f>'[3]arkusz główny'!F73</f>
        <v>3082970283.0854301</v>
      </c>
      <c r="E28" s="34">
        <f>'[3]arkusz główny'!H73</f>
        <v>24313</v>
      </c>
      <c r="F28" s="35">
        <f>'[3]arkusz główny'!I73</f>
        <v>2786100000</v>
      </c>
      <c r="G28" s="69">
        <f t="shared" si="3"/>
        <v>0.90370640783850731</v>
      </c>
      <c r="H28" s="34">
        <f>'[3]arkusz główny'!U73</f>
        <v>18267</v>
      </c>
      <c r="I28" s="35">
        <f>'[3]arkusz główny'!V73</f>
        <v>2101650000</v>
      </c>
      <c r="J28" s="70">
        <f t="shared" si="4"/>
        <v>0.68169648326829579</v>
      </c>
      <c r="K28" s="71">
        <f>'[3]arkusz główny'!AK73</f>
        <v>12148</v>
      </c>
      <c r="L28" s="44">
        <f>'[3]arkusz główny'!AL73</f>
        <v>1022900000</v>
      </c>
      <c r="M28" s="44">
        <f>'[3]arkusz główny'!AM73</f>
        <v>650871270</v>
      </c>
      <c r="N28" s="44">
        <f>'[3]arkusz główny'!AN73</f>
        <v>238337255.63999999</v>
      </c>
      <c r="O28" s="72">
        <f t="shared" si="5"/>
        <v>0.33195591857657375</v>
      </c>
      <c r="P28" s="73">
        <f>'[3]arkusz główny'!AR73</f>
        <v>717978630</v>
      </c>
    </row>
    <row r="29" spans="2:16" x14ac:dyDescent="0.2">
      <c r="B29" s="38" t="s">
        <v>58</v>
      </c>
      <c r="C29" s="39" t="s">
        <v>59</v>
      </c>
      <c r="D29" s="82">
        <f>'[3]arkusz główny'!F79</f>
        <v>1454423913.7709517</v>
      </c>
      <c r="E29" s="83">
        <f>'[3]arkusz główny'!H79</f>
        <v>11902</v>
      </c>
      <c r="F29" s="84">
        <f>'[3]arkusz główny'!I79</f>
        <v>2153750000</v>
      </c>
      <c r="G29" s="85">
        <f t="shared" si="3"/>
        <v>1.4808268618300378</v>
      </c>
      <c r="H29" s="83">
        <f>'[3]arkusz główny'!U79</f>
        <v>2152</v>
      </c>
      <c r="I29" s="84">
        <f>'[3]arkusz główny'!V79</f>
        <v>215200000</v>
      </c>
      <c r="J29" s="86">
        <f t="shared" si="4"/>
        <v>0.1479623636289375</v>
      </c>
      <c r="K29" s="42">
        <f>'[3]arkusz główny'!AK79</f>
        <v>1731</v>
      </c>
      <c r="L29" s="43">
        <f>'[3]arkusz główny'!AL79</f>
        <v>144600000</v>
      </c>
      <c r="M29" s="43">
        <f>'[3]arkusz główny'!AM79</f>
        <v>92008980</v>
      </c>
      <c r="N29" s="43">
        <f>'[3]arkusz główny'!AN79</f>
        <v>33883896.350000001</v>
      </c>
      <c r="O29" s="87">
        <f t="shared" si="5"/>
        <v>9.9846729467850642E-2</v>
      </c>
      <c r="P29" s="88">
        <f>'[3]arkusz główny'!AR79</f>
        <v>339359101</v>
      </c>
    </row>
    <row r="30" spans="2:16" x14ac:dyDescent="0.2">
      <c r="B30" s="38" t="s">
        <v>60</v>
      </c>
      <c r="C30" s="39" t="s">
        <v>61</v>
      </c>
      <c r="D30" s="82">
        <f>'[3]arkusz główny'!F86</f>
        <v>3189922423.369647</v>
      </c>
      <c r="E30" s="83">
        <f>'[3]arkusz główny'!H86</f>
        <v>36895</v>
      </c>
      <c r="F30" s="84">
        <f>'[3]arkusz główny'!I86</f>
        <v>2213700000</v>
      </c>
      <c r="G30" s="85">
        <f t="shared" si="3"/>
        <v>0.69396671962372591</v>
      </c>
      <c r="H30" s="83">
        <f>'[3]arkusz główny'!U86</f>
        <v>29372</v>
      </c>
      <c r="I30" s="84">
        <f>'[3]arkusz główny'!V86</f>
        <v>1762320000</v>
      </c>
      <c r="J30" s="86">
        <f t="shared" si="4"/>
        <v>0.55246484588123257</v>
      </c>
      <c r="K30" s="42">
        <f>'[3]arkusz główny'!AK86</f>
        <v>18103</v>
      </c>
      <c r="L30" s="43">
        <f>'[3]arkusz główny'!AL86</f>
        <v>878028000</v>
      </c>
      <c r="M30" s="43">
        <f>'[3]arkusz główny'!AM86</f>
        <v>558689216.39999998</v>
      </c>
      <c r="N30" s="43">
        <f>'[3]arkusz główny'!AN86</f>
        <v>206708667.09999999</v>
      </c>
      <c r="O30" s="87">
        <f t="shared" si="5"/>
        <v>0.27726515293609055</v>
      </c>
      <c r="P30" s="88">
        <f>'[3]arkusz główny'!AR86</f>
        <v>745527034</v>
      </c>
    </row>
    <row r="31" spans="2:16" x14ac:dyDescent="0.2">
      <c r="B31" s="38" t="s">
        <v>62</v>
      </c>
      <c r="C31" s="39" t="s">
        <v>63</v>
      </c>
      <c r="D31" s="82">
        <f>'[3]arkusz główny'!F94</f>
        <v>995795986.63911295</v>
      </c>
      <c r="E31" s="83">
        <f>'[3]arkusz główny'!H94</f>
        <v>3035</v>
      </c>
      <c r="F31" s="84">
        <f>'[3]arkusz główny'!I94</f>
        <v>1273818301.6200001</v>
      </c>
      <c r="G31" s="85">
        <f t="shared" si="3"/>
        <v>1.2791960589429905</v>
      </c>
      <c r="H31" s="83">
        <f>'[3]arkusz główny'!U94</f>
        <v>1271</v>
      </c>
      <c r="I31" s="84">
        <f>'[3]arkusz główny'!V94</f>
        <v>538239134.05999994</v>
      </c>
      <c r="J31" s="86">
        <f t="shared" si="4"/>
        <v>0.54051145142349677</v>
      </c>
      <c r="K31" s="42">
        <f>'[3]arkusz główny'!AK94</f>
        <v>1057</v>
      </c>
      <c r="L31" s="43">
        <f>'[3]arkusz główny'!AL94</f>
        <v>414750355.80000001</v>
      </c>
      <c r="M31" s="43">
        <f>'[3]arkusz główny'!AM94</f>
        <v>263905649.33000001</v>
      </c>
      <c r="N31" s="43">
        <f>'[3]arkusz główny'!AN94</f>
        <v>96479954.700000003</v>
      </c>
      <c r="O31" s="87">
        <f t="shared" si="5"/>
        <v>0.4158660986913561</v>
      </c>
      <c r="P31" s="88">
        <f>'[3]arkusz główny'!AR94</f>
        <v>231997643</v>
      </c>
    </row>
    <row r="32" spans="2:16" x14ac:dyDescent="0.2">
      <c r="B32" s="38" t="s">
        <v>64</v>
      </c>
      <c r="C32" s="39" t="s">
        <v>65</v>
      </c>
      <c r="D32" s="82">
        <f>'[3]arkusz główny'!F97</f>
        <v>25687584.418261997</v>
      </c>
      <c r="E32" s="40">
        <f>'[3]arkusz główny'!H97</f>
        <v>841</v>
      </c>
      <c r="F32" s="95"/>
      <c r="G32" s="96"/>
      <c r="H32" s="40">
        <f>'[3]arkusz główny'!U97</f>
        <v>567</v>
      </c>
      <c r="I32" s="41">
        <f>'[3]arkusz główny'!V97</f>
        <v>10129757.83</v>
      </c>
      <c r="J32" s="86">
        <f t="shared" si="4"/>
        <v>0.39434450764465351</v>
      </c>
      <c r="K32" s="42">
        <f>'[3]arkusz główny'!AK97</f>
        <v>548</v>
      </c>
      <c r="L32" s="43">
        <f>'[3]arkusz główny'!AL97</f>
        <v>9866011.4299999997</v>
      </c>
      <c r="M32" s="43">
        <f>'[3]arkusz główny'!AM97</f>
        <v>6277740.2400000002</v>
      </c>
      <c r="N32" s="43">
        <f>'[3]arkusz główny'!AN97</f>
        <v>2306667.91</v>
      </c>
      <c r="O32" s="87">
        <f t="shared" si="5"/>
        <v>0.38464614213745635</v>
      </c>
      <c r="P32" s="88">
        <f>'[3]arkusz główny'!AR97</f>
        <v>5996857</v>
      </c>
    </row>
    <row r="33" spans="2:16" x14ac:dyDescent="0.2">
      <c r="B33" s="45">
        <v>7</v>
      </c>
      <c r="C33" s="46" t="s">
        <v>66</v>
      </c>
      <c r="D33" s="47">
        <f>'[3]arkusz główny'!F102</f>
        <v>5939630966.0074863</v>
      </c>
      <c r="E33" s="48">
        <f>SUM(E34:E38)</f>
        <v>9592</v>
      </c>
      <c r="F33" s="49">
        <f>SUM(F34:F38)</f>
        <v>12931381634.35165</v>
      </c>
      <c r="G33" s="50">
        <f t="shared" si="3"/>
        <v>2.1771355339006684</v>
      </c>
      <c r="H33" s="48">
        <f>SUM(H34:H38)</f>
        <v>3831</v>
      </c>
      <c r="I33" s="49">
        <f>SUM(I34:I38)</f>
        <v>4414570067.3113527</v>
      </c>
      <c r="J33" s="51">
        <f t="shared" si="4"/>
        <v>0.74323978923538203</v>
      </c>
      <c r="K33" s="52">
        <f>'[3]arkusz główny'!AK102</f>
        <v>1511</v>
      </c>
      <c r="L33" s="53">
        <f>SUM(L34:L38)</f>
        <v>3068978772.6000004</v>
      </c>
      <c r="M33" s="53">
        <f>SUM(M34:M38)</f>
        <v>1952791180.8699999</v>
      </c>
      <c r="N33" s="53">
        <f>SUM(N34:N38)</f>
        <v>717521037.6500001</v>
      </c>
      <c r="O33" s="54">
        <f t="shared" si="5"/>
        <v>0.51734179628985322</v>
      </c>
      <c r="P33" s="55">
        <f>'[3]arkusz główny'!AR102</f>
        <v>1386938080</v>
      </c>
    </row>
    <row r="34" spans="2:16" x14ac:dyDescent="0.2">
      <c r="B34" s="217" t="s">
        <v>67</v>
      </c>
      <c r="C34" s="67" t="s">
        <v>68</v>
      </c>
      <c r="D34" s="207"/>
      <c r="E34" s="34">
        <f>'[3]arkusz główny'!H103</f>
        <v>5290</v>
      </c>
      <c r="F34" s="35">
        <f>'[3]arkusz główny'!I103</f>
        <v>6424336715.522666</v>
      </c>
      <c r="G34" s="208"/>
      <c r="H34" s="34">
        <f>'[3]arkusz główny'!U103</f>
        <v>2213</v>
      </c>
      <c r="I34" s="35">
        <f>'[3]arkusz główny'!V103</f>
        <v>2205375134.0582728</v>
      </c>
      <c r="J34" s="209"/>
      <c r="K34" s="36">
        <f>'[3]arkusz główny'!AK103</f>
        <v>1107</v>
      </c>
      <c r="L34" s="37">
        <f>'[3]arkusz główny'!AL103</f>
        <v>1758588814.5500002</v>
      </c>
      <c r="M34" s="37">
        <f>'[3]arkusz główny'!AM103</f>
        <v>1118990054.6599998</v>
      </c>
      <c r="N34" s="37">
        <f>'[3]arkusz główny'!AN103</f>
        <v>413194032.54000008</v>
      </c>
      <c r="O34" s="210"/>
      <c r="P34" s="211"/>
    </row>
    <row r="35" spans="2:16" ht="24" customHeight="1" x14ac:dyDescent="0.2">
      <c r="B35" s="231"/>
      <c r="C35" s="67" t="s">
        <v>69</v>
      </c>
      <c r="D35" s="207"/>
      <c r="E35" s="83">
        <f>'[3]arkusz główny'!H104</f>
        <v>2719</v>
      </c>
      <c r="F35" s="84">
        <f>'[3]arkusz główny'!I104</f>
        <v>5327156508.8900452</v>
      </c>
      <c r="G35" s="208"/>
      <c r="H35" s="83">
        <f>'[3]arkusz główny'!U104</f>
        <v>800</v>
      </c>
      <c r="I35" s="84">
        <f>'[3]arkusz główny'!V104</f>
        <v>1575433822.5152493</v>
      </c>
      <c r="J35" s="209"/>
      <c r="K35" s="62">
        <f>'[3]arkusz główny'!AK104</f>
        <v>653</v>
      </c>
      <c r="L35" s="63">
        <f>'[3]arkusz główny'!AL104</f>
        <v>1129132514.1599998</v>
      </c>
      <c r="M35" s="63">
        <f>'[3]arkusz główny'!AM104</f>
        <v>718467015.5</v>
      </c>
      <c r="N35" s="63">
        <f>'[3]arkusz główny'!AN104</f>
        <v>262211524.91</v>
      </c>
      <c r="O35" s="210"/>
      <c r="P35" s="211"/>
    </row>
    <row r="36" spans="2:16" x14ac:dyDescent="0.2">
      <c r="B36" s="217" t="s">
        <v>70</v>
      </c>
      <c r="C36" s="64" t="s">
        <v>71</v>
      </c>
      <c r="D36" s="207"/>
      <c r="E36" s="83">
        <f>'[3]arkusz główny'!H105</f>
        <v>1187</v>
      </c>
      <c r="F36" s="84">
        <f>'[3]arkusz główny'!I105</f>
        <v>747899687.68803871</v>
      </c>
      <c r="G36" s="208"/>
      <c r="H36" s="83">
        <f>'[3]arkusz główny'!U105</f>
        <v>564</v>
      </c>
      <c r="I36" s="84">
        <f>'[3]arkusz główny'!V105</f>
        <v>368982816.86649531</v>
      </c>
      <c r="J36" s="209"/>
      <c r="K36" s="62">
        <f>'[3]arkusz główny'!AK105</f>
        <v>136</v>
      </c>
      <c r="L36" s="63">
        <f>'[3]arkusz główny'!AL105</f>
        <v>58716619.460000008</v>
      </c>
      <c r="M36" s="63">
        <f>'[3]arkusz główny'!AM105</f>
        <v>37361384.510000005</v>
      </c>
      <c r="N36" s="63">
        <f>'[3]arkusz główny'!AN105</f>
        <v>13654194.590000004</v>
      </c>
      <c r="O36" s="210"/>
      <c r="P36" s="211"/>
    </row>
    <row r="37" spans="2:16" ht="24" x14ac:dyDescent="0.2">
      <c r="B37" s="231"/>
      <c r="C37" s="56" t="s">
        <v>72</v>
      </c>
      <c r="D37" s="207"/>
      <c r="E37" s="83">
        <f>'[3]arkusz główny'!H106</f>
        <v>293</v>
      </c>
      <c r="F37" s="84">
        <f>'[3]arkusz główny'!I106</f>
        <v>372912144.48589027</v>
      </c>
      <c r="G37" s="208"/>
      <c r="H37" s="83">
        <f>'[3]arkusz główny'!U106</f>
        <v>176</v>
      </c>
      <c r="I37" s="84">
        <f>'[3]arkusz główny'!V106</f>
        <v>218653859.80088481</v>
      </c>
      <c r="J37" s="209"/>
      <c r="K37" s="62">
        <f>'[3]arkusz główny'!AK106</f>
        <v>105</v>
      </c>
      <c r="L37" s="63">
        <f>'[3]arkusz główny'!AL106</f>
        <v>115903557.90000001</v>
      </c>
      <c r="M37" s="63">
        <f>'[3]arkusz główny'!AM106</f>
        <v>73749433.560000002</v>
      </c>
      <c r="N37" s="63">
        <f>'[3]arkusz główny'!AN106</f>
        <v>26917393.039999995</v>
      </c>
      <c r="O37" s="210"/>
      <c r="P37" s="211"/>
    </row>
    <row r="38" spans="2:16" x14ac:dyDescent="0.2">
      <c r="B38" s="89" t="s">
        <v>73</v>
      </c>
      <c r="C38" s="64" t="s">
        <v>74</v>
      </c>
      <c r="D38" s="207"/>
      <c r="E38" s="40">
        <f>'[3]arkusz główny'!H107</f>
        <v>103</v>
      </c>
      <c r="F38" s="41">
        <f>'[3]arkusz główny'!I107</f>
        <v>59076577.765010215</v>
      </c>
      <c r="G38" s="208"/>
      <c r="H38" s="40">
        <f>'[3]arkusz główny'!U107</f>
        <v>78</v>
      </c>
      <c r="I38" s="41">
        <f>'[3]arkusz główny'!V107</f>
        <v>46124434.070451044</v>
      </c>
      <c r="J38" s="209"/>
      <c r="K38" s="42">
        <f>'[3]arkusz główny'!AK107</f>
        <v>16</v>
      </c>
      <c r="L38" s="43">
        <f>'[3]arkusz główny'!AL107</f>
        <v>6637266.5300000003</v>
      </c>
      <c r="M38" s="43">
        <f>'[3]arkusz główny'!AM107</f>
        <v>4223292.6399999997</v>
      </c>
      <c r="N38" s="43">
        <f>'[3]arkusz główny'!AN107</f>
        <v>1543892.5699999998</v>
      </c>
      <c r="O38" s="210"/>
      <c r="P38" s="211"/>
    </row>
    <row r="39" spans="2:16" x14ac:dyDescent="0.2">
      <c r="B39" s="45">
        <v>8</v>
      </c>
      <c r="C39" s="46" t="s">
        <v>75</v>
      </c>
      <c r="D39" s="47">
        <f>'[3]arkusz główny'!F108</f>
        <v>1291391477.2712672</v>
      </c>
      <c r="E39" s="48">
        <f>'[3]arkusz główny'!H108</f>
        <v>13648</v>
      </c>
      <c r="F39" s="49">
        <f>'[3]arkusz główny'!I108</f>
        <v>84545818.219999999</v>
      </c>
      <c r="G39" s="50">
        <f>IFERROR(F39/D39,".")</f>
        <v>6.5468775122046491E-2</v>
      </c>
      <c r="H39" s="48">
        <f>'[3]arkusz główny'!U108</f>
        <v>10614</v>
      </c>
      <c r="I39" s="49">
        <f>'[3]zobowiązania wieloletnie'!F9</f>
        <v>882172790</v>
      </c>
      <c r="J39" s="51">
        <f>IFERROR(I39/D39,".")</f>
        <v>0.6831180207755797</v>
      </c>
      <c r="K39" s="52">
        <f>'[3]arkusz główny'!AK108</f>
        <v>17500</v>
      </c>
      <c r="L39" s="53">
        <f>'[3]arkusz główny'!AL108</f>
        <v>492081019.82999998</v>
      </c>
      <c r="M39" s="53">
        <f>'[3]arkusz główny'!AM108</f>
        <v>313110556.83999997</v>
      </c>
      <c r="N39" s="53">
        <f>'[3]arkusz główny'!AN108</f>
        <v>114662879.88999999</v>
      </c>
      <c r="O39" s="54">
        <f>IFERROR(N39/P39,".")</f>
        <v>0.38095364625544859</v>
      </c>
      <c r="P39" s="55">
        <f>'[3]arkusz główny'!AR108</f>
        <v>300989060</v>
      </c>
    </row>
    <row r="40" spans="2:16" x14ac:dyDescent="0.2">
      <c r="B40" s="217" t="s">
        <v>76</v>
      </c>
      <c r="C40" s="97" t="s">
        <v>77</v>
      </c>
      <c r="D40" s="207"/>
      <c r="E40" s="98">
        <f>'[3]arkusz główny'!H110</f>
        <v>12432</v>
      </c>
      <c r="F40" s="99">
        <f>'[3]arkusz główny'!I110</f>
        <v>76269261.439999998</v>
      </c>
      <c r="G40" s="208"/>
      <c r="H40" s="98">
        <f>'[3]arkusz główny'!U110</f>
        <v>10531</v>
      </c>
      <c r="I40" s="100">
        <f>'[3]zobowiązania wieloletnie'!F10</f>
        <v>71836590</v>
      </c>
      <c r="J40" s="209"/>
      <c r="K40" s="101">
        <f>'[3]arkusz główny'!AK110</f>
        <v>2070</v>
      </c>
      <c r="L40" s="102">
        <f>'[3]arkusz główny'!AL110</f>
        <v>53457458.969999991</v>
      </c>
      <c r="M40" s="102">
        <f>'[3]arkusz główny'!AM110</f>
        <v>34014916.609999999</v>
      </c>
      <c r="N40" s="102">
        <f>'[3]arkusz główny'!AN110</f>
        <v>12439088.329999998</v>
      </c>
      <c r="O40" s="210"/>
      <c r="P40" s="211"/>
    </row>
    <row r="41" spans="2:16" x14ac:dyDescent="0.2">
      <c r="B41" s="212"/>
      <c r="C41" s="103" t="s">
        <v>78</v>
      </c>
      <c r="D41" s="207"/>
      <c r="E41" s="98">
        <f>'[3]arkusz główny'!H124</f>
        <v>121</v>
      </c>
      <c r="F41" s="99">
        <f>'[3]arkusz główny'!I124</f>
        <v>1855631.1</v>
      </c>
      <c r="G41" s="208"/>
      <c r="H41" s="104">
        <f>'[3]arkusz główny'!U124</f>
        <v>56</v>
      </c>
      <c r="I41" s="105">
        <f>'[3]zobowiązania wieloletnie'!F11</f>
        <v>406266000</v>
      </c>
      <c r="J41" s="209"/>
      <c r="K41" s="101">
        <f>'[3]arkusz główny'!AK124</f>
        <v>9322</v>
      </c>
      <c r="L41" s="102">
        <f>'[3]arkusz główny'!AL124</f>
        <v>235836970.26000002</v>
      </c>
      <c r="M41" s="102">
        <f>'[3]arkusz główny'!AM124</f>
        <v>150062692.00999999</v>
      </c>
      <c r="N41" s="102">
        <f>'[3]arkusz główny'!AN124</f>
        <v>55096717.359999992</v>
      </c>
      <c r="O41" s="210"/>
      <c r="P41" s="211"/>
    </row>
    <row r="42" spans="2:16" x14ac:dyDescent="0.2">
      <c r="B42" s="231"/>
      <c r="C42" s="103" t="s">
        <v>79</v>
      </c>
      <c r="D42" s="207"/>
      <c r="E42" s="106"/>
      <c r="F42" s="107"/>
      <c r="G42" s="208"/>
      <c r="H42" s="108"/>
      <c r="I42" s="109"/>
      <c r="J42" s="209"/>
      <c r="K42" s="101">
        <f>'[3]arkusz główny'!AK131</f>
        <v>7606</v>
      </c>
      <c r="L42" s="102">
        <f>'[3]arkusz główny'!AL131</f>
        <v>202786590.60000002</v>
      </c>
      <c r="M42" s="102">
        <f>'[3]arkusz główny'!AM131</f>
        <v>129032948.21999998</v>
      </c>
      <c r="N42" s="102">
        <f>'[3]arkusz główny'!AN131</f>
        <v>47127074.199999996</v>
      </c>
      <c r="O42" s="210"/>
      <c r="P42" s="211"/>
    </row>
    <row r="43" spans="2:16" x14ac:dyDescent="0.2">
      <c r="B43" s="45">
        <v>9</v>
      </c>
      <c r="C43" s="46" t="s">
        <v>80</v>
      </c>
      <c r="D43" s="47">
        <f>'[3]arkusz główny'!F140</f>
        <v>924330077.03681004</v>
      </c>
      <c r="E43" s="48">
        <f>SUM(E44:E45)</f>
        <v>391</v>
      </c>
      <c r="F43" s="49"/>
      <c r="G43" s="50"/>
      <c r="H43" s="48">
        <f>SUM(H44)</f>
        <v>313</v>
      </c>
      <c r="I43" s="49">
        <f>'[3]zobowiązania wieloletnie'!F13</f>
        <v>725501217.52999997</v>
      </c>
      <c r="J43" s="51">
        <f>IFERROR(I43/D43,".")</f>
        <v>0.78489409308825075</v>
      </c>
      <c r="K43" s="52">
        <f>K44+K45</f>
        <v>1024</v>
      </c>
      <c r="L43" s="53">
        <f>SUM(L44:L45)</f>
        <v>387438744.86000001</v>
      </c>
      <c r="M43" s="53">
        <f>SUM(M44:M45)</f>
        <v>244188938.40000001</v>
      </c>
      <c r="N43" s="53">
        <f>SUM(N44:N45)</f>
        <v>90081166.489999995</v>
      </c>
      <c r="O43" s="54">
        <f>IFERROR(N43/P43,".")</f>
        <v>0.41845890534983488</v>
      </c>
      <c r="P43" s="55">
        <f>'[3]arkusz główny'!AR140</f>
        <v>215268848</v>
      </c>
    </row>
    <row r="44" spans="2:16" x14ac:dyDescent="0.2">
      <c r="B44" s="212" t="s">
        <v>81</v>
      </c>
      <c r="C44" s="110" t="s">
        <v>82</v>
      </c>
      <c r="D44" s="207"/>
      <c r="E44" s="34">
        <f>'[3]arkusz główny'!H141</f>
        <v>391</v>
      </c>
      <c r="F44" s="239"/>
      <c r="G44" s="208"/>
      <c r="H44" s="34">
        <f>'[3]arkusz główny'!U141</f>
        <v>313</v>
      </c>
      <c r="I44" s="100">
        <f>'[3]zobowiązania wieloletnie'!F14</f>
        <v>447156358.21999997</v>
      </c>
      <c r="J44" s="209"/>
      <c r="K44" s="111">
        <f>'[3]arkusz główny'!AK141</f>
        <v>269</v>
      </c>
      <c r="L44" s="63">
        <f>'[3]arkusz główny'!AL141</f>
        <v>117706085.87</v>
      </c>
      <c r="M44" s="37">
        <f>'[3]arkusz główny'!AM141</f>
        <v>72558056.590000004</v>
      </c>
      <c r="N44" s="37">
        <f>'[3]arkusz główny'!AN141</f>
        <v>27442950.41</v>
      </c>
      <c r="O44" s="210"/>
      <c r="P44" s="211"/>
    </row>
    <row r="45" spans="2:16" x14ac:dyDescent="0.2">
      <c r="B45" s="212"/>
      <c r="C45" s="112" t="s">
        <v>39</v>
      </c>
      <c r="D45" s="207"/>
      <c r="E45" s="113"/>
      <c r="F45" s="239"/>
      <c r="G45" s="208"/>
      <c r="H45" s="113"/>
      <c r="I45" s="114">
        <f>'[3]zobowiązania wieloletnie'!F15</f>
        <v>278344859.31</v>
      </c>
      <c r="J45" s="209"/>
      <c r="K45" s="42">
        <f>'[3]arkusz główny'!AK148</f>
        <v>755</v>
      </c>
      <c r="L45" s="43">
        <f>'[3]arkusz główny'!AL148</f>
        <v>269732658.99000001</v>
      </c>
      <c r="M45" s="43">
        <f>'[3]arkusz główny'!AM148</f>
        <v>171630881.81</v>
      </c>
      <c r="N45" s="43">
        <f>'[3]arkusz główny'!AN148</f>
        <v>62638216.079999998</v>
      </c>
      <c r="O45" s="210"/>
      <c r="P45" s="211"/>
    </row>
    <row r="46" spans="2:16" x14ac:dyDescent="0.2">
      <c r="B46" s="45">
        <v>10</v>
      </c>
      <c r="C46" s="115" t="s">
        <v>83</v>
      </c>
      <c r="D46" s="116">
        <f>'[3]arkusz główny'!F149</f>
        <v>5897355596.5378008</v>
      </c>
      <c r="E46" s="48">
        <f>'[3]arkusz główny'!H149</f>
        <v>357066</v>
      </c>
      <c r="F46" s="49"/>
      <c r="G46" s="50"/>
      <c r="H46" s="48">
        <f>'[3]arkusz główny'!U149</f>
        <v>334761</v>
      </c>
      <c r="I46" s="49">
        <f>'[3]zobowiązania wieloletnie'!F16</f>
        <v>5561162660.1300001</v>
      </c>
      <c r="J46" s="51">
        <f>IFERROR(I46/D46,".")</f>
        <v>0.94299259542613101</v>
      </c>
      <c r="K46" s="52">
        <f>'[3]arkusz główny'!AK149</f>
        <v>98518</v>
      </c>
      <c r="L46" s="117">
        <f>'[3]arkusz główny'!AL149</f>
        <v>3799396698.8499994</v>
      </c>
      <c r="M46" s="117">
        <f>'[3]arkusz główny'!AM149</f>
        <v>2417536909.1799998</v>
      </c>
      <c r="N46" s="117">
        <f>'[3]arkusz główny'!AN149</f>
        <v>883232316.38000011</v>
      </c>
      <c r="O46" s="118">
        <f>IFERROR(N46/P46,".")</f>
        <v>0.64626165734403829</v>
      </c>
      <c r="P46" s="55">
        <f>'[3]arkusz główny'!AR149</f>
        <v>1366679125</v>
      </c>
    </row>
    <row r="47" spans="2:16" x14ac:dyDescent="0.2">
      <c r="B47" s="38" t="s">
        <v>84</v>
      </c>
      <c r="C47" s="97" t="s">
        <v>85</v>
      </c>
      <c r="D47" s="207"/>
      <c r="E47" s="119">
        <f>'[3]arkusz główny'!H150</f>
        <v>334364</v>
      </c>
      <c r="F47" s="238"/>
      <c r="G47" s="235"/>
      <c r="H47" s="119">
        <f>'[3]arkusz główny'!U150</f>
        <v>314633</v>
      </c>
      <c r="I47" s="120">
        <f>'[3]arkusz główny'!V150</f>
        <v>3536047835.7600002</v>
      </c>
      <c r="J47" s="236"/>
      <c r="K47" s="121">
        <f>'[3]arkusz główny'!AK150</f>
        <v>92872</v>
      </c>
      <c r="L47" s="122">
        <f>'[3]arkusz główny'!AL150</f>
        <v>3503320958.77</v>
      </c>
      <c r="M47" s="122">
        <f>'[3]arkusz główny'!AM150</f>
        <v>2229144036.6799998</v>
      </c>
      <c r="N47" s="122">
        <f>'[3]arkusz główny'!AN150</f>
        <v>814376931.30000019</v>
      </c>
      <c r="O47" s="237"/>
      <c r="P47" s="211"/>
    </row>
    <row r="48" spans="2:16" x14ac:dyDescent="0.2">
      <c r="B48" s="89" t="s">
        <v>86</v>
      </c>
      <c r="C48" s="97" t="s">
        <v>85</v>
      </c>
      <c r="D48" s="207"/>
      <c r="E48" s="75">
        <f>'[3]arkusz główny'!H151</f>
        <v>31960</v>
      </c>
      <c r="F48" s="238"/>
      <c r="G48" s="235"/>
      <c r="H48" s="75">
        <f>'[3]arkusz główny'!U151</f>
        <v>29760</v>
      </c>
      <c r="I48" s="76">
        <f>'[3]arkusz główny'!V151</f>
        <v>298220782.63</v>
      </c>
      <c r="J48" s="236"/>
      <c r="K48" s="121">
        <f>'[3]arkusz główny'!AK151</f>
        <v>9909</v>
      </c>
      <c r="L48" s="122">
        <f>'[3]arkusz główny'!AL151</f>
        <v>296075740.07999998</v>
      </c>
      <c r="M48" s="122">
        <f>'[3]arkusz główny'!AM151</f>
        <v>188392872.50000003</v>
      </c>
      <c r="N48" s="122">
        <f>'[3]arkusz główny'!AN151</f>
        <v>68855385.080000013</v>
      </c>
      <c r="O48" s="237"/>
      <c r="P48" s="211"/>
    </row>
    <row r="49" spans="2:16" x14ac:dyDescent="0.2">
      <c r="B49" s="232" t="s">
        <v>87</v>
      </c>
      <c r="C49" s="97" t="s">
        <v>77</v>
      </c>
      <c r="D49" s="207"/>
      <c r="E49" s="123">
        <f>'[3]arkusz główny'!H152</f>
        <v>207356</v>
      </c>
      <c r="F49" s="238"/>
      <c r="G49" s="235"/>
      <c r="H49" s="123">
        <f>'[3]arkusz główny'!U152</f>
        <v>191065</v>
      </c>
      <c r="I49" s="124">
        <f>'[3]zobowiązania wieloletnie'!F17</f>
        <v>4020059660.1300001</v>
      </c>
      <c r="J49" s="236"/>
      <c r="K49" s="121">
        <f>'[3]arkusz główny'!AK152</f>
        <v>66506</v>
      </c>
      <c r="L49" s="122">
        <f>'[3]arkusz główny'!AL152</f>
        <v>2259317739.54</v>
      </c>
      <c r="M49" s="122">
        <f>'[3]arkusz główny'!AM152</f>
        <v>1437602566.9200001</v>
      </c>
      <c r="N49" s="122">
        <f>'[3]arkusz główny'!AN152</f>
        <v>526450296.4799999</v>
      </c>
      <c r="O49" s="237"/>
      <c r="P49" s="211"/>
    </row>
    <row r="50" spans="2:16" x14ac:dyDescent="0.2">
      <c r="B50" s="233"/>
      <c r="C50" s="125" t="s">
        <v>78</v>
      </c>
      <c r="D50" s="207"/>
      <c r="E50" s="119">
        <f>'[3]arkusz główny'!H162</f>
        <v>149710</v>
      </c>
      <c r="F50" s="238"/>
      <c r="G50" s="235"/>
      <c r="H50" s="119">
        <f>'[3]arkusz główny'!U162</f>
        <v>143696</v>
      </c>
      <c r="I50" s="114">
        <f>'[3]zobowiązania wieloletnie'!F18</f>
        <v>1541103000</v>
      </c>
      <c r="J50" s="236"/>
      <c r="K50" s="121">
        <f>'[3]arkusz główny'!AK162</f>
        <v>57601</v>
      </c>
      <c r="L50" s="66">
        <f>'[3]arkusz główny'!AL162</f>
        <v>1540034842.51</v>
      </c>
      <c r="M50" s="66">
        <f>'[3]arkusz główny'!AM162</f>
        <v>979906270.74999976</v>
      </c>
      <c r="N50" s="66">
        <f>'[3]arkusz główny'!AN162</f>
        <v>356771455.53999996</v>
      </c>
      <c r="O50" s="237"/>
      <c r="P50" s="211"/>
    </row>
    <row r="51" spans="2:16" x14ac:dyDescent="0.2">
      <c r="B51" s="45">
        <v>11</v>
      </c>
      <c r="C51" s="46" t="s">
        <v>88</v>
      </c>
      <c r="D51" s="116">
        <f>'[3]arkusz główny'!F168</f>
        <v>3010461265.1291218</v>
      </c>
      <c r="E51" s="48">
        <f>'[3]arkusz główny'!H168</f>
        <v>95033</v>
      </c>
      <c r="F51" s="49"/>
      <c r="G51" s="50"/>
      <c r="H51" s="48">
        <f>'[3]arkusz główny'!U168</f>
        <v>88835</v>
      </c>
      <c r="I51" s="49">
        <f>'[3]zobowiązania wieloletnie'!F19</f>
        <v>2114443874.1400001</v>
      </c>
      <c r="J51" s="51">
        <f>IFERROR(I51/D51,".")</f>
        <v>0.70236541444067024</v>
      </c>
      <c r="K51" s="52">
        <f>'[3]arkusz główny'!AK168</f>
        <v>27463</v>
      </c>
      <c r="L51" s="117">
        <f>'[3]arkusz główny'!AL168</f>
        <v>1428559064.3399999</v>
      </c>
      <c r="M51" s="117">
        <f>'[3]arkusz główny'!AM168</f>
        <v>908992193.27999997</v>
      </c>
      <c r="N51" s="117">
        <f>'[3]arkusz główny'!AN168</f>
        <v>333316510.38999999</v>
      </c>
      <c r="O51" s="118">
        <f>IFERROR(N51/P51,".")</f>
        <v>0.4762052949634219</v>
      </c>
      <c r="P51" s="55">
        <f>'[3]arkusz główny'!AR168</f>
        <v>699942890</v>
      </c>
    </row>
    <row r="52" spans="2:16" x14ac:dyDescent="0.2">
      <c r="B52" s="93" t="s">
        <v>89</v>
      </c>
      <c r="C52" s="33" t="s">
        <v>90</v>
      </c>
      <c r="D52" s="207"/>
      <c r="E52" s="119">
        <f>'[3]arkusz główny'!H169</f>
        <v>20924</v>
      </c>
      <c r="F52" s="234"/>
      <c r="G52" s="235"/>
      <c r="H52" s="119">
        <f>'[3]arkusz główny'!U169</f>
        <v>17397</v>
      </c>
      <c r="I52" s="120">
        <f>'[3]arkusz główny'!V169</f>
        <v>304745827.82999998</v>
      </c>
      <c r="J52" s="236"/>
      <c r="K52" s="121">
        <f>'[3]arkusz główny'!AK169</f>
        <v>9535</v>
      </c>
      <c r="L52" s="122">
        <f>'[3]arkusz główny'!AL169</f>
        <v>286587411.64999998</v>
      </c>
      <c r="M52" s="122">
        <f>'[3]arkusz główny'!AM169</f>
        <v>182355444.92000002</v>
      </c>
      <c r="N52" s="122">
        <f>'[3]arkusz główny'!AN169</f>
        <v>67197295.549999997</v>
      </c>
      <c r="O52" s="237"/>
      <c r="P52" s="211"/>
    </row>
    <row r="53" spans="2:16" x14ac:dyDescent="0.2">
      <c r="B53" s="89" t="s">
        <v>91</v>
      </c>
      <c r="C53" s="56" t="s">
        <v>92</v>
      </c>
      <c r="D53" s="207"/>
      <c r="E53" s="75">
        <f>'[3]arkusz główny'!H170</f>
        <v>81208</v>
      </c>
      <c r="F53" s="234"/>
      <c r="G53" s="235"/>
      <c r="H53" s="75">
        <f>'[3]arkusz główny'!U170</f>
        <v>76529</v>
      </c>
      <c r="I53" s="76">
        <f>'[3]arkusz główny'!V170</f>
        <v>1198433997.1499999</v>
      </c>
      <c r="J53" s="236"/>
      <c r="K53" s="121">
        <f>'[3]arkusz główny'!AK170</f>
        <v>24777</v>
      </c>
      <c r="L53" s="122">
        <f>'[3]arkusz główny'!AL170</f>
        <v>1141971652.6900001</v>
      </c>
      <c r="M53" s="122">
        <f>'[3]arkusz główny'!AM170</f>
        <v>726636748.36000013</v>
      </c>
      <c r="N53" s="122">
        <f>'[3]arkusz główny'!AN170</f>
        <v>266119214.84</v>
      </c>
      <c r="O53" s="237"/>
      <c r="P53" s="211"/>
    </row>
    <row r="54" spans="2:16" x14ac:dyDescent="0.2">
      <c r="B54" s="232" t="s">
        <v>93</v>
      </c>
      <c r="C54" s="126" t="s">
        <v>82</v>
      </c>
      <c r="D54" s="207"/>
      <c r="E54" s="123">
        <f>'[3]arkusz główny'!H171</f>
        <v>54246</v>
      </c>
      <c r="F54" s="234"/>
      <c r="G54" s="235"/>
      <c r="H54" s="123">
        <f>'[3]arkusz główny'!U171</f>
        <v>48951</v>
      </c>
      <c r="I54" s="124">
        <f>'[3]zobowiązania wieloletnie'!F20</f>
        <v>1554953974.1400001</v>
      </c>
      <c r="J54" s="236"/>
      <c r="K54" s="79">
        <f>'[3]arkusz główny'!AK171</f>
        <v>16095</v>
      </c>
      <c r="L54" s="127">
        <f>'[3]arkusz główny'!AL171</f>
        <v>868585303.08000004</v>
      </c>
      <c r="M54" s="127">
        <f>'[3]arkusz główny'!AM171</f>
        <v>552680375.09000003</v>
      </c>
      <c r="N54" s="127">
        <f>'[3]arkusz główny'!AN171</f>
        <v>203694614.92000002</v>
      </c>
      <c r="O54" s="237"/>
      <c r="P54" s="211"/>
    </row>
    <row r="55" spans="2:16" x14ac:dyDescent="0.2">
      <c r="B55" s="241"/>
      <c r="C55" s="112" t="s">
        <v>39</v>
      </c>
      <c r="D55" s="207"/>
      <c r="E55" s="119">
        <f>'[3]arkusz główny'!H181</f>
        <v>40787</v>
      </c>
      <c r="F55" s="234"/>
      <c r="G55" s="235"/>
      <c r="H55" s="119">
        <f>'[3]arkusz główny'!U181</f>
        <v>39884</v>
      </c>
      <c r="I55" s="114">
        <f>'[3]zobowiązania wieloletnie'!F21</f>
        <v>559489900</v>
      </c>
      <c r="J55" s="236"/>
      <c r="K55" s="79">
        <f>'[3]arkusz główny'!AK181</f>
        <v>17892</v>
      </c>
      <c r="L55" s="66">
        <f>'[3]arkusz główny'!AL181</f>
        <v>559973761.25999999</v>
      </c>
      <c r="M55" s="66">
        <f>'[3]arkusz główny'!AM181</f>
        <v>356311818.19</v>
      </c>
      <c r="N55" s="66">
        <f>'[3]arkusz główny'!AN181</f>
        <v>129621895.47</v>
      </c>
      <c r="O55" s="237"/>
      <c r="P55" s="211"/>
    </row>
    <row r="56" spans="2:16" x14ac:dyDescent="0.2">
      <c r="B56" s="45">
        <v>13</v>
      </c>
      <c r="C56" s="46" t="s">
        <v>94</v>
      </c>
      <c r="D56" s="116">
        <f>'[3]arkusz główny'!F186</f>
        <v>8514196183.1847038</v>
      </c>
      <c r="E56" s="48">
        <f>'[3]arkusz główny'!H186</f>
        <v>3883112</v>
      </c>
      <c r="F56" s="49"/>
      <c r="G56" s="50"/>
      <c r="H56" s="48">
        <f>'[3]arkusz główny'!U186</f>
        <v>3802489</v>
      </c>
      <c r="I56" s="49">
        <f>'[3]arkusz główny'!V186</f>
        <v>6720784340.04</v>
      </c>
      <c r="J56" s="51">
        <f>IFERROR(I56/D56,".")</f>
        <v>0.78936216589809838</v>
      </c>
      <c r="K56" s="52">
        <f>'[3]arkusz główny'!AK186</f>
        <v>965117</v>
      </c>
      <c r="L56" s="53">
        <f>'[3]arkusz główny'!AL186</f>
        <v>6445856693.0100002</v>
      </c>
      <c r="M56" s="53">
        <f>'[3]arkusz główny'!AM186</f>
        <v>4101475155.27</v>
      </c>
      <c r="N56" s="53">
        <f>'[3]arkusz główny'!AN186</f>
        <v>1501908827.74</v>
      </c>
      <c r="O56" s="54">
        <f>IFERROR(N56/P56,".")</f>
        <v>0.75728029040709099</v>
      </c>
      <c r="P56" s="55">
        <f>'[3]arkusz główny'!AR186</f>
        <v>1983293170</v>
      </c>
    </row>
    <row r="57" spans="2:16" x14ac:dyDescent="0.2">
      <c r="B57" s="32" t="s">
        <v>95</v>
      </c>
      <c r="C57" s="242" t="s">
        <v>96</v>
      </c>
      <c r="D57" s="207"/>
      <c r="E57" s="128">
        <f>'[3]arkusz główny'!H187</f>
        <v>154511</v>
      </c>
      <c r="F57" s="238"/>
      <c r="G57" s="208"/>
      <c r="H57" s="128">
        <f>'[3]arkusz główny'!U187</f>
        <v>151057</v>
      </c>
      <c r="I57" s="129">
        <f>'[3]arkusz główny'!V187</f>
        <v>311297270.88999999</v>
      </c>
      <c r="J57" s="209"/>
      <c r="K57" s="130">
        <f>'[3]arkusz główny'!AK187</f>
        <v>36958</v>
      </c>
      <c r="L57" s="131">
        <f>'[3]arkusz główny'!AL187</f>
        <v>297770150.40000004</v>
      </c>
      <c r="M57" s="131">
        <f>'[3]arkusz główny'!AM187</f>
        <v>189470312.01999998</v>
      </c>
      <c r="N57" s="131">
        <f>'[3]arkusz główny'!AN187</f>
        <v>69490985.319999993</v>
      </c>
      <c r="O57" s="210"/>
      <c r="P57" s="211"/>
    </row>
    <row r="58" spans="2:16" x14ac:dyDescent="0.2">
      <c r="B58" s="89" t="s">
        <v>97</v>
      </c>
      <c r="C58" s="243"/>
      <c r="D58" s="207"/>
      <c r="E58" s="128">
        <f>'[3]arkusz główny'!H188</f>
        <v>3332294</v>
      </c>
      <c r="F58" s="238"/>
      <c r="G58" s="208"/>
      <c r="H58" s="128">
        <f>'[3]arkusz główny'!U188</f>
        <v>3275667</v>
      </c>
      <c r="I58" s="129">
        <f>'[3]arkusz główny'!V188</f>
        <v>5905731569.1900005</v>
      </c>
      <c r="J58" s="209"/>
      <c r="K58" s="132">
        <f>'[3]arkusz główny'!AK188</f>
        <v>833330</v>
      </c>
      <c r="L58" s="133">
        <f>'[3]arkusz główny'!AL188</f>
        <v>5684930032.460001</v>
      </c>
      <c r="M58" s="133">
        <f>'[3]arkusz główny'!AM188</f>
        <v>3617300881.6600003</v>
      </c>
      <c r="N58" s="133">
        <f>'[3]arkusz główny'!AN188</f>
        <v>1324436826.5799997</v>
      </c>
      <c r="O58" s="210"/>
      <c r="P58" s="211"/>
    </row>
    <row r="59" spans="2:16" x14ac:dyDescent="0.2">
      <c r="B59" s="89" t="s">
        <v>98</v>
      </c>
      <c r="C59" s="244"/>
      <c r="D59" s="207"/>
      <c r="E59" s="128">
        <f>'[3]arkusz główny'!H189</f>
        <v>446900</v>
      </c>
      <c r="F59" s="238"/>
      <c r="G59" s="208"/>
      <c r="H59" s="128">
        <f>'[3]arkusz główny'!U189</f>
        <v>432190</v>
      </c>
      <c r="I59" s="129">
        <f>'[3]arkusz główny'!V189</f>
        <v>503755499.96000004</v>
      </c>
      <c r="J59" s="209"/>
      <c r="K59" s="132">
        <f>'[3]arkusz główny'!AK189</f>
        <v>176805</v>
      </c>
      <c r="L59" s="133">
        <f>'[3]arkusz główny'!AL189</f>
        <v>463156510.14999992</v>
      </c>
      <c r="M59" s="133">
        <f>'[3]arkusz główny'!AM189</f>
        <v>294703961.58999997</v>
      </c>
      <c r="N59" s="133">
        <f>'[3]arkusz główny'!AN189</f>
        <v>107981015.83999999</v>
      </c>
      <c r="O59" s="210"/>
      <c r="P59" s="211"/>
    </row>
    <row r="60" spans="2:16" x14ac:dyDescent="0.2">
      <c r="B60" s="217" t="s">
        <v>99</v>
      </c>
      <c r="C60" s="126" t="s">
        <v>82</v>
      </c>
      <c r="D60" s="207"/>
      <c r="E60" s="134">
        <f>'[3]arkusz główny'!H190</f>
        <v>3882303</v>
      </c>
      <c r="F60" s="238"/>
      <c r="G60" s="208"/>
      <c r="H60" s="134">
        <f>'[3]arkusz główny'!U190</f>
        <v>3801680</v>
      </c>
      <c r="I60" s="135">
        <f>'[3]arkusz główny'!V190</f>
        <v>6716780799.7399998</v>
      </c>
      <c r="J60" s="209"/>
      <c r="K60" s="79">
        <f>'[3]arkusz główny'!AK190</f>
        <v>965032</v>
      </c>
      <c r="L60" s="66">
        <f>'[3]arkusz główny'!AL190</f>
        <v>6443431632.54</v>
      </c>
      <c r="M60" s="66">
        <f>'[3]arkusz główny'!AM190</f>
        <v>4099932092.04</v>
      </c>
      <c r="N60" s="66">
        <f>'[3]arkusz główny'!AN190</f>
        <v>1501342663.24</v>
      </c>
      <c r="O60" s="210"/>
      <c r="P60" s="211"/>
    </row>
    <row r="61" spans="2:16" x14ac:dyDescent="0.2">
      <c r="B61" s="212"/>
      <c r="C61" s="112" t="s">
        <v>100</v>
      </c>
      <c r="D61" s="207"/>
      <c r="E61" s="40">
        <f>'[3]arkusz główny'!H196</f>
        <v>809</v>
      </c>
      <c r="F61" s="238"/>
      <c r="G61" s="208"/>
      <c r="H61" s="134">
        <f>'[3]arkusz główny'!U196</f>
        <v>809</v>
      </c>
      <c r="I61" s="135">
        <f>'[3]arkusz główny'!V196</f>
        <v>4003540.3000000003</v>
      </c>
      <c r="J61" s="209"/>
      <c r="K61" s="79">
        <f>'[3]arkusz główny'!AK196</f>
        <v>812</v>
      </c>
      <c r="L61" s="66">
        <f>'[3]arkusz główny'!AL196</f>
        <v>2425060.4699999997</v>
      </c>
      <c r="M61" s="66">
        <f>'[3]arkusz główny'!AM196</f>
        <v>1543063.23</v>
      </c>
      <c r="N61" s="66">
        <f>'[3]arkusz główny'!AN196</f>
        <v>566164.5</v>
      </c>
      <c r="O61" s="210"/>
      <c r="P61" s="211"/>
    </row>
    <row r="62" spans="2:16" x14ac:dyDescent="0.2">
      <c r="B62" s="136">
        <v>14</v>
      </c>
      <c r="C62" s="137" t="s">
        <v>101</v>
      </c>
      <c r="D62" s="138"/>
      <c r="E62" s="139">
        <f>'[3]arkusz główny'!H197</f>
        <v>0</v>
      </c>
      <c r="F62" s="140">
        <f>'[3]arkusz główny'!I197</f>
        <v>0</v>
      </c>
      <c r="G62" s="141" t="str">
        <f>IFERROR(F62/D62,".")</f>
        <v>.</v>
      </c>
      <c r="H62" s="139">
        <f>'[3]arkusz główny'!U197</f>
        <v>0</v>
      </c>
      <c r="I62" s="140">
        <f>'[3]arkusz główny'!V197</f>
        <v>0</v>
      </c>
      <c r="J62" s="142" t="str">
        <f>IFERROR(I62/D62,".")</f>
        <v>.</v>
      </c>
      <c r="K62" s="143">
        <f>'[3]arkusz główny'!AK197</f>
        <v>0</v>
      </c>
      <c r="L62" s="144">
        <f>'[3]arkusz główny'!AL197</f>
        <v>0</v>
      </c>
      <c r="M62" s="144">
        <f>'[3]arkusz główny'!AM197</f>
        <v>0</v>
      </c>
      <c r="N62" s="144">
        <f>'[3]arkusz główny'!AN197</f>
        <v>0</v>
      </c>
      <c r="O62" s="145">
        <f>IFERROR(N62/P62,".")</f>
        <v>0</v>
      </c>
      <c r="P62" s="146">
        <f>'[3]arkusz główny'!AR197</f>
        <v>50000000</v>
      </c>
    </row>
    <row r="63" spans="2:16" x14ac:dyDescent="0.2">
      <c r="B63" s="147">
        <v>16</v>
      </c>
      <c r="C63" s="115" t="s">
        <v>102</v>
      </c>
      <c r="D63" s="138">
        <f>'[3]arkusz główny'!F198</f>
        <v>377293360.90861797</v>
      </c>
      <c r="E63" s="139">
        <f>'[3]arkusz główny'!H198</f>
        <v>181</v>
      </c>
      <c r="F63" s="140">
        <f>'[3]arkusz główny'!I198</f>
        <v>602052999.54999995</v>
      </c>
      <c r="G63" s="141">
        <f>IFERROR(F63/D63,".")</f>
        <v>1.5957158591396992</v>
      </c>
      <c r="H63" s="139">
        <f>'[3]arkusz główny'!U198</f>
        <v>33</v>
      </c>
      <c r="I63" s="140">
        <f>'[3]arkusz główny'!V198</f>
        <v>83001393</v>
      </c>
      <c r="J63" s="142">
        <f>IFERROR(I63/D63,".")</f>
        <v>0.21999166060094888</v>
      </c>
      <c r="K63" s="143">
        <f>'[3]arkusz główny'!AK198</f>
        <v>2</v>
      </c>
      <c r="L63" s="144">
        <f>'[3]arkusz główny'!AL198</f>
        <v>1088656.68</v>
      </c>
      <c r="M63" s="144">
        <f>'[3]arkusz główny'!AM198</f>
        <v>692712.22</v>
      </c>
      <c r="N63" s="144">
        <f>'[3]arkusz główny'!AN198</f>
        <v>249555.34</v>
      </c>
      <c r="O63" s="145">
        <f>IFERROR(N63/P63,".")</f>
        <v>2.8359145948758536E-3</v>
      </c>
      <c r="P63" s="146">
        <f>'[3]arkusz główny'!AR198</f>
        <v>87998186</v>
      </c>
    </row>
    <row r="64" spans="2:16" x14ac:dyDescent="0.2">
      <c r="B64" s="45">
        <v>19</v>
      </c>
      <c r="C64" s="46" t="s">
        <v>103</v>
      </c>
      <c r="D64" s="47">
        <f>'[3]arkusz główny'!F202</f>
        <v>3392620694.0234652</v>
      </c>
      <c r="E64" s="148">
        <f>E65+E66+E69+E72</f>
        <v>29673</v>
      </c>
      <c r="F64" s="49">
        <f>F65+F66+F69+F72</f>
        <v>4162427361.5131025</v>
      </c>
      <c r="G64" s="50">
        <f>IFERROR(F64/D64,".")</f>
        <v>1.2269061993419277</v>
      </c>
      <c r="H64" s="48">
        <f>H65+H66+H69+H72</f>
        <v>14558</v>
      </c>
      <c r="I64" s="49">
        <f>I65+I66+I69+I72</f>
        <v>2302594212.740808</v>
      </c>
      <c r="J64" s="51">
        <f>IFERROR(I64/D64,".")</f>
        <v>0.67870664610315024</v>
      </c>
      <c r="K64" s="52">
        <f>'[3]arkusz główny'!AK202</f>
        <v>10432</v>
      </c>
      <c r="L64" s="53">
        <f>L65+L66+L69+L72</f>
        <v>1648172485.27</v>
      </c>
      <c r="M64" s="53">
        <f>M65+M66+M69+M72</f>
        <v>943464777.71000004</v>
      </c>
      <c r="N64" s="53">
        <f>N65+N66+N69+N72</f>
        <v>383609009.62</v>
      </c>
      <c r="O64" s="54">
        <f>IFERROR(N64/P64,".")</f>
        <v>0.48744420007790412</v>
      </c>
      <c r="P64" s="55">
        <f>'[3]arkusz główny'!AR202</f>
        <v>786980355</v>
      </c>
    </row>
    <row r="65" spans="2:16" x14ac:dyDescent="0.2">
      <c r="B65" s="32" t="s">
        <v>104</v>
      </c>
      <c r="C65" s="149" t="s">
        <v>105</v>
      </c>
      <c r="D65" s="207"/>
      <c r="E65" s="150">
        <f>'[3]arkusz główny'!H203</f>
        <v>301</v>
      </c>
      <c r="F65" s="35">
        <f>'[3]arkusz główny'!I203</f>
        <v>37422000</v>
      </c>
      <c r="G65" s="208"/>
      <c r="H65" s="150">
        <f>'[3]arkusz główny'!U203</f>
        <v>299</v>
      </c>
      <c r="I65" s="84">
        <f>'[3]arkusz główny'!V203</f>
        <v>37180000</v>
      </c>
      <c r="J65" s="209"/>
      <c r="K65" s="36">
        <f>'[3]arkusz główny'!AK203</f>
        <v>299</v>
      </c>
      <c r="L65" s="151">
        <f>'[3]arkusz główny'!AL203</f>
        <v>37156680</v>
      </c>
      <c r="M65" s="151">
        <f>'[3]arkusz główny'!AM203</f>
        <v>23642795.48</v>
      </c>
      <c r="N65" s="151">
        <f>'[3]arkusz główny'!AN203</f>
        <v>8641728.5499999989</v>
      </c>
      <c r="O65" s="210"/>
      <c r="P65" s="211"/>
    </row>
    <row r="66" spans="2:16" x14ac:dyDescent="0.2">
      <c r="B66" s="217" t="s">
        <v>106</v>
      </c>
      <c r="C66" s="67" t="s">
        <v>107</v>
      </c>
      <c r="D66" s="207"/>
      <c r="E66" s="83">
        <f>'[3]arkusz główny'!H204</f>
        <v>28939</v>
      </c>
      <c r="F66" s="84">
        <f>'[3]arkusz główny'!I204</f>
        <v>3528249316.5830021</v>
      </c>
      <c r="G66" s="208"/>
      <c r="H66" s="83">
        <f>SUM(H67:H68)</f>
        <v>13867</v>
      </c>
      <c r="I66" s="84">
        <f>SUM(I67:I68)</f>
        <v>1689268210.1305788</v>
      </c>
      <c r="J66" s="209"/>
      <c r="K66" s="62">
        <f>'[3]arkusz główny'!AK204</f>
        <v>10324</v>
      </c>
      <c r="L66" s="63">
        <f>'[3]arkusz główny'!AL204</f>
        <v>1222946882.6900001</v>
      </c>
      <c r="M66" s="63">
        <f>'[3]arkusz główny'!AM204</f>
        <v>725817918.74000001</v>
      </c>
      <c r="N66" s="63">
        <f>'[3]arkusz główny'!AN204</f>
        <v>285558681.17000002</v>
      </c>
      <c r="O66" s="210"/>
      <c r="P66" s="211"/>
    </row>
    <row r="67" spans="2:16" x14ac:dyDescent="0.2">
      <c r="B67" s="219"/>
      <c r="C67" s="126" t="s">
        <v>108</v>
      </c>
      <c r="D67" s="207"/>
      <c r="E67" s="83">
        <f>'[3]arkusz główny'!H205</f>
        <v>28939</v>
      </c>
      <c r="F67" s="84">
        <f>'[3]arkusz główny'!I205</f>
        <v>3528249316.5830021</v>
      </c>
      <c r="G67" s="208"/>
      <c r="H67" s="83">
        <f>'[3]arkusz główny'!U205</f>
        <v>13804</v>
      </c>
      <c r="I67" s="84">
        <f>'[3]arkusz główny'!V205</f>
        <v>1684221529.5905788</v>
      </c>
      <c r="J67" s="209"/>
      <c r="K67" s="62">
        <f>'[3]arkusz główny'!AK205</f>
        <v>10267</v>
      </c>
      <c r="L67" s="63">
        <f>'[3]arkusz główny'!AL205</f>
        <v>1217900202.1500001</v>
      </c>
      <c r="M67" s="63">
        <f>'[3]arkusz główny'!AM205</f>
        <v>722606716.12</v>
      </c>
      <c r="N67" s="63">
        <f>'[3]arkusz główny'!AN205</f>
        <v>284423969.5</v>
      </c>
      <c r="O67" s="210"/>
      <c r="P67" s="211"/>
    </row>
    <row r="68" spans="2:16" x14ac:dyDescent="0.2">
      <c r="B68" s="220"/>
      <c r="C68" s="112" t="s">
        <v>109</v>
      </c>
      <c r="D68" s="207"/>
      <c r="E68" s="152"/>
      <c r="F68" s="153"/>
      <c r="G68" s="208"/>
      <c r="H68" s="83">
        <f>'[3]arkusz główny'!U206</f>
        <v>63</v>
      </c>
      <c r="I68" s="84">
        <f>'[3]arkusz główny'!V206</f>
        <v>5046680.5399999991</v>
      </c>
      <c r="J68" s="209"/>
      <c r="K68" s="62">
        <f>'[3]arkusz główny'!AK206</f>
        <v>62</v>
      </c>
      <c r="L68" s="63">
        <f>'[3]arkusz główny'!AL206</f>
        <v>5046680.5399999991</v>
      </c>
      <c r="M68" s="63">
        <f>'[3]arkusz główny'!AM206</f>
        <v>3211202.62</v>
      </c>
      <c r="N68" s="63">
        <f>'[3]arkusz główny'!AN206</f>
        <v>1134711.67</v>
      </c>
      <c r="O68" s="210"/>
      <c r="P68" s="211"/>
    </row>
    <row r="69" spans="2:16" x14ac:dyDescent="0.2">
      <c r="B69" s="217" t="s">
        <v>110</v>
      </c>
      <c r="C69" s="67" t="s">
        <v>111</v>
      </c>
      <c r="D69" s="207"/>
      <c r="E69" s="83">
        <f>'[3]arkusz główny'!H207</f>
        <v>159</v>
      </c>
      <c r="F69" s="84">
        <f>'[3]arkusz główny'!I207</f>
        <v>56013393.62487191</v>
      </c>
      <c r="G69" s="208"/>
      <c r="H69" s="83">
        <f>SUM(H70:H71)</f>
        <v>119</v>
      </c>
      <c r="I69" s="84">
        <f>SUM(I70:I71)</f>
        <v>37292261.930000007</v>
      </c>
      <c r="J69" s="209"/>
      <c r="K69" s="62">
        <f>'[3]arkusz główny'!AK207</f>
        <v>218</v>
      </c>
      <c r="L69" s="63">
        <f>'[3]arkusz główny'!AL207</f>
        <v>21947398.98</v>
      </c>
      <c r="M69" s="63">
        <f>'[3]arkusz główny'!AM207</f>
        <v>8534047.9800000004</v>
      </c>
      <c r="N69" s="63">
        <f>'[3]arkusz główny'!AN207</f>
        <v>5099333.93</v>
      </c>
      <c r="O69" s="210"/>
      <c r="P69" s="211"/>
    </row>
    <row r="70" spans="2:16" x14ac:dyDescent="0.2">
      <c r="B70" s="219"/>
      <c r="C70" s="126" t="s">
        <v>108</v>
      </c>
      <c r="D70" s="207"/>
      <c r="E70" s="40">
        <f>'[3]arkusz główny'!H208</f>
        <v>159</v>
      </c>
      <c r="F70" s="41">
        <f>'[3]arkusz główny'!I208</f>
        <v>56013393.62487191</v>
      </c>
      <c r="G70" s="208"/>
      <c r="H70" s="40">
        <f>'[3]arkusz główny'!U208</f>
        <v>115</v>
      </c>
      <c r="I70" s="41">
        <f>'[3]arkusz główny'!V208</f>
        <v>36322103.650000006</v>
      </c>
      <c r="J70" s="209"/>
      <c r="K70" s="42">
        <f>'[3]arkusz główny'!AK208</f>
        <v>216</v>
      </c>
      <c r="L70" s="43">
        <f>'[3]arkusz główny'!AL208</f>
        <v>20977240.699999999</v>
      </c>
      <c r="M70" s="43">
        <f>'[3]arkusz główny'!AM208</f>
        <v>7916736.3000000007</v>
      </c>
      <c r="N70" s="43">
        <f>'[3]arkusz główny'!AN208</f>
        <v>4881487.29</v>
      </c>
      <c r="O70" s="210"/>
      <c r="P70" s="211"/>
    </row>
    <row r="71" spans="2:16" x14ac:dyDescent="0.2">
      <c r="B71" s="220"/>
      <c r="C71" s="112" t="s">
        <v>109</v>
      </c>
      <c r="D71" s="240"/>
      <c r="E71" s="152"/>
      <c r="F71" s="153"/>
      <c r="G71" s="235"/>
      <c r="H71" s="40">
        <f>'[3]arkusz główny'!U209</f>
        <v>4</v>
      </c>
      <c r="I71" s="41">
        <f>'[3]arkusz główny'!V209</f>
        <v>970158.28</v>
      </c>
      <c r="J71" s="209"/>
      <c r="K71" s="42">
        <f>'[3]arkusz główny'!AK209</f>
        <v>7</v>
      </c>
      <c r="L71" s="43">
        <f>'[3]arkusz główny'!AL209</f>
        <v>970158.28</v>
      </c>
      <c r="M71" s="43">
        <f>'[3]arkusz główny'!AM209</f>
        <v>617311.68000000005</v>
      </c>
      <c r="N71" s="43">
        <f>'[3]arkusz główny'!AN209</f>
        <v>217846.64</v>
      </c>
      <c r="O71" s="210"/>
      <c r="P71" s="211"/>
    </row>
    <row r="72" spans="2:16" x14ac:dyDescent="0.2">
      <c r="B72" s="38" t="s">
        <v>112</v>
      </c>
      <c r="C72" s="64" t="s">
        <v>113</v>
      </c>
      <c r="D72" s="207"/>
      <c r="E72" s="40">
        <f>'[3]arkusz główny'!H210</f>
        <v>274</v>
      </c>
      <c r="F72" s="41">
        <f>'[3]arkusz główny'!I210</f>
        <v>540742651.30522895</v>
      </c>
      <c r="G72" s="208"/>
      <c r="H72" s="40">
        <f>'[3]arkusz główny'!U210</f>
        <v>273</v>
      </c>
      <c r="I72" s="41">
        <f>'[3]arkusz główny'!V210</f>
        <v>538853740.68022907</v>
      </c>
      <c r="J72" s="209"/>
      <c r="K72" s="42">
        <f>'[3]arkusz główny'!AK210</f>
        <v>274</v>
      </c>
      <c r="L72" s="43">
        <f>'[3]arkusz główny'!AL210</f>
        <v>366121523.60000002</v>
      </c>
      <c r="M72" s="43">
        <f>'[3]arkusz główny'!AM210</f>
        <v>185470015.51000002</v>
      </c>
      <c r="N72" s="43">
        <f>'[3]arkusz główny'!AN210</f>
        <v>84309265.969999999</v>
      </c>
      <c r="O72" s="210"/>
      <c r="P72" s="211"/>
    </row>
    <row r="73" spans="2:16" x14ac:dyDescent="0.2">
      <c r="B73" s="45">
        <v>20</v>
      </c>
      <c r="C73" s="46" t="s">
        <v>114</v>
      </c>
      <c r="D73" s="116">
        <f>'[3]arkusz główny'!F211</f>
        <v>1385224675.3014011</v>
      </c>
      <c r="E73" s="48">
        <f>'[3]arkusz główny'!H211</f>
        <v>817</v>
      </c>
      <c r="F73" s="49">
        <f>'[3]arkusz główny'!I211</f>
        <v>672151495.11300015</v>
      </c>
      <c r="G73" s="50">
        <f>IFERROR(F73/D73,".")</f>
        <v>0.48522922461423201</v>
      </c>
      <c r="H73" s="48">
        <f>'[3]arkusz główny'!U211</f>
        <v>692</v>
      </c>
      <c r="I73" s="49">
        <f>'[3]arkusz główny'!V211</f>
        <v>544142609.03999996</v>
      </c>
      <c r="J73" s="51">
        <f>IFERROR(I73/D73,".")</f>
        <v>0.39281902693626497</v>
      </c>
      <c r="K73" s="52">
        <f>'[3]arkusz główny'!AK211</f>
        <v>42</v>
      </c>
      <c r="L73" s="53">
        <f>'[3]arkusz główny'!AL211</f>
        <v>424176273.04000008</v>
      </c>
      <c r="M73" s="53">
        <f>'[3]arkusz główny'!AM211</f>
        <v>269903359.44999999</v>
      </c>
      <c r="N73" s="53">
        <f>'[3]arkusz główny'!AN211</f>
        <v>99116160.63000001</v>
      </c>
      <c r="O73" s="54">
        <f>IFERROR(N73/P73,".")</f>
        <v>0.30659744007575801</v>
      </c>
      <c r="P73" s="55">
        <f>'[3]arkusz główny'!AR211</f>
        <v>323277848</v>
      </c>
    </row>
    <row r="74" spans="2:16" x14ac:dyDescent="0.2">
      <c r="B74" s="45"/>
      <c r="C74" s="46" t="s">
        <v>115</v>
      </c>
      <c r="D74" s="116">
        <f>'[3]arkusz główny'!F214</f>
        <v>1183078490.9146011</v>
      </c>
      <c r="E74" s="154"/>
      <c r="F74" s="155"/>
      <c r="G74" s="50"/>
      <c r="H74" s="156"/>
      <c r="I74" s="49">
        <f>'[3]zobowiązania wieloletnie'!F22</f>
        <v>1259849130</v>
      </c>
      <c r="J74" s="51">
        <f>IFERROR(I74/D74,".")</f>
        <v>1.0648905712300203</v>
      </c>
      <c r="K74" s="52">
        <f>'[3]arkusz główny'!AK214</f>
        <v>53466</v>
      </c>
      <c r="L74" s="53">
        <f>SUM(L75:L76)</f>
        <v>1256038170.1399999</v>
      </c>
      <c r="M74" s="53">
        <f>SUM(M75:M76)</f>
        <v>799212728.04999995</v>
      </c>
      <c r="N74" s="53">
        <f>SUM(N75:N76)</f>
        <v>297174897.27999997</v>
      </c>
      <c r="O74" s="54">
        <f>IFERROR(N74/P74,".")</f>
        <v>1.1257260292559164</v>
      </c>
      <c r="P74" s="55">
        <f>'[3]arkusz główny'!AR214</f>
        <v>263985099</v>
      </c>
    </row>
    <row r="75" spans="2:16" x14ac:dyDescent="0.2">
      <c r="B75" s="241" t="s">
        <v>81</v>
      </c>
      <c r="C75" s="157" t="s">
        <v>39</v>
      </c>
      <c r="D75" s="207"/>
      <c r="E75" s="253"/>
      <c r="F75" s="109"/>
      <c r="G75" s="158"/>
      <c r="H75" s="159"/>
      <c r="I75" s="100">
        <f>'[3]zobowiązania wieloletnie'!F23</f>
        <v>586757900</v>
      </c>
      <c r="J75" s="209"/>
      <c r="K75" s="160">
        <f>'[3]arkusz główny'!AK215</f>
        <v>17662</v>
      </c>
      <c r="L75" s="161">
        <f>'[3]arkusz główny'!AL215</f>
        <v>582942857.11000001</v>
      </c>
      <c r="M75" s="161">
        <f>'[3]arkusz główny'!AM215</f>
        <v>370924134.88999999</v>
      </c>
      <c r="N75" s="161">
        <f>'[3]arkusz główny'!AN215</f>
        <v>136842054.66</v>
      </c>
      <c r="O75" s="210"/>
      <c r="P75" s="211"/>
    </row>
    <row r="76" spans="2:16" ht="13.5" thickBot="1" x14ac:dyDescent="0.25">
      <c r="B76" s="251"/>
      <c r="C76" s="112" t="s">
        <v>116</v>
      </c>
      <c r="D76" s="252"/>
      <c r="E76" s="254"/>
      <c r="F76" s="162"/>
      <c r="G76" s="163"/>
      <c r="H76" s="164"/>
      <c r="I76" s="165">
        <f>'[3]zobowiązania wieloletnie'!F24</f>
        <v>673091230</v>
      </c>
      <c r="J76" s="255"/>
      <c r="K76" s="166">
        <f>'[3]arkusz główny'!AK216</f>
        <v>35804</v>
      </c>
      <c r="L76" s="167">
        <f>'[3]arkusz główny'!AL216</f>
        <v>673095313.02999997</v>
      </c>
      <c r="M76" s="167">
        <f>'[3]arkusz główny'!AM216</f>
        <v>428288593.16000003</v>
      </c>
      <c r="N76" s="167">
        <f>'[3]arkusz główny'!AN216</f>
        <v>160332842.62</v>
      </c>
      <c r="O76" s="256"/>
      <c r="P76" s="257"/>
    </row>
    <row r="77" spans="2:16" ht="31.5" customHeight="1" thickBot="1" x14ac:dyDescent="0.25">
      <c r="B77" s="245" t="s">
        <v>117</v>
      </c>
      <c r="C77" s="246"/>
      <c r="D77" s="168">
        <f>'[3]arkusz główny'!F217</f>
        <v>58271929535.165039</v>
      </c>
      <c r="E77" s="169" t="e">
        <f>E74+E73+E64+E63+E56+E51+E46+E43+E39+E33+E27+E24+E18+E13+E9+E6</f>
        <v>#VALUE!</v>
      </c>
      <c r="F77" s="170" t="e">
        <f>F74+F73+F64+F63+F56+F51+F46+F43+F39+F33+F27+F24+F18+F13+F9+F6</f>
        <v>#VALUE!</v>
      </c>
      <c r="G77" s="171" t="str">
        <f>IFERROR(F77/D77,".")</f>
        <v>.</v>
      </c>
      <c r="H77" s="169">
        <f>H74+H73+H64+H63+H56+H51+H46+H43+H39+H33+H27+H24+H18+H13+H9+H6</f>
        <v>4346863</v>
      </c>
      <c r="I77" s="170">
        <f>I74+I73+I64+I63+I56+I51+I46+I43+I39+I33+I27+I24+I18+I13+I9+I6</f>
        <v>39573559219.39743</v>
      </c>
      <c r="J77" s="172">
        <f>IFERROR(I77/D77,".")</f>
        <v>0.67911873753066976</v>
      </c>
      <c r="K77" s="173">
        <f>'[3]arkusz główny'!AK217</f>
        <v>1083886</v>
      </c>
      <c r="L77" s="174" t="e">
        <f>L74+L73+L64+L63+L56+L51+L46+L43+L39+L33+L27+L24+L18+L13+L9+L6</f>
        <v>#VALUE!</v>
      </c>
      <c r="M77" s="174" t="e">
        <f>M74+M73+M64+M63+M56+M51+M46+M43+M39+M33+M27+M24+M18+M13+M9+M6</f>
        <v>#VALUE!</v>
      </c>
      <c r="N77" s="174" t="e">
        <f>N74+N73+N64+N63+N56+N51+N46+N43+N39+N33+N27+N24+N18+N13+N9+N6</f>
        <v>#VALUE!</v>
      </c>
      <c r="O77" s="175" t="str">
        <f>IFERROR(N77/P77,".")</f>
        <v>.</v>
      </c>
      <c r="P77" s="176">
        <f>'[3]arkusz główny'!AR217</f>
        <v>13562211428</v>
      </c>
    </row>
    <row r="78" spans="2:16" ht="31.5" customHeight="1" thickBot="1" x14ac:dyDescent="0.25">
      <c r="B78" s="247" t="s">
        <v>118</v>
      </c>
      <c r="C78" s="247"/>
      <c r="D78" s="168">
        <f>'[3]arkusz główny'!F218</f>
        <v>58487467680.045738</v>
      </c>
      <c r="E78" s="248"/>
      <c r="F78" s="249"/>
      <c r="G78" s="249"/>
      <c r="H78" s="249"/>
      <c r="I78" s="249"/>
      <c r="J78" s="249"/>
      <c r="K78" s="249"/>
      <c r="L78" s="249"/>
      <c r="M78" s="249"/>
      <c r="N78" s="249"/>
      <c r="O78" s="250"/>
      <c r="P78" s="168">
        <f>P74+P73+P64+P63+P56+P51+P46+P43+P39+P33+P27+P24+P18+P13+P9+P6+P62</f>
        <v>13612211428</v>
      </c>
    </row>
    <row r="79" spans="2:16" x14ac:dyDescent="0.2">
      <c r="B79" s="177" t="s">
        <v>119</v>
      </c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</row>
    <row r="80" spans="2:16" x14ac:dyDescent="0.2">
      <c r="B80" s="177" t="s">
        <v>120</v>
      </c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P80" s="178"/>
    </row>
    <row r="81" spans="2:16" hidden="1" x14ac:dyDescent="0.2">
      <c r="B81" s="177" t="str">
        <f>'[3]arkusz główny'!B221</f>
        <v xml:space="preserve">*** W ramach poddziałania 19.2 dane zawarte w sekcjach "złożone wnioski" oraz "wnioski odrzucone / wycofane" nie zawierają wniosków niewybranych przez LGD. </v>
      </c>
      <c r="K81" s="179"/>
      <c r="L81" s="179"/>
      <c r="M81" s="179"/>
      <c r="N81" s="179"/>
      <c r="O81" s="179"/>
    </row>
    <row r="82" spans="2:16" hidden="1" x14ac:dyDescent="0.2">
      <c r="B82" s="177" t="s">
        <v>121</v>
      </c>
    </row>
    <row r="83" spans="2:16" hidden="1" x14ac:dyDescent="0.2">
      <c r="B83" s="177" t="str">
        <f>'[3]arkusz główny'!B223</f>
        <v>***** W przypadku działania 13, w wyniku przeksięgowań płatności część kwot z decyzji została zrealizowana w ramach budżetu PROW 2007-2013 (dot. wiersza zobowiązania z PROW 2007-2013 (część kampanii 2014)).</v>
      </c>
      <c r="L83" s="180"/>
      <c r="M83" s="180"/>
      <c r="N83" s="180"/>
    </row>
    <row r="84" spans="2:16" hidden="1" x14ac:dyDescent="0.2">
      <c r="B84" s="177" t="str">
        <f>'[3]arkusz główny'!B226</f>
        <v>******** W ramach obsługi działania 11, w kolumnie „Zrealizowane płatności” uwzględniono kwoty wypłacone w ramach obsługi kampanii 2010 do 2014 - łącznie na kwotę ogółem 4 025 347,93 zł.</v>
      </c>
    </row>
    <row r="85" spans="2:16" hidden="1" x14ac:dyDescent="0.2">
      <c r="B85" s="177" t="str">
        <f>'[3]arkusz główny'!B227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6" spans="2:16" hidden="1" x14ac:dyDescent="0.2">
      <c r="B86" s="177" t="s">
        <v>122</v>
      </c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</row>
    <row r="87" spans="2:16" hidden="1" x14ac:dyDescent="0.2">
      <c r="B87" s="177" t="s">
        <v>123</v>
      </c>
    </row>
    <row r="88" spans="2:16" x14ac:dyDescent="0.2">
      <c r="B88" s="177"/>
    </row>
    <row r="89" spans="2:16" x14ac:dyDescent="0.2">
      <c r="B89" s="177"/>
      <c r="H89" s="179"/>
      <c r="I89" s="179"/>
      <c r="J89" s="179"/>
    </row>
    <row r="90" spans="2:16" x14ac:dyDescent="0.2">
      <c r="D90" s="180"/>
      <c r="E90" s="179"/>
      <c r="F90" s="179"/>
      <c r="H90" s="179"/>
      <c r="I90" s="179"/>
      <c r="K90" s="179"/>
      <c r="L90" s="179"/>
    </row>
    <row r="96" spans="2:16" ht="15" customHeight="1" x14ac:dyDescent="0.2"/>
    <row r="97" spans="4:14" hidden="1" x14ac:dyDescent="0.2">
      <c r="D97" s="179"/>
      <c r="E97" s="179" t="e">
        <f>E77-'[3]arkusz główny'!H217</f>
        <v>#VALUE!</v>
      </c>
      <c r="F97" s="179" t="e">
        <f>F77-'[3]arkusz główny'!I217</f>
        <v>#VALUE!</v>
      </c>
      <c r="H97" s="179">
        <f>H77-'[3]arkusz główny'!U217</f>
        <v>0</v>
      </c>
      <c r="I97" s="179">
        <f>I77-'[3]arkusz główny'!V217</f>
        <v>0</v>
      </c>
      <c r="K97" s="179">
        <f>K77-'[3]arkusz główny'!AK217</f>
        <v>0</v>
      </c>
      <c r="L97" s="179" t="e">
        <f>L77-'[3]arkusz główny'!AL217</f>
        <v>#VALUE!</v>
      </c>
      <c r="M97" s="179" t="e">
        <f>M77-'[3]arkusz główny'!AM217</f>
        <v>#VALUE!</v>
      </c>
      <c r="N97" s="179" t="e">
        <f>N77-'[3]arkusz główny'!AN217</f>
        <v>#VALUE!</v>
      </c>
    </row>
  </sheetData>
  <mergeCells count="104">
    <mergeCell ref="B77:C77"/>
    <mergeCell ref="B78:C78"/>
    <mergeCell ref="E78:O78"/>
    <mergeCell ref="B75:B76"/>
    <mergeCell ref="D75:D76"/>
    <mergeCell ref="E75:E76"/>
    <mergeCell ref="J75:J76"/>
    <mergeCell ref="O75:O76"/>
    <mergeCell ref="P75:P76"/>
    <mergeCell ref="D65:D72"/>
    <mergeCell ref="G65:G72"/>
    <mergeCell ref="J65:J72"/>
    <mergeCell ref="O65:O72"/>
    <mergeCell ref="P65:P72"/>
    <mergeCell ref="B66:B68"/>
    <mergeCell ref="B69:B71"/>
    <mergeCell ref="P52:P55"/>
    <mergeCell ref="B54:B55"/>
    <mergeCell ref="C57:C59"/>
    <mergeCell ref="D57:D61"/>
    <mergeCell ref="F57:F61"/>
    <mergeCell ref="G57:G61"/>
    <mergeCell ref="J57:J61"/>
    <mergeCell ref="O57:O61"/>
    <mergeCell ref="P57:P61"/>
    <mergeCell ref="B60:B61"/>
    <mergeCell ref="B49:B50"/>
    <mergeCell ref="D52:D55"/>
    <mergeCell ref="F52:F55"/>
    <mergeCell ref="G52:G55"/>
    <mergeCell ref="J52:J55"/>
    <mergeCell ref="O52:O55"/>
    <mergeCell ref="P44:P45"/>
    <mergeCell ref="D47:D50"/>
    <mergeCell ref="F47:F50"/>
    <mergeCell ref="G47:G50"/>
    <mergeCell ref="J47:J50"/>
    <mergeCell ref="O47:O50"/>
    <mergeCell ref="P47:P50"/>
    <mergeCell ref="B44:B45"/>
    <mergeCell ref="D44:D45"/>
    <mergeCell ref="F44:F45"/>
    <mergeCell ref="G44:G45"/>
    <mergeCell ref="J44:J45"/>
    <mergeCell ref="O44:O45"/>
    <mergeCell ref="B40:B42"/>
    <mergeCell ref="D40:D42"/>
    <mergeCell ref="G40:G42"/>
    <mergeCell ref="J40:J42"/>
    <mergeCell ref="O40:O42"/>
    <mergeCell ref="P40:P42"/>
    <mergeCell ref="B34:B35"/>
    <mergeCell ref="D34:D38"/>
    <mergeCell ref="G34:G38"/>
    <mergeCell ref="J34:J38"/>
    <mergeCell ref="O34:O38"/>
    <mergeCell ref="P34:P38"/>
    <mergeCell ref="B36:B37"/>
    <mergeCell ref="B19:B21"/>
    <mergeCell ref="D25:D26"/>
    <mergeCell ref="G25:G26"/>
    <mergeCell ref="J25:J26"/>
    <mergeCell ref="O25:O26"/>
    <mergeCell ref="P25:P26"/>
    <mergeCell ref="N10:N11"/>
    <mergeCell ref="O10:O12"/>
    <mergeCell ref="P10:P12"/>
    <mergeCell ref="B14:B16"/>
    <mergeCell ref="D14:D16"/>
    <mergeCell ref="F14:F16"/>
    <mergeCell ref="G14:G17"/>
    <mergeCell ref="J14:J17"/>
    <mergeCell ref="O14:O17"/>
    <mergeCell ref="P14:P17"/>
    <mergeCell ref="H10:H11"/>
    <mergeCell ref="I10:I11"/>
    <mergeCell ref="J10:J12"/>
    <mergeCell ref="K10:K11"/>
    <mergeCell ref="L10:L11"/>
    <mergeCell ref="M10:M11"/>
    <mergeCell ref="D7:D8"/>
    <mergeCell ref="G7:G8"/>
    <mergeCell ref="J7:J8"/>
    <mergeCell ref="O7:O8"/>
    <mergeCell ref="P7:P8"/>
    <mergeCell ref="B10:B11"/>
    <mergeCell ref="D10:D12"/>
    <mergeCell ref="E10:E11"/>
    <mergeCell ref="F10:F11"/>
    <mergeCell ref="G10:G12"/>
    <mergeCell ref="D3:D4"/>
    <mergeCell ref="E3:E4"/>
    <mergeCell ref="H3:H4"/>
    <mergeCell ref="K3:K4"/>
    <mergeCell ref="L3:M3"/>
    <mergeCell ref="P3:P4"/>
    <mergeCell ref="E1:G1"/>
    <mergeCell ref="H1:J1"/>
    <mergeCell ref="K1:O1"/>
    <mergeCell ref="B2:B4"/>
    <mergeCell ref="C2:C4"/>
    <mergeCell ref="E2:G2"/>
    <mergeCell ref="H2:J2"/>
    <mergeCell ref="K2:O2"/>
  </mergeCells>
  <printOptions horizontalCentered="1" verticalCentered="1"/>
  <pageMargins left="0.31496062992125984" right="0" top="0" bottom="0" header="0.27559055118110237" footer="7.874015748031496E-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luty 2020</vt:lpstr>
      <vt:lpstr>'PROW 2014-2020 luty 2020'!Obszar_wydruku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48516</dc:creator>
  <cp:lastModifiedBy>Minister</cp:lastModifiedBy>
  <cp:lastPrinted>2020-03-26T11:33:23Z</cp:lastPrinted>
  <dcterms:created xsi:type="dcterms:W3CDTF">2020-03-26T11:15:20Z</dcterms:created>
  <dcterms:modified xsi:type="dcterms:W3CDTF">2020-04-01T15:05:38Z</dcterms:modified>
</cp:coreProperties>
</file>