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0490" windowHeight="7755"/>
  </bookViews>
  <sheets>
    <sheet name="PROW 2014-2020 kwiecień 2020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kwiecień 2020'!$A$1:$P$85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5" i="1" l="1"/>
  <c r="A84" i="1"/>
  <c r="A83" i="1"/>
  <c r="A81" i="1"/>
  <c r="C78" i="1"/>
  <c r="O77" i="1"/>
  <c r="J77" i="1"/>
  <c r="J97" i="1" s="1"/>
  <c r="C77" i="1"/>
  <c r="M76" i="1"/>
  <c r="M74" i="1" s="1"/>
  <c r="N74" i="1" s="1"/>
  <c r="L76" i="1"/>
  <c r="K76" i="1"/>
  <c r="J76" i="1"/>
  <c r="H76" i="1"/>
  <c r="M75" i="1"/>
  <c r="L75" i="1"/>
  <c r="K75" i="1"/>
  <c r="J75" i="1"/>
  <c r="H75" i="1"/>
  <c r="O74" i="1"/>
  <c r="J74" i="1"/>
  <c r="H74" i="1"/>
  <c r="C74" i="1"/>
  <c r="O73" i="1"/>
  <c r="M73" i="1"/>
  <c r="N73" i="1" s="1"/>
  <c r="L73" i="1"/>
  <c r="K73" i="1"/>
  <c r="J73" i="1"/>
  <c r="H73" i="1"/>
  <c r="G73" i="1"/>
  <c r="E73" i="1"/>
  <c r="D73" i="1"/>
  <c r="C73" i="1"/>
  <c r="M72" i="1"/>
  <c r="L72" i="1"/>
  <c r="K72" i="1"/>
  <c r="J72" i="1"/>
  <c r="H72" i="1"/>
  <c r="G72" i="1"/>
  <c r="E72" i="1"/>
  <c r="D72" i="1"/>
  <c r="M71" i="1"/>
  <c r="L71" i="1"/>
  <c r="K71" i="1"/>
  <c r="J71" i="1"/>
  <c r="H71" i="1"/>
  <c r="G71" i="1"/>
  <c r="M70" i="1"/>
  <c r="L70" i="1"/>
  <c r="K70" i="1"/>
  <c r="J70" i="1"/>
  <c r="H70" i="1"/>
  <c r="G70" i="1"/>
  <c r="E70" i="1"/>
  <c r="D70" i="1"/>
  <c r="M69" i="1"/>
  <c r="L69" i="1"/>
  <c r="K69" i="1"/>
  <c r="J69" i="1"/>
  <c r="E69" i="1"/>
  <c r="D69" i="1"/>
  <c r="M68" i="1"/>
  <c r="L68" i="1"/>
  <c r="K68" i="1"/>
  <c r="J68" i="1"/>
  <c r="H68" i="1"/>
  <c r="G68" i="1"/>
  <c r="M67" i="1"/>
  <c r="L67" i="1"/>
  <c r="K67" i="1"/>
  <c r="J67" i="1"/>
  <c r="H67" i="1"/>
  <c r="G67" i="1"/>
  <c r="G66" i="1" s="1"/>
  <c r="E67" i="1"/>
  <c r="D67" i="1"/>
  <c r="M66" i="1"/>
  <c r="L66" i="1"/>
  <c r="K66" i="1"/>
  <c r="J66" i="1"/>
  <c r="E66" i="1"/>
  <c r="D66" i="1"/>
  <c r="M65" i="1"/>
  <c r="M64" i="1" s="1"/>
  <c r="L65" i="1"/>
  <c r="K65" i="1"/>
  <c r="J65" i="1"/>
  <c r="H65" i="1"/>
  <c r="G65" i="1"/>
  <c r="E65" i="1"/>
  <c r="D65" i="1"/>
  <c r="O64" i="1"/>
  <c r="J64" i="1"/>
  <c r="C64" i="1"/>
  <c r="O63" i="1"/>
  <c r="M63" i="1"/>
  <c r="L63" i="1"/>
  <c r="K63" i="1"/>
  <c r="J63" i="1"/>
  <c r="H63" i="1"/>
  <c r="G63" i="1"/>
  <c r="E63" i="1"/>
  <c r="D63" i="1"/>
  <c r="C63" i="1"/>
  <c r="F63" i="1" s="1"/>
  <c r="O62" i="1"/>
  <c r="M62" i="1"/>
  <c r="L62" i="1"/>
  <c r="K62" i="1"/>
  <c r="J62" i="1"/>
  <c r="H62" i="1"/>
  <c r="G62" i="1"/>
  <c r="D62" i="1"/>
  <c r="C62" i="1"/>
  <c r="F62" i="1" s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N51" i="1" s="1"/>
  <c r="L51" i="1"/>
  <c r="K51" i="1"/>
  <c r="J51" i="1"/>
  <c r="H51" i="1"/>
  <c r="G51" i="1"/>
  <c r="D51" i="1"/>
  <c r="C51" i="1"/>
  <c r="M50" i="1"/>
  <c r="L50" i="1"/>
  <c r="K50" i="1"/>
  <c r="J50" i="1"/>
  <c r="H50" i="1"/>
  <c r="G50" i="1"/>
  <c r="D50" i="1"/>
  <c r="M49" i="1"/>
  <c r="L49" i="1"/>
  <c r="K49" i="1"/>
  <c r="J49" i="1"/>
  <c r="H49" i="1"/>
  <c r="G49" i="1"/>
  <c r="D49" i="1"/>
  <c r="M48" i="1"/>
  <c r="L48" i="1"/>
  <c r="K48" i="1"/>
  <c r="J48" i="1"/>
  <c r="H48" i="1"/>
  <c r="G48" i="1"/>
  <c r="D48" i="1"/>
  <c r="M47" i="1"/>
  <c r="L47" i="1"/>
  <c r="K47" i="1"/>
  <c r="J47" i="1"/>
  <c r="H47" i="1"/>
  <c r="G47" i="1"/>
  <c r="D47" i="1"/>
  <c r="O46" i="1"/>
  <c r="M46" i="1"/>
  <c r="L46" i="1"/>
  <c r="K46" i="1"/>
  <c r="J46" i="1"/>
  <c r="H46" i="1"/>
  <c r="G46" i="1"/>
  <c r="D46" i="1"/>
  <c r="C46" i="1"/>
  <c r="M45" i="1"/>
  <c r="L45" i="1"/>
  <c r="K45" i="1"/>
  <c r="J45" i="1"/>
  <c r="H45" i="1"/>
  <c r="M44" i="1"/>
  <c r="L44" i="1"/>
  <c r="L43" i="1" s="1"/>
  <c r="K44" i="1"/>
  <c r="J44" i="1"/>
  <c r="H44" i="1"/>
  <c r="G44" i="1"/>
  <c r="G43" i="1" s="1"/>
  <c r="D44" i="1"/>
  <c r="D43" i="1" s="1"/>
  <c r="O43" i="1"/>
  <c r="H43" i="1"/>
  <c r="C43" i="1"/>
  <c r="M42" i="1"/>
  <c r="L42" i="1"/>
  <c r="K42" i="1"/>
  <c r="J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O39" i="1"/>
  <c r="M39" i="1"/>
  <c r="L39" i="1"/>
  <c r="K39" i="1"/>
  <c r="J39" i="1"/>
  <c r="H39" i="1"/>
  <c r="G39" i="1"/>
  <c r="E39" i="1"/>
  <c r="D39" i="1"/>
  <c r="C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L36" i="1"/>
  <c r="K36" i="1"/>
  <c r="J36" i="1"/>
  <c r="H36" i="1"/>
  <c r="G36" i="1"/>
  <c r="E36" i="1"/>
  <c r="D36" i="1"/>
  <c r="M35" i="1"/>
  <c r="L35" i="1"/>
  <c r="K35" i="1"/>
  <c r="J35" i="1"/>
  <c r="H35" i="1"/>
  <c r="G35" i="1"/>
  <c r="E35" i="1"/>
  <c r="D35" i="1"/>
  <c r="M34" i="1"/>
  <c r="M33" i="1" s="1"/>
  <c r="L34" i="1"/>
  <c r="K34" i="1"/>
  <c r="K33" i="1" s="1"/>
  <c r="J34" i="1"/>
  <c r="H34" i="1"/>
  <c r="H33" i="1" s="1"/>
  <c r="G34" i="1"/>
  <c r="G33" i="1" s="1"/>
  <c r="E34" i="1"/>
  <c r="E33" i="1" s="1"/>
  <c r="D34" i="1"/>
  <c r="O33" i="1"/>
  <c r="J33" i="1"/>
  <c r="C33" i="1"/>
  <c r="O32" i="1"/>
  <c r="M32" i="1"/>
  <c r="L32" i="1"/>
  <c r="K32" i="1"/>
  <c r="J32" i="1"/>
  <c r="H32" i="1"/>
  <c r="G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I30" i="1" s="1"/>
  <c r="O29" i="1"/>
  <c r="M29" i="1"/>
  <c r="N29" i="1" s="1"/>
  <c r="L29" i="1"/>
  <c r="K29" i="1"/>
  <c r="J29" i="1"/>
  <c r="H29" i="1"/>
  <c r="G29" i="1"/>
  <c r="E29" i="1"/>
  <c r="D29" i="1"/>
  <c r="C29" i="1"/>
  <c r="O28" i="1"/>
  <c r="O27" i="1" s="1"/>
  <c r="M28" i="1"/>
  <c r="L28" i="1"/>
  <c r="K28" i="1"/>
  <c r="J28" i="1"/>
  <c r="H28" i="1"/>
  <c r="G28" i="1"/>
  <c r="E28" i="1"/>
  <c r="D28" i="1"/>
  <c r="C28" i="1"/>
  <c r="F28" i="1" s="1"/>
  <c r="J27" i="1"/>
  <c r="M26" i="1"/>
  <c r="L26" i="1"/>
  <c r="K26" i="1"/>
  <c r="J26" i="1"/>
  <c r="H26" i="1"/>
  <c r="G26" i="1"/>
  <c r="E26" i="1"/>
  <c r="D26" i="1"/>
  <c r="M25" i="1"/>
  <c r="L25" i="1"/>
  <c r="L24" i="1" s="1"/>
  <c r="K25" i="1"/>
  <c r="K24" i="1" s="1"/>
  <c r="J25" i="1"/>
  <c r="H25" i="1"/>
  <c r="G25" i="1"/>
  <c r="G24" i="1" s="1"/>
  <c r="E25" i="1"/>
  <c r="D25" i="1"/>
  <c r="O24" i="1"/>
  <c r="J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I23" i="1" s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B21" i="1"/>
  <c r="O20" i="1"/>
  <c r="M20" i="1"/>
  <c r="L20" i="1"/>
  <c r="K20" i="1"/>
  <c r="J20" i="1"/>
  <c r="H20" i="1"/>
  <c r="G20" i="1"/>
  <c r="E20" i="1"/>
  <c r="D20" i="1"/>
  <c r="C20" i="1"/>
  <c r="F20" i="1" s="1"/>
  <c r="O19" i="1"/>
  <c r="M19" i="1"/>
  <c r="N19" i="1" s="1"/>
  <c r="L19" i="1"/>
  <c r="L18" i="1" s="1"/>
  <c r="K19" i="1"/>
  <c r="J19" i="1"/>
  <c r="H19" i="1"/>
  <c r="G19" i="1"/>
  <c r="G18" i="1" s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M14" i="1" s="1"/>
  <c r="M13" i="1" s="1"/>
  <c r="L15" i="1"/>
  <c r="K15" i="1"/>
  <c r="J15" i="1"/>
  <c r="H15" i="1"/>
  <c r="H14" i="1" s="1"/>
  <c r="H13" i="1" s="1"/>
  <c r="G15" i="1"/>
  <c r="D15" i="1"/>
  <c r="D14" i="1" s="1"/>
  <c r="D13" i="1" s="1"/>
  <c r="J14" i="1"/>
  <c r="G14" i="1"/>
  <c r="G13" i="1" s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J9" i="1" s="1"/>
  <c r="H10" i="1"/>
  <c r="H9" i="1" s="1"/>
  <c r="G10" i="1"/>
  <c r="G9" i="1" s="1"/>
  <c r="E10" i="1"/>
  <c r="E9" i="1" s="1"/>
  <c r="F9" i="1" s="1"/>
  <c r="D10" i="1"/>
  <c r="D9" i="1" s="1"/>
  <c r="O9" i="1"/>
  <c r="C9" i="1"/>
  <c r="M8" i="1"/>
  <c r="M7" i="1"/>
  <c r="M6" i="1" s="1"/>
  <c r="L7" i="1"/>
  <c r="L6" i="1" s="1"/>
  <c r="K7" i="1"/>
  <c r="K6" i="1" s="1"/>
  <c r="J7" i="1"/>
  <c r="H7" i="1"/>
  <c r="H6" i="1" s="1"/>
  <c r="G7" i="1"/>
  <c r="G6" i="1" s="1"/>
  <c r="E7" i="1"/>
  <c r="D7" i="1"/>
  <c r="O6" i="1"/>
  <c r="J6" i="1"/>
  <c r="E6" i="1"/>
  <c r="D6" i="1"/>
  <c r="C6" i="1"/>
  <c r="F30" i="1" l="1"/>
  <c r="N31" i="1"/>
  <c r="K14" i="1"/>
  <c r="K13" i="1" s="1"/>
  <c r="L27" i="1"/>
  <c r="N32" i="1"/>
  <c r="I33" i="1"/>
  <c r="N20" i="1"/>
  <c r="N28" i="1"/>
  <c r="N30" i="1"/>
  <c r="K64" i="1"/>
  <c r="H66" i="1"/>
  <c r="L74" i="1"/>
  <c r="L77" i="1" s="1"/>
  <c r="L97" i="1" s="1"/>
  <c r="I13" i="1"/>
  <c r="F6" i="1"/>
  <c r="N22" i="1"/>
  <c r="F29" i="1"/>
  <c r="I32" i="1"/>
  <c r="F39" i="1"/>
  <c r="G69" i="1"/>
  <c r="L64" i="1"/>
  <c r="F73" i="1"/>
  <c r="I6" i="1"/>
  <c r="I9" i="1"/>
  <c r="N9" i="1"/>
  <c r="F19" i="1"/>
  <c r="F22" i="1"/>
  <c r="F24" i="1"/>
  <c r="F33" i="1"/>
  <c r="J43" i="1"/>
  <c r="I46" i="1"/>
  <c r="I31" i="1"/>
  <c r="N33" i="1"/>
  <c r="O78" i="1"/>
  <c r="N64" i="1"/>
  <c r="L14" i="1"/>
  <c r="L13" i="1" s="1"/>
  <c r="I19" i="1"/>
  <c r="F21" i="1"/>
  <c r="I22" i="1"/>
  <c r="H24" i="1"/>
  <c r="I24" i="1" s="1"/>
  <c r="M24" i="1"/>
  <c r="N24" i="1" s="1"/>
  <c r="M27" i="1"/>
  <c r="N27" i="1" s="1"/>
  <c r="K27" i="1"/>
  <c r="G27" i="1"/>
  <c r="D33" i="1"/>
  <c r="I39" i="1"/>
  <c r="N39" i="1"/>
  <c r="I43" i="1"/>
  <c r="M43" i="1"/>
  <c r="N43" i="1" s="1"/>
  <c r="I51" i="1"/>
  <c r="I56" i="1"/>
  <c r="N56" i="1"/>
  <c r="I62" i="1"/>
  <c r="N62" i="1"/>
  <c r="D64" i="1"/>
  <c r="H69" i="1"/>
  <c r="H64" i="1" s="1"/>
  <c r="I64" i="1" s="1"/>
  <c r="I74" i="1"/>
  <c r="N6" i="1"/>
  <c r="I20" i="1"/>
  <c r="N13" i="1"/>
  <c r="D18" i="1"/>
  <c r="C27" i="1"/>
  <c r="I29" i="1"/>
  <c r="F31" i="1"/>
  <c r="E64" i="1"/>
  <c r="F64" i="1" s="1"/>
  <c r="I73" i="1"/>
  <c r="M18" i="1"/>
  <c r="N18" i="1" s="1"/>
  <c r="K18" i="1"/>
  <c r="I21" i="1"/>
  <c r="N21" i="1"/>
  <c r="N23" i="1"/>
  <c r="I28" i="1"/>
  <c r="D27" i="1"/>
  <c r="L33" i="1"/>
  <c r="K43" i="1"/>
  <c r="N46" i="1"/>
  <c r="I63" i="1"/>
  <c r="N63" i="1"/>
  <c r="G64" i="1"/>
  <c r="G77" i="1" s="1"/>
  <c r="G97" i="1" s="1"/>
  <c r="K74" i="1"/>
  <c r="K77" i="1" s="1"/>
  <c r="K97" i="1" s="1"/>
  <c r="D77" i="1"/>
  <c r="D97" i="1" s="1"/>
  <c r="F23" i="1"/>
  <c r="E27" i="1"/>
  <c r="E18" i="1"/>
  <c r="F18" i="1" s="1"/>
  <c r="H18" i="1"/>
  <c r="I18" i="1" s="1"/>
  <c r="H27" i="1"/>
  <c r="E77" i="1" l="1"/>
  <c r="H77" i="1"/>
  <c r="M77" i="1"/>
  <c r="M97" i="1" s="1"/>
  <c r="F27" i="1"/>
  <c r="I27" i="1"/>
  <c r="H97" i="1"/>
  <c r="I77" i="1"/>
  <c r="F77" i="1"/>
  <c r="E97" i="1"/>
  <c r="N77" i="1" l="1"/>
</calcChain>
</file>

<file path=xl/sharedStrings.xml><?xml version="1.0" encoding="utf-8"?>
<sst xmlns="http://schemas.openxmlformats.org/spreadsheetml/2006/main" count="146" uniqueCount="124">
  <si>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</si>
  <si>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</si>
  <si>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</si>
  <si>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</si>
  <si>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</si>
  <si>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</si>
  <si>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</si>
  <si>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</si>
  <si>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</si>
  <si>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</si>
  <si>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</si>
  <si>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</si>
  <si>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</si>
  <si>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</si>
  <si>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</si>
  <si>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</si>
  <si>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</si>
  <si>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</si>
  <si>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</si>
  <si>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</si>
  <si>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</si>
  <si>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</si>
  <si>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</si>
  <si>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</si>
  <si>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</si>
  <si>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</si>
  <si>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</si>
  <si>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</si>
  <si>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</si>
  <si>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</si>
  <si>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</si>
  <si>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</si>
  <si>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</si>
  <si>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</si>
  <si>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</si>
  <si>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</si>
  <si>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</si>
  <si>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</si>
  <si>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</si>
  <si>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</si>
  <si>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</si>
  <si>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</si>
  <si>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</si>
  <si>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</si>
  <si>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</si>
  <si>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</si>
  <si>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</si>
  <si>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</si>
  <si>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</si>
  <si>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</si>
  <si>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</si>
  <si>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</si>
  <si>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</si>
  <si>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</si>
  <si>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</si>
  <si>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</si>
  <si>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</si>
  <si>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</si>
  <si>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</si>
  <si>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</si>
  <si>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</si>
  <si>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</si>
  <si>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</si>
  <si>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</si>
  <si>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</si>
  <si>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</si>
  <si>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</si>
  <si>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</si>
  <si>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</si>
  <si>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</si>
  <si>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</si>
  <si>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</si>
  <si>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</si>
  <si>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</si>
  <si>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</si>
  <si>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</si>
  <si>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</si>
  <si>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</si>
  <si>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</si>
  <si>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</si>
  <si>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</si>
  <si>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</si>
  <si>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</si>
  <si>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</si>
  <si>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</si>
  <si>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</si>
  <si>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</si>
  <si>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</si>
  <si>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</si>
  <si>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</si>
  <si>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</si>
  <si>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</si>
  <si>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</si>
  <si>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</si>
  <si>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</si>
  <si>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</si>
  <si>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</si>
  <si>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</si>
  <si>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</si>
  <si>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</si>
  <si>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</si>
  <si>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</si>
  <si>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</si>
  <si>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</si>
  <si>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</si>
  <si>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</si>
  <si>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</si>
  <si>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</si>
  <si>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</si>
  <si>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</si>
  <si>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</si>
  <si>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</si>
  <si>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</si>
  <si>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</si>
  <si>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</si>
  <si>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</si>
  <si>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</si>
  <si>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</si>
  <si>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</si>
  <si>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</si>
  <si>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</si>
  <si>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</si>
  <si>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</si>
  <si>
    <t>***********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</si>
</sst>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  <protection locked="0"/>
    </xf>
    <xf numFmtId="0" fontId="5" fillId="0" borderId="27" xfId="1" applyFont="1" applyBorder="1" applyAlignment="1" applyProtection="1">
      <alignment horizontal="center" vertical="center" wrapText="1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0" fontId="5" fillId="0" borderId="31" xfId="1" applyFont="1" applyBorder="1" applyAlignment="1" applyProtection="1">
      <alignment horizontal="center" vertical="center" wrapText="1"/>
      <protection locked="0"/>
    </xf>
    <xf numFmtId="0" fontId="5" fillId="0" borderId="32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33" xfId="1" applyFont="1" applyBorder="1" applyAlignment="1" applyProtection="1">
      <alignment horizontal="center" vertical="center" wrapText="1"/>
      <protection locked="0"/>
    </xf>
    <xf numFmtId="0" fontId="5" fillId="0" borderId="34" xfId="1" applyFont="1" applyBorder="1" applyAlignment="1" applyProtection="1">
      <alignment horizontal="center" vertical="center" wrapText="1"/>
      <protection locked="0"/>
    </xf>
    <xf numFmtId="0" fontId="5" fillId="0" borderId="35" xfId="1" applyFont="1" applyBorder="1" applyAlignment="1" applyProtection="1">
      <alignment horizontal="center" vertical="center" wrapText="1"/>
      <protection locked="0"/>
    </xf>
    <xf numFmtId="0" fontId="5" fillId="0" borderId="36" xfId="1" applyFont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>
      <alignment horizontal="right" vertical="center" wrapText="1"/>
    </xf>
    <xf numFmtId="4" fontId="6" fillId="2" borderId="11" xfId="1" applyNumberFormat="1" applyFont="1" applyFill="1" applyBorder="1" applyAlignment="1">
      <alignment horizontal="right" vertical="center" wrapText="1"/>
    </xf>
    <xf numFmtId="10" fontId="6" fillId="2" borderId="12" xfId="1" applyNumberFormat="1" applyFont="1" applyFill="1" applyBorder="1" applyAlignment="1">
      <alignment horizontal="right" vertical="center" wrapText="1"/>
    </xf>
    <xf numFmtId="4" fontId="6" fillId="2" borderId="6" xfId="1" applyNumberFormat="1" applyFont="1" applyFill="1" applyBorder="1" applyAlignment="1">
      <alignment horizontal="right" vertical="center" wrapText="1"/>
    </xf>
    <xf numFmtId="0" fontId="7" fillId="0" borderId="0" xfId="1" applyFont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0" borderId="35" xfId="1" applyNumberFormat="1" applyFont="1" applyBorder="1" applyAlignment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>
      <alignment horizontal="right" vertical="center" wrapText="1"/>
    </xf>
    <xf numFmtId="4" fontId="6" fillId="2" borderId="17" xfId="1" applyNumberFormat="1" applyFont="1" applyFill="1" applyBorder="1" applyAlignment="1">
      <alignment horizontal="right" vertical="center" wrapText="1"/>
    </xf>
    <xf numFmtId="10" fontId="6" fillId="2" borderId="19" xfId="1" applyNumberFormat="1" applyFont="1" applyFill="1" applyBorder="1" applyAlignment="1">
      <alignment horizontal="right" vertical="center" wrapText="1"/>
    </xf>
    <xf numFmtId="4" fontId="6" fillId="2" borderId="14" xfId="1" applyNumberFormat="1" applyFont="1" applyFill="1" applyBorder="1" applyAlignment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Border="1" applyAlignment="1" applyProtection="1">
      <alignment horizontal="left" vertical="center" wrapText="1"/>
      <protection locked="0"/>
    </xf>
    <xf numFmtId="4" fontId="8" fillId="5" borderId="40" xfId="1" applyNumberFormat="1" applyFont="1" applyFill="1" applyBorder="1" applyAlignment="1">
      <alignment horizontal="right" vertical="center" wrapText="1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>
      <alignment horizontal="right" vertical="center" wrapText="1"/>
    </xf>
    <xf numFmtId="10" fontId="8" fillId="0" borderId="36" xfId="1" applyNumberFormat="1" applyFont="1" applyBorder="1" applyAlignment="1">
      <alignment horizontal="right" vertical="center" wrapText="1"/>
    </xf>
    <xf numFmtId="4" fontId="8" fillId="0" borderId="32" xfId="1" applyNumberFormat="1" applyFont="1" applyBorder="1" applyAlignment="1">
      <alignment horizontal="right" vertical="center" wrapText="1"/>
    </xf>
    <xf numFmtId="4" fontId="8" fillId="6" borderId="15" xfId="1" applyNumberFormat="1" applyFont="1" applyFill="1" applyBorder="1" applyAlignment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>
      <alignment horizontal="right" vertical="center" wrapText="1"/>
    </xf>
    <xf numFmtId="10" fontId="8" fillId="6" borderId="45" xfId="1" applyNumberFormat="1" applyFont="1" applyFill="1" applyBorder="1" applyAlignment="1">
      <alignment horizontal="right" vertical="center" wrapText="1"/>
    </xf>
    <xf numFmtId="4" fontId="8" fillId="6" borderId="22" xfId="1" applyNumberFormat="1" applyFont="1" applyFill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>
      <alignment horizontal="right" vertical="center" wrapText="1"/>
    </xf>
    <xf numFmtId="4" fontId="8" fillId="0" borderId="22" xfId="1" applyNumberFormat="1" applyFont="1" applyBorder="1" applyAlignment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>
      <alignment horizontal="right" vertical="center" wrapText="1"/>
    </xf>
    <xf numFmtId="4" fontId="8" fillId="6" borderId="17" xfId="1" applyNumberFormat="1" applyFont="1" applyFill="1" applyBorder="1" applyAlignment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>
      <alignment horizontal="right" vertical="center" wrapText="1"/>
    </xf>
    <xf numFmtId="164" fontId="6" fillId="2" borderId="17" xfId="1" applyNumberFormat="1" applyFont="1" applyFill="1" applyBorder="1" applyAlignment="1">
      <alignment horizontal="right" vertical="center" wrapText="1"/>
    </xf>
    <xf numFmtId="10" fontId="6" fillId="2" borderId="14" xfId="1" applyNumberFormat="1" applyFont="1" applyFill="1" applyBorder="1" applyAlignment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>
      <alignment horizontal="right" vertical="center" wrapText="1"/>
    </xf>
    <xf numFmtId="4" fontId="8" fillId="6" borderId="40" xfId="1" applyNumberFormat="1" applyFont="1" applyFill="1" applyBorder="1" applyAlignment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>
      <alignment vertical="center" wrapText="1"/>
    </xf>
    <xf numFmtId="4" fontId="8" fillId="6" borderId="40" xfId="1" applyNumberFormat="1" applyFont="1" applyFill="1" applyBorder="1" applyAlignment="1">
      <alignment vertical="center" wrapText="1"/>
    </xf>
    <xf numFmtId="3" fontId="8" fillId="6" borderId="16" xfId="1" applyNumberFormat="1" applyFont="1" applyFill="1" applyBorder="1" applyAlignment="1">
      <alignment vertical="center" wrapText="1"/>
    </xf>
    <xf numFmtId="4" fontId="8" fillId="6" borderId="17" xfId="1" applyNumberFormat="1" applyFont="1" applyFill="1" applyBorder="1" applyAlignment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0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>
      <alignment horizontal="right" vertical="center" wrapText="1"/>
    </xf>
    <xf numFmtId="4" fontId="6" fillId="2" borderId="42" xfId="1" applyNumberFormat="1" applyFont="1" applyFill="1" applyBorder="1" applyAlignment="1">
      <alignment horizontal="right" vertical="center" wrapText="1"/>
    </xf>
    <xf numFmtId="10" fontId="6" fillId="2" borderId="45" xfId="1" applyNumberFormat="1" applyFont="1" applyFill="1" applyBorder="1" applyAlignment="1">
      <alignment horizontal="right" vertical="center" wrapText="1"/>
    </xf>
    <xf numFmtId="4" fontId="6" fillId="2" borderId="22" xfId="1" applyNumberFormat="1" applyFont="1" applyFill="1" applyBorder="1" applyAlignment="1">
      <alignment horizontal="right" vertical="center" wrapText="1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>
      <alignment horizontal="right" vertical="center" wrapText="1"/>
    </xf>
    <xf numFmtId="4" fontId="8" fillId="6" borderId="44" xfId="1" applyNumberFormat="1" applyFont="1" applyFill="1" applyBorder="1" applyAlignment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>
      <alignment horizontal="right" vertical="center" wrapText="1"/>
    </xf>
    <xf numFmtId="4" fontId="8" fillId="6" borderId="57" xfId="1" applyNumberFormat="1" applyFont="1" applyFill="1" applyBorder="1" applyAlignment="1">
      <alignment horizontal="right" vertical="center" wrapText="1"/>
    </xf>
    <xf numFmtId="4" fontId="10" fillId="8" borderId="4" xfId="1" applyNumberFormat="1" applyFont="1" applyFill="1" applyBorder="1" applyAlignment="1">
      <alignment horizontal="right" vertical="center" wrapText="1"/>
    </xf>
    <xf numFmtId="3" fontId="10" fillId="8" borderId="58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>
      <alignment horizontal="right" vertical="center" wrapText="1"/>
    </xf>
    <xf numFmtId="4" fontId="10" fillId="8" borderId="59" xfId="1" applyNumberFormat="1" applyFont="1" applyFill="1" applyBorder="1" applyAlignment="1">
      <alignment horizontal="right" vertical="center" wrapText="1"/>
    </xf>
    <xf numFmtId="10" fontId="10" fillId="8" borderId="60" xfId="1" applyNumberFormat="1" applyFont="1" applyFill="1" applyBorder="1" applyAlignment="1">
      <alignment horizontal="right" vertical="center" wrapText="1"/>
    </xf>
    <xf numFmtId="4" fontId="10" fillId="8" borderId="30" xfId="1" applyNumberFormat="1" applyFont="1" applyFill="1" applyBorder="1" applyAlignment="1">
      <alignment horizontal="right" vertical="center" wrapText="1"/>
    </xf>
    <xf numFmtId="0" fontId="11" fillId="0" borderId="0" xfId="1" applyFont="1" applyProtection="1">
      <protection locked="0"/>
    </xf>
    <xf numFmtId="0" fontId="12" fillId="0" borderId="0" xfId="1" applyFont="1" applyProtection="1">
      <protection locked="0"/>
    </xf>
    <xf numFmtId="3" fontId="1" fillId="0" borderId="0" xfId="1" applyNumberFormat="1" applyProtection="1">
      <protection locked="0"/>
    </xf>
    <xf numFmtId="4" fontId="1" fillId="0" borderId="0" xfId="1" applyNumberFormat="1" applyProtection="1">
      <protection locked="0"/>
    </xf>
    <xf numFmtId="0" fontId="10" fillId="8" borderId="1" xfId="1" applyFont="1" applyFill="1" applyBorder="1" applyAlignment="1">
      <alignment horizontal="left" vertical="center" wrapText="1"/>
    </xf>
    <xf numFmtId="0" fontId="10" fillId="8" borderId="3" xfId="1" applyFont="1" applyFill="1" applyBorder="1" applyAlignment="1">
      <alignment horizontal="left" vertical="center" wrapText="1"/>
    </xf>
    <xf numFmtId="0" fontId="10" fillId="8" borderId="4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0" fillId="4" borderId="2" xfId="1" applyNumberFormat="1" applyFont="1" applyFill="1" applyBorder="1" applyAlignment="1">
      <alignment horizontal="center" vertical="center" wrapText="1"/>
    </xf>
    <xf numFmtId="3" fontId="10" fillId="4" borderId="3" xfId="1" applyNumberFormat="1" applyFont="1" applyFill="1" applyBorder="1" applyAlignment="1">
      <alignment horizontal="center" vertical="center" wrapText="1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>
      <alignment horizontal="right" vertical="center" wrapText="1"/>
    </xf>
    <xf numFmtId="4" fontId="8" fillId="3" borderId="25" xfId="1" applyNumberFormat="1" applyFont="1" applyFill="1" applyBorder="1" applyAlignment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>
      <alignment horizontal="right" vertical="center" wrapText="1"/>
    </xf>
    <xf numFmtId="10" fontId="8" fillId="3" borderId="55" xfId="1" applyNumberFormat="1" applyFont="1" applyFill="1" applyBorder="1" applyAlignment="1">
      <alignment horizontal="right" vertical="center" wrapText="1"/>
    </xf>
    <xf numFmtId="4" fontId="8" fillId="3" borderId="32" xfId="1" applyNumberFormat="1" applyFont="1" applyFill="1" applyBorder="1" applyAlignment="1">
      <alignment horizontal="right" vertical="center" wrapText="1"/>
    </xf>
    <xf numFmtId="4" fontId="8" fillId="3" borderId="30" xfId="1" applyNumberFormat="1" applyFont="1" applyFill="1" applyBorder="1" applyAlignment="1">
      <alignment horizontal="right" vertical="center" wrapText="1"/>
    </xf>
    <xf numFmtId="4" fontId="8" fillId="3" borderId="0" xfId="1" applyNumberFormat="1" applyFont="1" applyFill="1" applyAlignment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>
      <alignment horizontal="right" vertical="center" wrapText="1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  <protection locked="0"/>
    </xf>
    <xf numFmtId="0" fontId="5" fillId="0" borderId="30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5" fillId="0" borderId="24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516/Desktop/Miesi&#281;czna%20kwiecie&#324;%202020/ARiMR%20(M_2020-04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1.2"/>
      <sheetName val="2.1"/>
      <sheetName val="2.3_kampania_2017"/>
      <sheetName val="2.3_kampania_2019_1"/>
      <sheetName val="2.3_kampania_2019_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"/>
      <sheetName val="4.1_natura 2000_nabór_2017"/>
      <sheetName val="4.1_natura 2000_nabór_2019"/>
      <sheetName val="4.1_natura 2000"/>
      <sheetName val="4.1_OSN_2016"/>
      <sheetName val="4.1_OSN_rrrr"/>
      <sheetName val="4.1_ochrona_wód_2018"/>
      <sheetName val="4.1_ochrona_wód_2019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"/>
      <sheetName val="6.1_nabór_2015"/>
      <sheetName val="6.1_nabór_2016"/>
      <sheetName val="6.1_nabór_2017"/>
      <sheetName val="6.1_nabór_2018"/>
      <sheetName val="6.1_nabór_2019"/>
      <sheetName val="6.1"/>
      <sheetName val="6.2_2017_1"/>
      <sheetName val="6.2_2017_2"/>
      <sheetName val="6.2_2018"/>
      <sheetName val="6.2_2019"/>
      <sheetName val="6.2_2019_2"/>
      <sheetName val="6.2_2020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"/>
      <sheetName val="6.4_nabor 2016"/>
      <sheetName val="6.4_nabor 2019"/>
      <sheetName val="6.4"/>
      <sheetName val="6.5_nabór_2016"/>
      <sheetName val="6.5_nabór_2017"/>
      <sheetName val="6.5_nabór_2018"/>
      <sheetName val="6.5_nabór_2019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  <sheetName val="IF płatności"/>
      <sheetName val="IF gwaranc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30.04.2020 r.</v>
          </cell>
        </row>
        <row r="8">
          <cell r="F8">
            <v>263736684.24721703</v>
          </cell>
          <cell r="AK8">
            <v>13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24</v>
          </cell>
          <cell r="V9">
            <v>8871584</v>
          </cell>
          <cell r="AK9">
            <v>13</v>
          </cell>
          <cell r="AL9">
            <v>4574833.8100000005</v>
          </cell>
          <cell r="AM9">
            <v>2910966.6</v>
          </cell>
          <cell r="AN9">
            <v>1052372.8699999999</v>
          </cell>
        </row>
        <row r="11">
          <cell r="F11">
            <v>338312610.40290701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56</v>
          </cell>
          <cell r="V12">
            <v>160788321.11999997</v>
          </cell>
          <cell r="AK12">
            <v>16</v>
          </cell>
          <cell r="AL12">
            <v>59551411.999999993</v>
          </cell>
          <cell r="AM12">
            <v>37892563.339999996</v>
          </cell>
          <cell r="AN12">
            <v>13741458.1</v>
          </cell>
        </row>
        <row r="15">
          <cell r="H15">
            <v>27</v>
          </cell>
          <cell r="I15">
            <v>17590279.960000001</v>
          </cell>
          <cell r="U15">
            <v>13</v>
          </cell>
          <cell r="V15">
            <v>6348244.2899999991</v>
          </cell>
          <cell r="AK15">
            <v>2</v>
          </cell>
          <cell r="AL15">
            <v>366179.19999999995</v>
          </cell>
          <cell r="AM15">
            <v>232999.81</v>
          </cell>
          <cell r="AN15">
            <v>85442.67</v>
          </cell>
        </row>
        <row r="19">
          <cell r="F19">
            <v>146856996.452788</v>
          </cell>
          <cell r="AK19">
            <v>10148</v>
          </cell>
          <cell r="AR19">
            <v>33003300</v>
          </cell>
        </row>
        <row r="20">
          <cell r="AK20">
            <v>10126</v>
          </cell>
        </row>
        <row r="21">
          <cell r="H21">
            <v>3838</v>
          </cell>
          <cell r="U21">
            <v>2889</v>
          </cell>
          <cell r="AK21">
            <v>1936</v>
          </cell>
          <cell r="AL21">
            <v>4669346.08</v>
          </cell>
          <cell r="AM21">
            <v>2971087.4799999995</v>
          </cell>
          <cell r="AN21">
            <v>1084732.4700000002</v>
          </cell>
        </row>
        <row r="27">
          <cell r="AK27">
            <v>8304</v>
          </cell>
          <cell r="AL27">
            <v>21556702.260000002</v>
          </cell>
          <cell r="AM27">
            <v>13716455.369999999</v>
          </cell>
          <cell r="AN27">
            <v>5002065.8600000003</v>
          </cell>
        </row>
        <row r="28">
          <cell r="H28">
            <v>145</v>
          </cell>
          <cell r="I28">
            <v>193281937.56</v>
          </cell>
          <cell r="U28">
            <v>23</v>
          </cell>
          <cell r="V28">
            <v>30167605.960000001</v>
          </cell>
          <cell r="AK28">
            <v>23</v>
          </cell>
          <cell r="AL28">
            <v>28217708.98</v>
          </cell>
          <cell r="AM28">
            <v>17954927.859999999</v>
          </cell>
          <cell r="AN28">
            <v>6611077.2399999993</v>
          </cell>
        </row>
        <row r="31">
          <cell r="F31">
            <v>17145941775.419394</v>
          </cell>
          <cell r="AK31">
            <v>18095</v>
          </cell>
          <cell r="AR31">
            <v>3817025000</v>
          </cell>
        </row>
        <row r="32">
          <cell r="F32">
            <v>11201600803.606339</v>
          </cell>
          <cell r="H32">
            <v>59499</v>
          </cell>
          <cell r="I32">
            <v>12336865734.580002</v>
          </cell>
          <cell r="U32">
            <v>29334</v>
          </cell>
          <cell r="V32">
            <v>5727938230.9900007</v>
          </cell>
          <cell r="AK32">
            <v>16456</v>
          </cell>
          <cell r="AL32">
            <v>2865173919.7200003</v>
          </cell>
          <cell r="AM32">
            <v>1823110109.8199999</v>
          </cell>
          <cell r="AN32">
            <v>668400770.84999967</v>
          </cell>
          <cell r="AR32">
            <v>2499997963</v>
          </cell>
        </row>
        <row r="42">
          <cell r="F42">
            <v>531697151.36130893</v>
          </cell>
          <cell r="H42">
            <v>3748</v>
          </cell>
          <cell r="I42">
            <v>664126593.52999997</v>
          </cell>
          <cell r="U42">
            <v>1460</v>
          </cell>
          <cell r="V42">
            <v>221798428.89999998</v>
          </cell>
          <cell r="AK42">
            <v>1235</v>
          </cell>
          <cell r="AL42">
            <v>168349827.52999997</v>
          </cell>
          <cell r="AM42">
            <v>165657168.29000002</v>
          </cell>
          <cell r="AN42">
            <v>39096343.990000002</v>
          </cell>
          <cell r="AR42">
            <v>118937106</v>
          </cell>
        </row>
        <row r="45">
          <cell r="D45" t="str">
            <v>Inwestycje mające na celu ochronę wód przed zanieczyszczeniem azotanami pochodzącymi ze źródeł rolniczych 
(w tym "Inwestycje w gospodarstwach położonych na obszarach OSN")</v>
          </cell>
          <cell r="F45">
            <v>410715956.456967</v>
          </cell>
          <cell r="H45">
            <v>5368</v>
          </cell>
          <cell r="I45">
            <v>388343126.69999999</v>
          </cell>
          <cell r="U45">
            <v>1844</v>
          </cell>
          <cell r="V45">
            <v>128750090.36999997</v>
          </cell>
          <cell r="AK45">
            <v>148</v>
          </cell>
          <cell r="AL45">
            <v>7293636.5</v>
          </cell>
          <cell r="AM45">
            <v>7293636.5</v>
          </cell>
          <cell r="AN45">
            <v>1692182.37</v>
          </cell>
          <cell r="AR45">
            <v>90338894</v>
          </cell>
        </row>
        <row r="49">
          <cell r="F49">
            <v>3711629659.9389529</v>
          </cell>
          <cell r="H49">
            <v>4595</v>
          </cell>
          <cell r="I49">
            <v>9865831120.7999992</v>
          </cell>
          <cell r="U49">
            <v>1172</v>
          </cell>
          <cell r="V49">
            <v>2698757689.3599997</v>
          </cell>
          <cell r="AK49">
            <v>498</v>
          </cell>
          <cell r="AL49">
            <v>777573788.88999987</v>
          </cell>
          <cell r="AM49">
            <v>494770199.10000002</v>
          </cell>
          <cell r="AN49">
            <v>181340741.98000002</v>
          </cell>
          <cell r="AR49">
            <v>823052019</v>
          </cell>
        </row>
        <row r="58">
          <cell r="F58">
            <v>1290298204.0558252</v>
          </cell>
          <cell r="H58">
            <v>171</v>
          </cell>
          <cell r="I58">
            <v>1482860003.3700001</v>
          </cell>
          <cell r="U58">
            <v>140</v>
          </cell>
          <cell r="V58">
            <v>1205692861.1452694</v>
          </cell>
          <cell r="AK58">
            <v>26</v>
          </cell>
          <cell r="AL58">
            <v>119123591.86999999</v>
          </cell>
          <cell r="AM58">
            <v>75798341.349999994</v>
          </cell>
          <cell r="AN58">
            <v>27348908.749999996</v>
          </cell>
          <cell r="AR58">
            <v>284699018</v>
          </cell>
        </row>
        <row r="59">
          <cell r="F59">
            <v>556863166.34434009</v>
          </cell>
          <cell r="AK59">
            <v>837</v>
          </cell>
          <cell r="AR59">
            <v>122970926</v>
          </cell>
        </row>
        <row r="60">
          <cell r="H60">
            <v>5609</v>
          </cell>
          <cell r="I60">
            <v>389855835.21000004</v>
          </cell>
          <cell r="U60">
            <v>1811</v>
          </cell>
          <cell r="V60">
            <v>132552112.42000003</v>
          </cell>
          <cell r="AK60">
            <v>497</v>
          </cell>
          <cell r="AL60">
            <v>41787200.260000005</v>
          </cell>
          <cell r="AM60">
            <v>26589193.390000004</v>
          </cell>
          <cell r="AN60">
            <v>9621479.7799999993</v>
          </cell>
        </row>
        <row r="66">
          <cell r="H66">
            <v>1280</v>
          </cell>
          <cell r="I66">
            <v>81831120.890000001</v>
          </cell>
          <cell r="U66">
            <v>414</v>
          </cell>
          <cell r="V66">
            <v>18329647.779999997</v>
          </cell>
          <cell r="AK66">
            <v>340</v>
          </cell>
          <cell r="AL66">
            <v>13495871.229999999</v>
          </cell>
          <cell r="AM66">
            <v>8587421.5499999989</v>
          </cell>
          <cell r="AN66">
            <v>3133866.21</v>
          </cell>
        </row>
        <row r="74">
          <cell r="AK74">
            <v>38827</v>
          </cell>
        </row>
        <row r="75">
          <cell r="F75">
            <v>3208373146.0555072</v>
          </cell>
          <cell r="H75">
            <v>24313</v>
          </cell>
          <cell r="I75">
            <v>2786100000</v>
          </cell>
          <cell r="U75">
            <v>18869</v>
          </cell>
          <cell r="V75">
            <v>2194700000</v>
          </cell>
          <cell r="AK75">
            <v>12793</v>
          </cell>
          <cell r="AL75">
            <v>1101360000</v>
          </cell>
          <cell r="AM75">
            <v>700795368</v>
          </cell>
          <cell r="AN75">
            <v>255926339.68000001</v>
          </cell>
          <cell r="AR75">
            <v>717978630</v>
          </cell>
        </row>
        <row r="81">
          <cell r="F81">
            <v>1534698188.30022</v>
          </cell>
          <cell r="H81">
            <v>11925</v>
          </cell>
          <cell r="I81">
            <v>2025150000</v>
          </cell>
          <cell r="U81">
            <v>2129</v>
          </cell>
          <cell r="V81">
            <v>212950000</v>
          </cell>
          <cell r="AK81">
            <v>1834</v>
          </cell>
          <cell r="AL81">
            <v>153680000</v>
          </cell>
          <cell r="AM81">
            <v>97786584</v>
          </cell>
          <cell r="AN81">
            <v>35935980.789999992</v>
          </cell>
          <cell r="AR81">
            <v>339359101</v>
          </cell>
        </row>
        <row r="88">
          <cell r="F88">
            <v>3328069613.1237431</v>
          </cell>
          <cell r="H88">
            <v>37105</v>
          </cell>
          <cell r="I88">
            <v>2226300000</v>
          </cell>
          <cell r="U88">
            <v>29922</v>
          </cell>
          <cell r="V88">
            <v>1795320000</v>
          </cell>
          <cell r="AK88">
            <v>22567</v>
          </cell>
          <cell r="AL88">
            <v>1095300000</v>
          </cell>
          <cell r="AM88">
            <v>696939390</v>
          </cell>
          <cell r="AN88">
            <v>255405794.09</v>
          </cell>
          <cell r="AR88">
            <v>745527034</v>
          </cell>
        </row>
        <row r="97">
          <cell r="F97">
            <v>1031151276.4922351</v>
          </cell>
          <cell r="H97">
            <v>3035</v>
          </cell>
          <cell r="I97">
            <v>1273684942.1100001</v>
          </cell>
          <cell r="U97">
            <v>1267</v>
          </cell>
          <cell r="V97">
            <v>536339384.05999994</v>
          </cell>
          <cell r="AK97">
            <v>1097</v>
          </cell>
          <cell r="AL97">
            <v>428131340.52999997</v>
          </cell>
          <cell r="AM97">
            <v>272419969.80000001</v>
          </cell>
          <cell r="AN97">
            <v>99501479.359999999</v>
          </cell>
          <cell r="AR97">
            <v>231997643</v>
          </cell>
        </row>
        <row r="100">
          <cell r="F100">
            <v>26657710.505121</v>
          </cell>
          <cell r="H100">
            <v>841</v>
          </cell>
          <cell r="U100">
            <v>566</v>
          </cell>
          <cell r="V100">
            <v>10100776</v>
          </cell>
          <cell r="AK100">
            <v>559</v>
          </cell>
          <cell r="AL100">
            <v>9927461.2400000002</v>
          </cell>
          <cell r="AM100">
            <v>6316840.7000000002</v>
          </cell>
          <cell r="AN100">
            <v>2320752.16</v>
          </cell>
          <cell r="AR100">
            <v>5996857</v>
          </cell>
        </row>
        <row r="105">
          <cell r="F105">
            <v>6112991517.5593872</v>
          </cell>
          <cell r="AK105">
            <v>1557</v>
          </cell>
          <cell r="AR105">
            <v>1386938080</v>
          </cell>
        </row>
        <row r="106">
          <cell r="H106">
            <v>5358</v>
          </cell>
          <cell r="I106">
            <v>6544058910.114686</v>
          </cell>
          <cell r="U106">
            <v>2213</v>
          </cell>
          <cell r="V106">
            <v>2202491883.9758101</v>
          </cell>
          <cell r="AK106">
            <v>1116</v>
          </cell>
          <cell r="AL106">
            <v>1787623252.4300003</v>
          </cell>
          <cell r="AM106">
            <v>1137464667.3700001</v>
          </cell>
          <cell r="AN106">
            <v>419712172.31000006</v>
          </cell>
        </row>
        <row r="107">
          <cell r="H107">
            <v>2757</v>
          </cell>
          <cell r="I107">
            <v>5382771233.1490288</v>
          </cell>
          <cell r="U107">
            <v>918</v>
          </cell>
          <cell r="V107">
            <v>1784362832.5674241</v>
          </cell>
          <cell r="AK107">
            <v>662</v>
          </cell>
          <cell r="AL107">
            <v>1190938739.9100003</v>
          </cell>
          <cell r="AM107">
            <v>757794316.78999996</v>
          </cell>
          <cell r="AN107">
            <v>276042833.75000006</v>
          </cell>
        </row>
        <row r="108">
          <cell r="H108">
            <v>1187</v>
          </cell>
          <cell r="I108">
            <v>747901135.12998116</v>
          </cell>
          <cell r="U108">
            <v>560</v>
          </cell>
          <cell r="V108">
            <v>367461853.48994184</v>
          </cell>
          <cell r="AK108">
            <v>196</v>
          </cell>
          <cell r="AL108">
            <v>88918250.639999986</v>
          </cell>
          <cell r="AM108">
            <v>56578682.229999997</v>
          </cell>
          <cell r="AN108">
            <v>20490485.270000003</v>
          </cell>
        </row>
        <row r="109">
          <cell r="H109">
            <v>305</v>
          </cell>
          <cell r="I109">
            <v>387344147.76589024</v>
          </cell>
          <cell r="U109">
            <v>176</v>
          </cell>
          <cell r="V109">
            <v>218654944.20890146</v>
          </cell>
          <cell r="AK109">
            <v>116</v>
          </cell>
          <cell r="AL109">
            <v>127678537.86000001</v>
          </cell>
          <cell r="AM109">
            <v>81241853.290000007</v>
          </cell>
          <cell r="AN109">
            <v>29574766.399999991</v>
          </cell>
        </row>
        <row r="110">
          <cell r="H110">
            <v>103</v>
          </cell>
          <cell r="I110">
            <v>58895854.840573631</v>
          </cell>
          <cell r="U110">
            <v>78</v>
          </cell>
          <cell r="V110">
            <v>46078058.140451044</v>
          </cell>
          <cell r="AK110">
            <v>32</v>
          </cell>
          <cell r="AL110">
            <v>15236744.689999999</v>
          </cell>
          <cell r="AM110">
            <v>9695140.5399999991</v>
          </cell>
          <cell r="AN110">
            <v>3493751.95</v>
          </cell>
        </row>
        <row r="111">
          <cell r="F111">
            <v>1340340783.7979491</v>
          </cell>
          <cell r="H111">
            <v>14996</v>
          </cell>
          <cell r="I111">
            <v>84623933.449999988</v>
          </cell>
          <cell r="U111">
            <v>10879</v>
          </cell>
          <cell r="V111">
            <v>883396775.29999995</v>
          </cell>
          <cell r="AK111">
            <v>17566</v>
          </cell>
          <cell r="AL111">
            <v>497885495.42000002</v>
          </cell>
          <cell r="AM111">
            <v>316803923.52999997</v>
          </cell>
          <cell r="AN111">
            <v>115986306.86999999</v>
          </cell>
          <cell r="AR111">
            <v>300989060</v>
          </cell>
        </row>
        <row r="113">
          <cell r="H113">
            <v>13778</v>
          </cell>
          <cell r="I113">
            <v>76339461.969999999</v>
          </cell>
          <cell r="U113">
            <v>10731</v>
          </cell>
          <cell r="AK113">
            <v>2104</v>
          </cell>
          <cell r="AL113">
            <v>55044151.789999999</v>
          </cell>
          <cell r="AM113">
            <v>35024525.100000009</v>
          </cell>
          <cell r="AN113">
            <v>12801524.34</v>
          </cell>
        </row>
        <row r="129">
          <cell r="H129">
            <v>122</v>
          </cell>
          <cell r="I129">
            <v>1866471.1</v>
          </cell>
          <cell r="U129">
            <v>56</v>
          </cell>
          <cell r="AK129">
            <v>9324</v>
          </cell>
          <cell r="AL129">
            <v>239253000.48000002</v>
          </cell>
          <cell r="AM129">
            <v>152236295.69</v>
          </cell>
          <cell r="AN129">
            <v>55876325.600000009</v>
          </cell>
        </row>
        <row r="137">
          <cell r="AK137">
            <v>7607</v>
          </cell>
          <cell r="AL137">
            <v>203140082.60000002</v>
          </cell>
          <cell r="AM137">
            <v>129257875.04000001</v>
          </cell>
          <cell r="AN137">
            <v>47208053.529999994</v>
          </cell>
        </row>
        <row r="146">
          <cell r="F146">
            <v>957108536.52371609</v>
          </cell>
          <cell r="AR146">
            <v>215268848</v>
          </cell>
        </row>
        <row r="147">
          <cell r="H147">
            <v>391</v>
          </cell>
          <cell r="U147">
            <v>348</v>
          </cell>
          <cell r="AK147">
            <v>274</v>
          </cell>
          <cell r="AL147">
            <v>132389747.92</v>
          </cell>
          <cell r="AM147">
            <v>82350569.390000001</v>
          </cell>
          <cell r="AN147">
            <v>30731844.170000002</v>
          </cell>
        </row>
        <row r="154">
          <cell r="AK154">
            <v>755</v>
          </cell>
          <cell r="AL154">
            <v>269813283.44</v>
          </cell>
          <cell r="AM154">
            <v>171682183.13999999</v>
          </cell>
          <cell r="AN154">
            <v>62656912.039999999</v>
          </cell>
        </row>
        <row r="155">
          <cell r="F155">
            <v>6023818509.9210787</v>
          </cell>
          <cell r="H155">
            <v>376042</v>
          </cell>
          <cell r="U155">
            <v>340846</v>
          </cell>
          <cell r="AK155">
            <v>99660</v>
          </cell>
          <cell r="AL155">
            <v>3955374691.04</v>
          </cell>
          <cell r="AM155">
            <v>2516788692</v>
          </cell>
          <cell r="AN155">
            <v>918637132.69000006</v>
          </cell>
          <cell r="AR155">
            <v>1366679125</v>
          </cell>
        </row>
        <row r="156">
          <cell r="H156">
            <v>352413</v>
          </cell>
          <cell r="U156">
            <v>320444</v>
          </cell>
          <cell r="V156">
            <v>3640362905</v>
          </cell>
          <cell r="AK156">
            <v>93985</v>
          </cell>
          <cell r="AL156">
            <v>3648089832.8700004</v>
          </cell>
          <cell r="AM156">
            <v>2321261989.9699998</v>
          </cell>
          <cell r="AN156">
            <v>847238488.05999994</v>
          </cell>
        </row>
        <row r="157">
          <cell r="H157">
            <v>33466</v>
          </cell>
          <cell r="U157">
            <v>30331</v>
          </cell>
          <cell r="V157">
            <v>307114787.30000001</v>
          </cell>
          <cell r="AK157">
            <v>10074</v>
          </cell>
          <cell r="AL157">
            <v>307284858.16999996</v>
          </cell>
          <cell r="AM157">
            <v>195526702.03</v>
          </cell>
          <cell r="AN157">
            <v>71398644.63000001</v>
          </cell>
        </row>
        <row r="158">
          <cell r="H158">
            <v>226331</v>
          </cell>
          <cell r="U158">
            <v>197147</v>
          </cell>
          <cell r="AK158">
            <v>68642</v>
          </cell>
          <cell r="AL158">
            <v>2415101993.4699998</v>
          </cell>
          <cell r="AM158">
            <v>1536731074.1200001</v>
          </cell>
          <cell r="AN158">
            <v>561811826</v>
          </cell>
        </row>
        <row r="170">
          <cell r="H170">
            <v>149711</v>
          </cell>
          <cell r="U170">
            <v>143699</v>
          </cell>
          <cell r="AK170">
            <v>57602</v>
          </cell>
          <cell r="AL170">
            <v>1540228580.7699997</v>
          </cell>
          <cell r="AM170">
            <v>980029546.37</v>
          </cell>
          <cell r="AN170">
            <v>356814742.32999998</v>
          </cell>
        </row>
        <row r="176">
          <cell r="F176">
            <v>3104039825.7882547</v>
          </cell>
          <cell r="H176">
            <v>99167</v>
          </cell>
          <cell r="U176">
            <v>90986</v>
          </cell>
          <cell r="AK176">
            <v>27982</v>
          </cell>
          <cell r="AL176">
            <v>1546453060.7600002</v>
          </cell>
          <cell r="AM176">
            <v>984008458.91999996</v>
          </cell>
          <cell r="AN176">
            <v>360162200.07999992</v>
          </cell>
          <cell r="AR176">
            <v>699942890</v>
          </cell>
        </row>
        <row r="177">
          <cell r="H177">
            <v>21881</v>
          </cell>
          <cell r="U177">
            <v>17985</v>
          </cell>
          <cell r="V177">
            <v>316207962.14999998</v>
          </cell>
          <cell r="AK177">
            <v>10105</v>
          </cell>
          <cell r="AL177">
            <v>314668218.27999997</v>
          </cell>
          <cell r="AM177">
            <v>200223250.47999999</v>
          </cell>
          <cell r="AN177">
            <v>73598264.340000004</v>
          </cell>
        </row>
        <row r="178">
          <cell r="H178">
            <v>84719</v>
          </cell>
          <cell r="U178">
            <v>78385</v>
          </cell>
          <cell r="V178">
            <v>1240681355.04</v>
          </cell>
          <cell r="AK178">
            <v>25273</v>
          </cell>
          <cell r="AL178">
            <v>1231784842.48</v>
          </cell>
          <cell r="AM178">
            <v>783785208.43999994</v>
          </cell>
          <cell r="AN178">
            <v>286563935.74000001</v>
          </cell>
        </row>
        <row r="179">
          <cell r="H179">
            <v>58380</v>
          </cell>
          <cell r="U179">
            <v>51096</v>
          </cell>
          <cell r="AK179">
            <v>17105</v>
          </cell>
          <cell r="AL179">
            <v>986327721.49999988</v>
          </cell>
          <cell r="AM179">
            <v>627600191.67999995</v>
          </cell>
          <cell r="AN179">
            <v>230505685.87</v>
          </cell>
        </row>
        <row r="191">
          <cell r="H191">
            <v>40787</v>
          </cell>
          <cell r="U191">
            <v>39890</v>
          </cell>
          <cell r="AK191">
            <v>17892</v>
          </cell>
          <cell r="AL191">
            <v>560125339.26000011</v>
          </cell>
          <cell r="AM191">
            <v>356408267.23999995</v>
          </cell>
          <cell r="AN191">
            <v>129656514.20999999</v>
          </cell>
        </row>
        <row r="196">
          <cell r="F196">
            <v>8626388625.7988968</v>
          </cell>
          <cell r="H196">
            <v>4240611</v>
          </cell>
          <cell r="U196">
            <v>3830424</v>
          </cell>
          <cell r="V196">
            <v>6799659244.5099993</v>
          </cell>
          <cell r="AK196">
            <v>990959</v>
          </cell>
          <cell r="AL196">
            <v>6786158244.0200005</v>
          </cell>
          <cell r="AM196">
            <v>4318007767.2399998</v>
          </cell>
          <cell r="AN196">
            <v>1580028905.53</v>
          </cell>
          <cell r="AR196">
            <v>1983293170</v>
          </cell>
        </row>
        <row r="197">
          <cell r="H197">
            <v>168170</v>
          </cell>
          <cell r="U197">
            <v>152640</v>
          </cell>
          <cell r="V197">
            <v>318129170.67999995</v>
          </cell>
          <cell r="AK197">
            <v>37423</v>
          </cell>
          <cell r="AL197">
            <v>317122930.74000007</v>
          </cell>
          <cell r="AM197">
            <v>201784432.85999998</v>
          </cell>
          <cell r="AN197">
            <v>73926442.5</v>
          </cell>
        </row>
        <row r="198">
          <cell r="H198">
            <v>3584136</v>
          </cell>
          <cell r="U198">
            <v>3297856</v>
          </cell>
          <cell r="V198">
            <v>5964822217.7100019</v>
          </cell>
          <cell r="AK198">
            <v>854590</v>
          </cell>
          <cell r="AL198">
            <v>5954776086.5099993</v>
          </cell>
          <cell r="AM198">
            <v>3789002919.1800003</v>
          </cell>
          <cell r="AN198">
            <v>1386397787.0999999</v>
          </cell>
        </row>
        <row r="199">
          <cell r="H199">
            <v>511548</v>
          </cell>
          <cell r="U199">
            <v>438504</v>
          </cell>
          <cell r="V199">
            <v>516707856.11999995</v>
          </cell>
          <cell r="AK199">
            <v>194909</v>
          </cell>
          <cell r="AL199">
            <v>514259226.76999992</v>
          </cell>
          <cell r="AM199">
            <v>327220415.19999999</v>
          </cell>
          <cell r="AN199">
            <v>119704675.92999999</v>
          </cell>
        </row>
        <row r="200">
          <cell r="H200">
            <v>4239802</v>
          </cell>
          <cell r="U200">
            <v>3829615</v>
          </cell>
          <cell r="V200">
            <v>6795655704.2099991</v>
          </cell>
          <cell r="AK200">
            <v>990875</v>
          </cell>
          <cell r="AL200">
            <v>6783733183.5500002</v>
          </cell>
          <cell r="AM200">
            <v>4316464704.0100002</v>
          </cell>
          <cell r="AN200">
            <v>1579462741.03</v>
          </cell>
        </row>
        <row r="207">
          <cell r="H207">
            <v>809</v>
          </cell>
          <cell r="U207">
            <v>809</v>
          </cell>
          <cell r="V207">
            <v>4003540.3000000003</v>
          </cell>
          <cell r="AK207">
            <v>812</v>
          </cell>
          <cell r="AL207">
            <v>2425060.4699999997</v>
          </cell>
          <cell r="AM207">
            <v>1543063.23</v>
          </cell>
          <cell r="AN207">
            <v>566164.5</v>
          </cell>
        </row>
        <row r="208">
          <cell r="F208">
            <v>227545000.00000003</v>
          </cell>
          <cell r="H208">
            <v>9569</v>
          </cell>
          <cell r="U208">
            <v>0</v>
          </cell>
          <cell r="V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R208">
            <v>50000000</v>
          </cell>
        </row>
        <row r="210">
          <cell r="F210">
            <v>400390385.512896</v>
          </cell>
          <cell r="H210">
            <v>334</v>
          </cell>
          <cell r="I210">
            <v>1051958851.6699998</v>
          </cell>
          <cell r="U210">
            <v>33</v>
          </cell>
          <cell r="V210">
            <v>82949589</v>
          </cell>
          <cell r="AK210">
            <v>7</v>
          </cell>
          <cell r="AL210">
            <v>11146240.640000002</v>
          </cell>
          <cell r="AM210">
            <v>7092352.8699999992</v>
          </cell>
          <cell r="AN210">
            <v>2466940.5599999996</v>
          </cell>
          <cell r="AR210">
            <v>87998186</v>
          </cell>
        </row>
        <row r="214">
          <cell r="F214">
            <v>3499466609.4744263</v>
          </cell>
          <cell r="AK214">
            <v>10931</v>
          </cell>
          <cell r="AR214">
            <v>786980355</v>
          </cell>
        </row>
        <row r="215">
          <cell r="H215">
            <v>301</v>
          </cell>
          <cell r="I215">
            <v>37422000</v>
          </cell>
          <cell r="U215">
            <v>299</v>
          </cell>
          <cell r="V215">
            <v>37180000</v>
          </cell>
          <cell r="AK215">
            <v>299</v>
          </cell>
          <cell r="AL215">
            <v>37156680</v>
          </cell>
          <cell r="AM215">
            <v>23642795.48</v>
          </cell>
          <cell r="AN215">
            <v>8641728.5499999989</v>
          </cell>
        </row>
        <row r="216">
          <cell r="H216">
            <v>29613</v>
          </cell>
          <cell r="I216">
            <v>3596342911.7375021</v>
          </cell>
          <cell r="AK216">
            <v>10831</v>
          </cell>
          <cell r="AL216">
            <v>1304807914.8899999</v>
          </cell>
          <cell r="AM216">
            <v>780717078.13</v>
          </cell>
          <cell r="AN216">
            <v>304056470.46000004</v>
          </cell>
        </row>
        <row r="217">
          <cell r="H217">
            <v>29613</v>
          </cell>
          <cell r="I217">
            <v>3596342911.7375021</v>
          </cell>
          <cell r="U217">
            <v>14049</v>
          </cell>
          <cell r="V217">
            <v>1706783666.2853394</v>
          </cell>
          <cell r="AK217">
            <v>10775</v>
          </cell>
          <cell r="AL217">
            <v>1299761234.3499999</v>
          </cell>
          <cell r="AM217">
            <v>777505875.50999999</v>
          </cell>
          <cell r="AN217">
            <v>302921758.79000002</v>
          </cell>
        </row>
        <row r="218">
          <cell r="U218">
            <v>63</v>
          </cell>
          <cell r="V218">
            <v>5046680.5399999991</v>
          </cell>
          <cell r="AK218">
            <v>62</v>
          </cell>
          <cell r="AL218">
            <v>5046680.5399999991</v>
          </cell>
          <cell r="AM218">
            <v>3211202.62</v>
          </cell>
          <cell r="AN218">
            <v>1134711.67</v>
          </cell>
        </row>
        <row r="219">
          <cell r="H219">
            <v>169</v>
          </cell>
          <cell r="I219">
            <v>58455129.544871926</v>
          </cell>
          <cell r="AK219">
            <v>222</v>
          </cell>
          <cell r="AL219">
            <v>24090838.880000003</v>
          </cell>
          <cell r="AM219">
            <v>10397602.279999999</v>
          </cell>
          <cell r="AN219">
            <v>5584306.0800000001</v>
          </cell>
        </row>
        <row r="220">
          <cell r="H220">
            <v>169</v>
          </cell>
          <cell r="I220">
            <v>58455129.544871926</v>
          </cell>
          <cell r="U220">
            <v>117</v>
          </cell>
          <cell r="V220">
            <v>37255762.380000003</v>
          </cell>
          <cell r="AK220">
            <v>220</v>
          </cell>
          <cell r="AL220">
            <v>23120680.600000001</v>
          </cell>
          <cell r="AM220">
            <v>9780290.5999999996</v>
          </cell>
          <cell r="AN220">
            <v>5366459.4400000004</v>
          </cell>
        </row>
        <row r="221">
          <cell r="U221">
            <v>4</v>
          </cell>
          <cell r="V221">
            <v>970158.28</v>
          </cell>
          <cell r="AK221">
            <v>7</v>
          </cell>
          <cell r="AL221">
            <v>970158.28</v>
          </cell>
          <cell r="AM221">
            <v>617311.68000000005</v>
          </cell>
          <cell r="AN221">
            <v>217846.64</v>
          </cell>
        </row>
        <row r="222">
          <cell r="H222">
            <v>274</v>
          </cell>
          <cell r="I222">
            <v>552543037.96035194</v>
          </cell>
          <cell r="U222">
            <v>273</v>
          </cell>
          <cell r="V222">
            <v>550524713.81035197</v>
          </cell>
          <cell r="AK222">
            <v>274</v>
          </cell>
          <cell r="AL222">
            <v>375327069.58999997</v>
          </cell>
          <cell r="AM222">
            <v>194675561.49999997</v>
          </cell>
          <cell r="AN222">
            <v>86394349.569999993</v>
          </cell>
        </row>
        <row r="223">
          <cell r="F223">
            <v>1443638561.265604</v>
          </cell>
          <cell r="H223">
            <v>832</v>
          </cell>
          <cell r="I223">
            <v>680015018.76300001</v>
          </cell>
          <cell r="U223">
            <v>726</v>
          </cell>
          <cell r="V223">
            <v>573223045.38999999</v>
          </cell>
          <cell r="AK223">
            <v>42</v>
          </cell>
          <cell r="AL223">
            <v>448864522.69</v>
          </cell>
          <cell r="AM223">
            <v>285612492.47999996</v>
          </cell>
          <cell r="AN223">
            <v>104689428.44</v>
          </cell>
          <cell r="AR223">
            <v>323277848</v>
          </cell>
        </row>
        <row r="226">
          <cell r="F226">
            <v>1178656303.2896788</v>
          </cell>
          <cell r="AK226">
            <v>53466</v>
          </cell>
          <cell r="AR226">
            <v>263985099</v>
          </cell>
        </row>
        <row r="227">
          <cell r="AK227">
            <v>17662</v>
          </cell>
          <cell r="AL227">
            <v>584754744.89999998</v>
          </cell>
          <cell r="AM227">
            <v>372077032.23000002</v>
          </cell>
          <cell r="AN227">
            <v>137252228.94</v>
          </cell>
        </row>
        <row r="228">
          <cell r="AK228">
            <v>35804</v>
          </cell>
          <cell r="AL228">
            <v>673095313.02999997</v>
          </cell>
          <cell r="AM228">
            <v>428288593.16000003</v>
          </cell>
          <cell r="AN228">
            <v>160332842.62</v>
          </cell>
        </row>
        <row r="229">
          <cell r="F229">
            <v>60269445030.077858</v>
          </cell>
          <cell r="H229">
            <v>4934098</v>
          </cell>
          <cell r="I229">
            <v>53120549013.455887</v>
          </cell>
          <cell r="U229">
            <v>4384925</v>
          </cell>
          <cell r="V229">
            <v>40241496209.875893</v>
          </cell>
          <cell r="AK229">
            <v>1109760</v>
          </cell>
          <cell r="AL229">
            <v>26757846192.850002</v>
          </cell>
          <cell r="AM229">
            <v>16986662985.530001</v>
          </cell>
          <cell r="AN229">
            <v>6234237395.499999</v>
          </cell>
          <cell r="AR229">
            <v>13562211428</v>
          </cell>
        </row>
        <row r="230">
          <cell r="F230">
            <v>60495045826.27536</v>
          </cell>
        </row>
        <row r="233">
          <cell r="B233" t="str">
            <v xml:space="preserve">*** W ramach poddziałania 19.2 dane zawarte w sekcjach "złożone wnioski" oraz "wnioski odrzucone / wycofane" nie zawierają wniosków niewybranych przez LGD. </v>
          </cell>
        </row>
        <row r="235">
          <cell r="B235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38">
          <cell r="B238" t="str">
            <v>******** W ramach obsługi działania 11, w kolumnie „Zrealizowane płatności” uwzględniono kwoty wypłacone w ramach obsługi kampanii 2010 do 2014 - łącznie na kwotę ogółem 4 068 592,53 zł.</v>
          </cell>
        </row>
        <row r="239">
          <cell r="B239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17424751.139999989</v>
          </cell>
        </row>
        <row r="8">
          <cell r="F8">
            <v>22438482.84</v>
          </cell>
        </row>
        <row r="10">
          <cell r="F10">
            <v>72599500</v>
          </cell>
        </row>
        <row r="11">
          <cell r="F11">
            <v>406266000</v>
          </cell>
        </row>
        <row r="13">
          <cell r="F13">
            <v>759185938.00240004</v>
          </cell>
        </row>
        <row r="14">
          <cell r="F14">
            <v>480841078.69240004</v>
          </cell>
        </row>
        <row r="15">
          <cell r="F15">
            <v>278344859.31</v>
          </cell>
        </row>
        <row r="16">
          <cell r="F16">
            <v>5641847160.1300001</v>
          </cell>
        </row>
        <row r="17">
          <cell r="F17">
            <v>4100744160.1300001</v>
          </cell>
        </row>
        <row r="18">
          <cell r="F18">
            <v>1541103000</v>
          </cell>
        </row>
        <row r="19">
          <cell r="F19">
            <v>2155306563.4899998</v>
          </cell>
        </row>
        <row r="20">
          <cell r="F20">
            <v>1595816663.49</v>
          </cell>
        </row>
        <row r="21">
          <cell r="F21">
            <v>559489900</v>
          </cell>
        </row>
        <row r="22">
          <cell r="F22">
            <v>1259849130</v>
          </cell>
        </row>
        <row r="23">
          <cell r="F23">
            <v>586757900</v>
          </cell>
        </row>
        <row r="24">
          <cell r="F24">
            <v>673091230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topLeftCell="A2" zoomScale="80" zoomScaleNormal="80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68" style="1" customWidth="1"/>
    <col min="3" max="3" width="26.5703125" style="1" customWidth="1"/>
    <col min="4" max="4" width="14.5703125" style="1" customWidth="1"/>
    <col min="5" max="5" width="19.7109375" style="1" bestFit="1" customWidth="1"/>
    <col min="6" max="6" width="14.5703125" style="1" customWidth="1"/>
    <col min="7" max="7" width="13.7109375" style="1" customWidth="1"/>
    <col min="8" max="8" width="24.85546875" style="1" customWidth="1"/>
    <col min="9" max="9" width="14.42578125" style="1" customWidth="1"/>
    <col min="10" max="10" width="14.85546875" style="1" customWidth="1"/>
    <col min="11" max="12" width="19.7109375" style="1" bestFit="1" customWidth="1"/>
    <col min="13" max="13" width="18.5703125" style="1" bestFit="1" customWidth="1"/>
    <col min="14" max="14" width="14.7109375" style="1" customWidth="1"/>
    <col min="15" max="15" width="24.42578125" style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242" t="s">
        <v>1</v>
      </c>
      <c r="E1" s="243"/>
      <c r="F1" s="243"/>
      <c r="G1" s="244" t="s">
        <v>2</v>
      </c>
      <c r="H1" s="245"/>
      <c r="I1" s="246"/>
      <c r="J1" s="245" t="s">
        <v>3</v>
      </c>
      <c r="K1" s="245"/>
      <c r="L1" s="245"/>
      <c r="M1" s="245"/>
      <c r="N1" s="245"/>
      <c r="O1" s="5" t="s">
        <v>4</v>
      </c>
    </row>
    <row r="2" spans="1:15" s="2" customFormat="1" ht="76.5" customHeight="1" x14ac:dyDescent="0.2">
      <c r="A2" s="247" t="s">
        <v>5</v>
      </c>
      <c r="B2" s="250" t="s">
        <v>6</v>
      </c>
      <c r="C2" s="6" t="s">
        <v>7</v>
      </c>
      <c r="D2" s="253" t="s">
        <v>8</v>
      </c>
      <c r="E2" s="254"/>
      <c r="F2" s="254"/>
      <c r="G2" s="253" t="s">
        <v>9</v>
      </c>
      <c r="H2" s="254"/>
      <c r="I2" s="250"/>
      <c r="J2" s="255" t="s">
        <v>10</v>
      </c>
      <c r="K2" s="256"/>
      <c r="L2" s="256"/>
      <c r="M2" s="256"/>
      <c r="N2" s="257"/>
      <c r="O2" s="7" t="s">
        <v>11</v>
      </c>
    </row>
    <row r="3" spans="1:15" s="2" customFormat="1" ht="40.5" customHeight="1" x14ac:dyDescent="0.2">
      <c r="A3" s="248"/>
      <c r="B3" s="251"/>
      <c r="C3" s="232" t="s">
        <v>12</v>
      </c>
      <c r="D3" s="234" t="s">
        <v>13</v>
      </c>
      <c r="E3" s="8" t="s">
        <v>14</v>
      </c>
      <c r="F3" s="8" t="s">
        <v>15</v>
      </c>
      <c r="G3" s="236" t="s">
        <v>16</v>
      </c>
      <c r="H3" s="9" t="s">
        <v>14</v>
      </c>
      <c r="I3" s="10" t="s">
        <v>15</v>
      </c>
      <c r="J3" s="236" t="s">
        <v>17</v>
      </c>
      <c r="K3" s="238" t="s">
        <v>14</v>
      </c>
      <c r="L3" s="239"/>
      <c r="M3" s="8" t="s">
        <v>18</v>
      </c>
      <c r="N3" s="10" t="s">
        <v>15</v>
      </c>
      <c r="O3" s="240" t="s">
        <v>12</v>
      </c>
    </row>
    <row r="4" spans="1:15" s="2" customFormat="1" ht="22.5" customHeight="1" thickBot="1" x14ac:dyDescent="0.25">
      <c r="A4" s="249"/>
      <c r="B4" s="252"/>
      <c r="C4" s="233"/>
      <c r="D4" s="235"/>
      <c r="E4" s="11" t="s">
        <v>12</v>
      </c>
      <c r="F4" s="11" t="s">
        <v>19</v>
      </c>
      <c r="G4" s="237"/>
      <c r="H4" s="11" t="s">
        <v>12</v>
      </c>
      <c r="I4" s="11" t="s">
        <v>19</v>
      </c>
      <c r="J4" s="237"/>
      <c r="K4" s="11" t="s">
        <v>12</v>
      </c>
      <c r="L4" s="11" t="s">
        <v>20</v>
      </c>
      <c r="M4" s="11" t="s">
        <v>12</v>
      </c>
      <c r="N4" s="12" t="s">
        <v>19</v>
      </c>
      <c r="O4" s="241"/>
    </row>
    <row r="5" spans="1:15" s="2" customFormat="1" ht="15.75" thickBot="1" x14ac:dyDescent="0.25">
      <c r="A5" s="13"/>
      <c r="B5" s="14">
        <v>2</v>
      </c>
      <c r="C5" s="15">
        <v>3</v>
      </c>
      <c r="D5" s="16">
        <v>4</v>
      </c>
      <c r="E5" s="15">
        <v>5</v>
      </c>
      <c r="F5" s="17" t="s">
        <v>21</v>
      </c>
      <c r="G5" s="16">
        <v>7</v>
      </c>
      <c r="H5" s="18">
        <v>8</v>
      </c>
      <c r="I5" s="19" t="s">
        <v>22</v>
      </c>
      <c r="J5" s="16">
        <v>10</v>
      </c>
      <c r="K5" s="18">
        <v>11</v>
      </c>
      <c r="L5" s="18">
        <v>12</v>
      </c>
      <c r="M5" s="18">
        <v>13</v>
      </c>
      <c r="N5" s="19" t="s">
        <v>23</v>
      </c>
      <c r="O5" s="14">
        <v>15</v>
      </c>
    </row>
    <row r="6" spans="1:15" s="31" customFormat="1" ht="14.25" x14ac:dyDescent="0.2">
      <c r="A6" s="20">
        <v>1</v>
      </c>
      <c r="B6" s="21" t="s">
        <v>24</v>
      </c>
      <c r="C6" s="22">
        <f>'[3]arkusz główny'!F8</f>
        <v>263736684.24721703</v>
      </c>
      <c r="D6" s="23">
        <f>SUM(D7:D8)</f>
        <v>96</v>
      </c>
      <c r="E6" s="24">
        <f>SUM(E7:E8)</f>
        <v>26319011</v>
      </c>
      <c r="F6" s="25">
        <f>IFERROR(E6/C6,".")</f>
        <v>9.9792757595031908E-2</v>
      </c>
      <c r="G6" s="23">
        <f>SUM(G7:G8)</f>
        <v>24</v>
      </c>
      <c r="H6" s="24">
        <f>SUM(H7:H8)</f>
        <v>8871584</v>
      </c>
      <c r="I6" s="26">
        <f>IFERROR(H6/C6,".")</f>
        <v>3.3638035699592346E-2</v>
      </c>
      <c r="J6" s="27">
        <f>'[3]arkusz główny'!AK8</f>
        <v>13</v>
      </c>
      <c r="K6" s="28">
        <f>SUM(K7:K8)</f>
        <v>4574833.8100000005</v>
      </c>
      <c r="L6" s="28">
        <f>SUM(L7:L8)</f>
        <v>2910966.6</v>
      </c>
      <c r="M6" s="28">
        <f>SUM(M7:M8)</f>
        <v>1052372.8699999999</v>
      </c>
      <c r="N6" s="29">
        <f>IFERROR(M6/O6,".")</f>
        <v>1.8144435846515698E-2</v>
      </c>
      <c r="O6" s="30">
        <f>'[3]arkusz główny'!AR8</f>
        <v>57999757</v>
      </c>
    </row>
    <row r="7" spans="1:15" s="31" customFormat="1" ht="14.25" x14ac:dyDescent="0.2">
      <c r="A7" s="32" t="s">
        <v>25</v>
      </c>
      <c r="B7" s="33" t="s">
        <v>26</v>
      </c>
      <c r="C7" s="189"/>
      <c r="D7" s="34">
        <f>'[3]arkusz główny'!H9</f>
        <v>96</v>
      </c>
      <c r="E7" s="35">
        <f>'[3]arkusz główny'!I9</f>
        <v>26319011</v>
      </c>
      <c r="F7" s="200"/>
      <c r="G7" s="34">
        <f>'[3]arkusz główny'!U9</f>
        <v>24</v>
      </c>
      <c r="H7" s="35">
        <f>'[3]arkusz główny'!V9</f>
        <v>8871584</v>
      </c>
      <c r="I7" s="193"/>
      <c r="J7" s="36">
        <f>'[3]arkusz główny'!AK9</f>
        <v>13</v>
      </c>
      <c r="K7" s="37">
        <f>'[3]arkusz główny'!AL9</f>
        <v>4574833.8100000005</v>
      </c>
      <c r="L7" s="37">
        <f>'[3]arkusz główny'!AM9</f>
        <v>2910966.6</v>
      </c>
      <c r="M7" s="37">
        <f>'[3]arkusz główny'!AN9</f>
        <v>1052372.8699999999</v>
      </c>
      <c r="N7" s="195"/>
      <c r="O7" s="197"/>
    </row>
    <row r="8" spans="1:15" x14ac:dyDescent="0.2">
      <c r="A8" s="38" t="s">
        <v>27</v>
      </c>
      <c r="B8" s="39" t="s">
        <v>28</v>
      </c>
      <c r="C8" s="189"/>
      <c r="D8" s="40"/>
      <c r="E8" s="41"/>
      <c r="F8" s="200"/>
      <c r="G8" s="40"/>
      <c r="H8" s="41"/>
      <c r="I8" s="193"/>
      <c r="J8" s="42"/>
      <c r="K8" s="43"/>
      <c r="L8" s="44"/>
      <c r="M8" s="37">
        <f>'[3]arkusz główny'!AN10</f>
        <v>0</v>
      </c>
      <c r="N8" s="195"/>
      <c r="O8" s="197"/>
    </row>
    <row r="9" spans="1:15" ht="24" x14ac:dyDescent="0.2">
      <c r="A9" s="45">
        <v>2</v>
      </c>
      <c r="B9" s="46" t="s">
        <v>29</v>
      </c>
      <c r="C9" s="47">
        <f>'[3]arkusz główny'!F11</f>
        <v>338312610.40290701</v>
      </c>
      <c r="D9" s="48" t="e">
        <f>D10+D12</f>
        <v>#VALUE!</v>
      </c>
      <c r="E9" s="49" t="e">
        <f>E10+E12</f>
        <v>#VALUE!</v>
      </c>
      <c r="F9" s="50" t="str">
        <f>IFERROR(E9/C9,".")</f>
        <v>.</v>
      </c>
      <c r="G9" s="48">
        <f>G10+G12</f>
        <v>69</v>
      </c>
      <c r="H9" s="49">
        <f>H10+H12</f>
        <v>167136565.40999997</v>
      </c>
      <c r="I9" s="51">
        <f>IFERROR(H9/C9,".")</f>
        <v>0.49402996007435795</v>
      </c>
      <c r="J9" s="52" t="e">
        <f>J12+J10</f>
        <v>#VALUE!</v>
      </c>
      <c r="K9" s="53" t="e">
        <f>K10+K12</f>
        <v>#VALUE!</v>
      </c>
      <c r="L9" s="53" t="e">
        <f>L10+L12</f>
        <v>#VALUE!</v>
      </c>
      <c r="M9" s="53" t="e">
        <f>M10+M12</f>
        <v>#VALUE!</v>
      </c>
      <c r="N9" s="54" t="str">
        <f>IFERROR(M9/O9,".")</f>
        <v>.</v>
      </c>
      <c r="O9" s="55">
        <f>'[3]arkusz główny'!AR11</f>
        <v>75000519</v>
      </c>
    </row>
    <row r="10" spans="1:15" x14ac:dyDescent="0.2">
      <c r="A10" s="210" t="s">
        <v>30</v>
      </c>
      <c r="B10" s="33" t="s">
        <v>31</v>
      </c>
      <c r="C10" s="189"/>
      <c r="D10" s="225" t="e">
        <f>'[3]arkusz główny'!H12:H13</f>
        <v>#VALUE!</v>
      </c>
      <c r="E10" s="227" t="e">
        <f>'[3]arkusz główny'!I12:I13</f>
        <v>#VALUE!</v>
      </c>
      <c r="F10" s="200"/>
      <c r="G10" s="225">
        <f>'[3]arkusz główny'!U12</f>
        <v>56</v>
      </c>
      <c r="H10" s="227">
        <f>'[3]arkusz główny'!V12</f>
        <v>160788321.11999997</v>
      </c>
      <c r="I10" s="193"/>
      <c r="J10" s="229" t="e">
        <f>'[3]arkusz główny'!AK12:AK14</f>
        <v>#VALUE!</v>
      </c>
      <c r="K10" s="217" t="e">
        <f>'[3]arkusz główny'!AL12:AL14</f>
        <v>#VALUE!</v>
      </c>
      <c r="L10" s="230" t="e">
        <f>'[3]arkusz główny'!AM12:AM14</f>
        <v>#VALUE!</v>
      </c>
      <c r="M10" s="217" t="e">
        <f>'[3]arkusz główny'!AN12:AN14</f>
        <v>#VALUE!</v>
      </c>
      <c r="N10" s="195"/>
      <c r="O10" s="197"/>
    </row>
    <row r="11" spans="1:15" ht="21.75" customHeight="1" x14ac:dyDescent="0.2">
      <c r="A11" s="210"/>
      <c r="B11" s="56" t="s">
        <v>32</v>
      </c>
      <c r="C11" s="189"/>
      <c r="D11" s="226"/>
      <c r="E11" s="228"/>
      <c r="F11" s="200"/>
      <c r="G11" s="226"/>
      <c r="H11" s="228"/>
      <c r="I11" s="193"/>
      <c r="J11" s="229"/>
      <c r="K11" s="217"/>
      <c r="L11" s="231"/>
      <c r="M11" s="217"/>
      <c r="N11" s="195"/>
      <c r="O11" s="197"/>
    </row>
    <row r="12" spans="1:15" x14ac:dyDescent="0.2">
      <c r="A12" s="38" t="s">
        <v>33</v>
      </c>
      <c r="B12" s="39" t="s">
        <v>34</v>
      </c>
      <c r="C12" s="189"/>
      <c r="D12" s="40">
        <f>'[3]arkusz główny'!H15</f>
        <v>27</v>
      </c>
      <c r="E12" s="41">
        <f>'[3]arkusz główny'!I15</f>
        <v>17590279.960000001</v>
      </c>
      <c r="F12" s="200"/>
      <c r="G12" s="40">
        <f>'[3]arkusz główny'!U15</f>
        <v>13</v>
      </c>
      <c r="H12" s="41">
        <f>'[3]arkusz główny'!V15</f>
        <v>6348244.2899999991</v>
      </c>
      <c r="I12" s="193"/>
      <c r="J12" s="42">
        <f>'[3]arkusz główny'!AK15</f>
        <v>2</v>
      </c>
      <c r="K12" s="43">
        <f>'[3]arkusz główny'!AL15</f>
        <v>366179.19999999995</v>
      </c>
      <c r="L12" s="43">
        <f>'[3]arkusz główny'!AM15</f>
        <v>232999.81</v>
      </c>
      <c r="M12" s="43">
        <f>'[3]arkusz główny'!AN15</f>
        <v>85442.67</v>
      </c>
      <c r="N12" s="195"/>
      <c r="O12" s="197"/>
    </row>
    <row r="13" spans="1:15" x14ac:dyDescent="0.2">
      <c r="A13" s="45">
        <v>3</v>
      </c>
      <c r="B13" s="46" t="s">
        <v>35</v>
      </c>
      <c r="C13" s="47">
        <f>'[3]arkusz główny'!F19</f>
        <v>146856996.452788</v>
      </c>
      <c r="D13" s="48">
        <f>D14+D17</f>
        <v>3983</v>
      </c>
      <c r="E13" s="49">
        <f>E14+E17</f>
        <v>193281937.56</v>
      </c>
      <c r="F13" s="50"/>
      <c r="G13" s="48">
        <f>G14+G17</f>
        <v>2912</v>
      </c>
      <c r="H13" s="49">
        <f>H14+H17</f>
        <v>70030839.939999998</v>
      </c>
      <c r="I13" s="51">
        <f>IFERROR(H13/C13,".")</f>
        <v>0.47686417148340432</v>
      </c>
      <c r="J13" s="52">
        <f>'[3]arkusz główny'!AK19</f>
        <v>10148</v>
      </c>
      <c r="K13" s="53">
        <f>K14+K17</f>
        <v>54443757.320000008</v>
      </c>
      <c r="L13" s="53">
        <f>L14+L17</f>
        <v>34642470.709999993</v>
      </c>
      <c r="M13" s="53">
        <f>M14+M17</f>
        <v>12697875.57</v>
      </c>
      <c r="N13" s="54">
        <f>IFERROR(M13/O13,".")</f>
        <v>0.38474563361845632</v>
      </c>
      <c r="O13" s="55">
        <f>'[3]arkusz główny'!AR19</f>
        <v>33003300</v>
      </c>
    </row>
    <row r="14" spans="1:15" x14ac:dyDescent="0.2">
      <c r="A14" s="202" t="s">
        <v>36</v>
      </c>
      <c r="B14" s="57" t="s">
        <v>37</v>
      </c>
      <c r="C14" s="189"/>
      <c r="D14" s="36">
        <f>D15+D16</f>
        <v>3838</v>
      </c>
      <c r="E14" s="218"/>
      <c r="F14" s="220"/>
      <c r="G14" s="36">
        <f>G15+G16</f>
        <v>2889</v>
      </c>
      <c r="H14" s="58">
        <f>H15+H16</f>
        <v>39863233.979999989</v>
      </c>
      <c r="I14" s="220"/>
      <c r="J14" s="36">
        <f>'[3]arkusz główny'!AK20</f>
        <v>10126</v>
      </c>
      <c r="K14" s="37">
        <f>K15+K16</f>
        <v>26226048.340000004</v>
      </c>
      <c r="L14" s="37">
        <f>L15+L16</f>
        <v>16687542.849999998</v>
      </c>
      <c r="M14" s="37">
        <f>M15+M16</f>
        <v>6086798.3300000001</v>
      </c>
      <c r="N14" s="221"/>
      <c r="O14" s="224"/>
    </row>
    <row r="15" spans="1:15" ht="24" x14ac:dyDescent="0.2">
      <c r="A15" s="203"/>
      <c r="B15" s="57" t="s">
        <v>38</v>
      </c>
      <c r="C15" s="189"/>
      <c r="D15" s="36">
        <f>'[3]arkusz główny'!H21</f>
        <v>3838</v>
      </c>
      <c r="E15" s="218"/>
      <c r="F15" s="220"/>
      <c r="G15" s="36">
        <f>'[3]arkusz główny'!U21</f>
        <v>2889</v>
      </c>
      <c r="H15" s="58">
        <f>'[3]zobowiązania wieloletnie'!F7</f>
        <v>17424751.139999989</v>
      </c>
      <c r="I15" s="220"/>
      <c r="J15" s="36">
        <f>'[3]arkusz główny'!AK21</f>
        <v>1936</v>
      </c>
      <c r="K15" s="37">
        <f>'[3]arkusz główny'!AL21</f>
        <v>4669346.08</v>
      </c>
      <c r="L15" s="37">
        <f>'[3]arkusz główny'!AM21</f>
        <v>2971087.4799999995</v>
      </c>
      <c r="M15" s="37">
        <f>'[3]arkusz główny'!AN21</f>
        <v>1084732.4700000002</v>
      </c>
      <c r="N15" s="222"/>
      <c r="O15" s="224"/>
    </row>
    <row r="16" spans="1:15" x14ac:dyDescent="0.2">
      <c r="A16" s="204"/>
      <c r="B16" s="59" t="s">
        <v>39</v>
      </c>
      <c r="C16" s="189"/>
      <c r="D16" s="60"/>
      <c r="E16" s="219"/>
      <c r="F16" s="220"/>
      <c r="G16" s="60"/>
      <c r="H16" s="61">
        <f>'[3]zobowiązania wieloletnie'!F8</f>
        <v>22438482.84</v>
      </c>
      <c r="I16" s="220"/>
      <c r="J16" s="62">
        <f>'[3]arkusz główny'!AK27</f>
        <v>8304</v>
      </c>
      <c r="K16" s="63">
        <f>'[3]arkusz główny'!AL27</f>
        <v>21556702.260000002</v>
      </c>
      <c r="L16" s="63">
        <f>'[3]arkusz główny'!AM27</f>
        <v>13716455.369999999</v>
      </c>
      <c r="M16" s="63">
        <f>'[3]arkusz główny'!AN27</f>
        <v>5002065.8600000003</v>
      </c>
      <c r="N16" s="222"/>
      <c r="O16" s="224"/>
    </row>
    <row r="17" spans="1:15" x14ac:dyDescent="0.2">
      <c r="A17" s="38" t="s">
        <v>40</v>
      </c>
      <c r="B17" s="64" t="s">
        <v>41</v>
      </c>
      <c r="C17" s="65"/>
      <c r="D17" s="42">
        <f>'[3]arkusz główny'!H28</f>
        <v>145</v>
      </c>
      <c r="E17" s="43">
        <f>'[3]arkusz główny'!I28</f>
        <v>193281937.56</v>
      </c>
      <c r="F17" s="220"/>
      <c r="G17" s="42">
        <f>'[3]arkusz główny'!U28</f>
        <v>23</v>
      </c>
      <c r="H17" s="66">
        <f>'[3]arkusz główny'!V28</f>
        <v>30167605.960000001</v>
      </c>
      <c r="I17" s="220"/>
      <c r="J17" s="42">
        <f>'[3]arkusz główny'!AK28</f>
        <v>23</v>
      </c>
      <c r="K17" s="43">
        <f>'[3]arkusz główny'!AL28</f>
        <v>28217708.98</v>
      </c>
      <c r="L17" s="43">
        <f>'[3]arkusz główny'!AM28</f>
        <v>17954927.859999999</v>
      </c>
      <c r="M17" s="43">
        <f>'[3]arkusz główny'!AN28</f>
        <v>6611077.2399999993</v>
      </c>
      <c r="N17" s="223"/>
      <c r="O17" s="224"/>
    </row>
    <row r="18" spans="1:15" x14ac:dyDescent="0.2">
      <c r="A18" s="45">
        <v>4</v>
      </c>
      <c r="B18" s="46" t="s">
        <v>42</v>
      </c>
      <c r="C18" s="47">
        <f>'[3]arkusz główny'!F31</f>
        <v>17145941775.419394</v>
      </c>
      <c r="D18" s="48">
        <f>D19+D20+D21+D22+D23</f>
        <v>73381</v>
      </c>
      <c r="E18" s="49">
        <f>E19+E20+E21+E22+E23</f>
        <v>24738026578.98</v>
      </c>
      <c r="F18" s="50">
        <f t="shared" ref="F18:F24" si="0">IFERROR(E18/C18,".")</f>
        <v>1.442791938932436</v>
      </c>
      <c r="G18" s="48">
        <f>G19+G20+G21+G22+G23</f>
        <v>33950</v>
      </c>
      <c r="H18" s="49">
        <f>H19+H20+H21+H22+H23</f>
        <v>9982937300.7652683</v>
      </c>
      <c r="I18" s="51">
        <f t="shared" ref="I18:I24" si="1">IFERROR(H18/C18,".")</f>
        <v>0.58223324396662268</v>
      </c>
      <c r="J18" s="52">
        <f>'[3]arkusz główny'!AK31</f>
        <v>18095</v>
      </c>
      <c r="K18" s="53">
        <f>K19+K20+K21+K22+K23</f>
        <v>3937514764.5099998</v>
      </c>
      <c r="L18" s="53">
        <f>L19+L20+L21+L22+L23</f>
        <v>2566629455.0599999</v>
      </c>
      <c r="M18" s="53">
        <f>M19+M20+M21+M22+M23</f>
        <v>917878947.9399997</v>
      </c>
      <c r="N18" s="54">
        <f t="shared" ref="N18:N24" si="2">IFERROR(M18/O18,".")</f>
        <v>0.24046972391849666</v>
      </c>
      <c r="O18" s="55">
        <f>'[3]arkusz główny'!AR31</f>
        <v>3817025000</v>
      </c>
    </row>
    <row r="19" spans="1:15" x14ac:dyDescent="0.2">
      <c r="A19" s="202" t="s">
        <v>43</v>
      </c>
      <c r="B19" s="67" t="s">
        <v>44</v>
      </c>
      <c r="C19" s="68">
        <f>'[3]arkusz główny'!F32</f>
        <v>11201600803.606339</v>
      </c>
      <c r="D19" s="34">
        <f>'[3]arkusz główny'!H32</f>
        <v>59499</v>
      </c>
      <c r="E19" s="35">
        <f>'[3]arkusz główny'!I32</f>
        <v>12336865734.580002</v>
      </c>
      <c r="F19" s="69">
        <f t="shared" si="0"/>
        <v>1.1013484546430334</v>
      </c>
      <c r="G19" s="34">
        <f>'[3]arkusz główny'!U32</f>
        <v>29334</v>
      </c>
      <c r="H19" s="35">
        <f>'[3]arkusz główny'!V32</f>
        <v>5727938230.9900007</v>
      </c>
      <c r="I19" s="70">
        <f t="shared" si="1"/>
        <v>0.51134996965307844</v>
      </c>
      <c r="J19" s="71">
        <f>'[3]arkusz główny'!AK32</f>
        <v>16456</v>
      </c>
      <c r="K19" s="44">
        <f>'[3]arkusz główny'!AL32</f>
        <v>2865173919.7200003</v>
      </c>
      <c r="L19" s="44">
        <f>'[3]arkusz główny'!AM32</f>
        <v>1823110109.8199999</v>
      </c>
      <c r="M19" s="44">
        <f>'[3]arkusz główny'!AN32</f>
        <v>668400770.84999967</v>
      </c>
      <c r="N19" s="72">
        <f t="shared" si="2"/>
        <v>0.26736052618535661</v>
      </c>
      <c r="O19" s="73">
        <f>'[3]arkusz główny'!AR32</f>
        <v>2499997963</v>
      </c>
    </row>
    <row r="20" spans="1:15" x14ac:dyDescent="0.2">
      <c r="A20" s="210"/>
      <c r="B20" s="67" t="s">
        <v>45</v>
      </c>
      <c r="C20" s="74">
        <f>'[3]arkusz główny'!F42</f>
        <v>531697151.36130893</v>
      </c>
      <c r="D20" s="75">
        <f>'[3]arkusz główny'!H42</f>
        <v>3748</v>
      </c>
      <c r="E20" s="76">
        <f>'[3]arkusz główny'!I42</f>
        <v>664126593.52999997</v>
      </c>
      <c r="F20" s="77">
        <f t="shared" si="0"/>
        <v>1.2490693091539624</v>
      </c>
      <c r="G20" s="75">
        <f>'[3]arkusz główny'!U42</f>
        <v>1460</v>
      </c>
      <c r="H20" s="76">
        <f>'[3]arkusz główny'!V42</f>
        <v>221798428.89999998</v>
      </c>
      <c r="I20" s="78">
        <f t="shared" si="1"/>
        <v>0.41715180969491278</v>
      </c>
      <c r="J20" s="79">
        <f>'[3]arkusz główny'!AK42</f>
        <v>1235</v>
      </c>
      <c r="K20" s="66">
        <f>'[3]arkusz główny'!AL42</f>
        <v>168349827.52999997</v>
      </c>
      <c r="L20" s="66">
        <f>'[3]arkusz główny'!AM42</f>
        <v>165657168.29000002</v>
      </c>
      <c r="M20" s="66">
        <f>'[3]arkusz główny'!AN42</f>
        <v>39096343.990000002</v>
      </c>
      <c r="N20" s="80">
        <f t="shared" si="2"/>
        <v>0.3287144382847183</v>
      </c>
      <c r="O20" s="81">
        <f>'[3]arkusz główny'!AR42</f>
        <v>118937106</v>
      </c>
    </row>
    <row r="21" spans="1:15" ht="33.75" customHeight="1" x14ac:dyDescent="0.2">
      <c r="A21" s="210"/>
      <c r="B21" s="67" t="str">
        <f>'[3]arkusz główny'!D45</f>
        <v>Inwestycje mające na celu ochronę wód przed zanieczyszczeniem azotanami pochodzącymi ze źródeł rolniczych 
(w tym "Inwestycje w gospodarstwach położonych na obszarach OSN")</v>
      </c>
      <c r="C21" s="74">
        <f>'[3]arkusz główny'!F45</f>
        <v>410715956.456967</v>
      </c>
      <c r="D21" s="75">
        <f>'[3]arkusz główny'!H45</f>
        <v>5368</v>
      </c>
      <c r="E21" s="76">
        <f>'[3]arkusz główny'!I45</f>
        <v>388343126.69999999</v>
      </c>
      <c r="F21" s="77">
        <f t="shared" si="0"/>
        <v>0.94552724478988892</v>
      </c>
      <c r="G21" s="75">
        <f>'[3]arkusz główny'!U45</f>
        <v>1844</v>
      </c>
      <c r="H21" s="76">
        <f>'[3]arkusz główny'!V45</f>
        <v>128750090.36999997</v>
      </c>
      <c r="I21" s="78">
        <f t="shared" si="1"/>
        <v>0.31347720570844156</v>
      </c>
      <c r="J21" s="79">
        <f>'[3]arkusz główny'!AK45</f>
        <v>148</v>
      </c>
      <c r="K21" s="66">
        <f>'[3]arkusz główny'!AL45</f>
        <v>7293636.5</v>
      </c>
      <c r="L21" s="66">
        <f>'[3]arkusz główny'!AM45</f>
        <v>7293636.5</v>
      </c>
      <c r="M21" s="66">
        <f>'[3]arkusz główny'!AN45</f>
        <v>1692182.37</v>
      </c>
      <c r="N21" s="80">
        <f t="shared" si="2"/>
        <v>1.8731493104177255E-2</v>
      </c>
      <c r="O21" s="81">
        <f>'[3]arkusz główny'!AR45</f>
        <v>90338894</v>
      </c>
    </row>
    <row r="22" spans="1:15" x14ac:dyDescent="0.2">
      <c r="A22" s="38" t="s">
        <v>46</v>
      </c>
      <c r="B22" s="67" t="s">
        <v>47</v>
      </c>
      <c r="C22" s="82">
        <f>'[3]arkusz główny'!F49</f>
        <v>3711629659.9389529</v>
      </c>
      <c r="D22" s="83">
        <f>'[3]arkusz główny'!H49</f>
        <v>4595</v>
      </c>
      <c r="E22" s="84">
        <f>'[3]arkusz główny'!I49</f>
        <v>9865831120.7999992</v>
      </c>
      <c r="F22" s="85">
        <f t="shared" si="0"/>
        <v>2.6580860766594552</v>
      </c>
      <c r="G22" s="83">
        <f>'[3]arkusz główny'!U49</f>
        <v>1172</v>
      </c>
      <c r="H22" s="84">
        <f>'[3]arkusz główny'!V49</f>
        <v>2698757689.3599997</v>
      </c>
      <c r="I22" s="86">
        <f t="shared" si="1"/>
        <v>0.7271085578630675</v>
      </c>
      <c r="J22" s="42">
        <f>'[3]arkusz główny'!AK49</f>
        <v>498</v>
      </c>
      <c r="K22" s="43">
        <f>'[3]arkusz główny'!AL49</f>
        <v>777573788.88999987</v>
      </c>
      <c r="L22" s="43">
        <f>'[3]arkusz główny'!AM49</f>
        <v>494770199.10000002</v>
      </c>
      <c r="M22" s="43">
        <f>'[3]arkusz główny'!AN49</f>
        <v>181340741.98000002</v>
      </c>
      <c r="N22" s="87">
        <f t="shared" si="2"/>
        <v>0.22032719414299864</v>
      </c>
      <c r="O22" s="88">
        <f>'[3]arkusz główny'!AR49</f>
        <v>823052019</v>
      </c>
    </row>
    <row r="23" spans="1:15" x14ac:dyDescent="0.2">
      <c r="A23" s="89" t="s">
        <v>48</v>
      </c>
      <c r="B23" s="64" t="s">
        <v>49</v>
      </c>
      <c r="C23" s="82">
        <f>'[3]arkusz główny'!F58</f>
        <v>1290298204.0558252</v>
      </c>
      <c r="D23" s="83">
        <f>'[3]arkusz główny'!H58</f>
        <v>171</v>
      </c>
      <c r="E23" s="84">
        <f>'[3]arkusz główny'!I58</f>
        <v>1482860003.3700001</v>
      </c>
      <c r="F23" s="85">
        <f t="shared" si="0"/>
        <v>1.1492382138554411</v>
      </c>
      <c r="G23" s="40">
        <f>'[3]arkusz główny'!U58</f>
        <v>140</v>
      </c>
      <c r="H23" s="84">
        <f>'[3]arkusz główny'!V58</f>
        <v>1205692861.1452694</v>
      </c>
      <c r="I23" s="86">
        <f t="shared" si="1"/>
        <v>0.93442962049810363</v>
      </c>
      <c r="J23" s="90">
        <f>'[3]arkusz główny'!AK58</f>
        <v>26</v>
      </c>
      <c r="K23" s="91">
        <f>'[3]arkusz główny'!AL58</f>
        <v>119123591.86999999</v>
      </c>
      <c r="L23" s="92">
        <f>'[3]arkusz główny'!AM58</f>
        <v>75798341.349999994</v>
      </c>
      <c r="M23" s="43">
        <f>'[3]arkusz główny'!AN58</f>
        <v>27348908.749999996</v>
      </c>
      <c r="N23" s="87">
        <f t="shared" si="2"/>
        <v>9.6062532783305898E-2</v>
      </c>
      <c r="O23" s="88">
        <f>'[3]arkusz główny'!AR58</f>
        <v>284699018</v>
      </c>
    </row>
    <row r="24" spans="1:15" ht="36" x14ac:dyDescent="0.2">
      <c r="A24" s="45">
        <v>5</v>
      </c>
      <c r="B24" s="46" t="s">
        <v>50</v>
      </c>
      <c r="C24" s="47">
        <f>'[3]arkusz główny'!F59</f>
        <v>556863166.34434009</v>
      </c>
      <c r="D24" s="48">
        <f>D25+D26</f>
        <v>6889</v>
      </c>
      <c r="E24" s="49">
        <f>E25+E26</f>
        <v>471686956.10000002</v>
      </c>
      <c r="F24" s="50">
        <f t="shared" si="0"/>
        <v>0.84704283674659353</v>
      </c>
      <c r="G24" s="48">
        <f>G25+G26</f>
        <v>2225</v>
      </c>
      <c r="H24" s="49">
        <f>H25+H26</f>
        <v>150881760.20000002</v>
      </c>
      <c r="I24" s="51">
        <f t="shared" si="1"/>
        <v>0.2709494348324365</v>
      </c>
      <c r="J24" s="52">
        <f>'[3]arkusz główny'!AK59</f>
        <v>837</v>
      </c>
      <c r="K24" s="53">
        <f>K25+K26</f>
        <v>55283071.490000002</v>
      </c>
      <c r="L24" s="53">
        <f>L25+L26</f>
        <v>35176614.940000005</v>
      </c>
      <c r="M24" s="53">
        <f>M25+M26</f>
        <v>12755345.989999998</v>
      </c>
      <c r="N24" s="54">
        <f t="shared" si="2"/>
        <v>0.10372651816901825</v>
      </c>
      <c r="O24" s="55">
        <f>'[3]arkusz główny'!AR59</f>
        <v>122970926</v>
      </c>
    </row>
    <row r="25" spans="1:15" x14ac:dyDescent="0.2">
      <c r="A25" s="93" t="s">
        <v>51</v>
      </c>
      <c r="B25" s="94" t="s">
        <v>52</v>
      </c>
      <c r="C25" s="189"/>
      <c r="D25" s="34">
        <f>'[3]arkusz główny'!H60</f>
        <v>5609</v>
      </c>
      <c r="E25" s="35">
        <f>'[3]arkusz główny'!I60</f>
        <v>389855835.21000004</v>
      </c>
      <c r="F25" s="200"/>
      <c r="G25" s="34">
        <f>'[3]arkusz główny'!U60</f>
        <v>1811</v>
      </c>
      <c r="H25" s="35">
        <f>'[3]arkusz główny'!V60</f>
        <v>132552112.42000003</v>
      </c>
      <c r="I25" s="193"/>
      <c r="J25" s="71">
        <f>'[3]arkusz główny'!AK60</f>
        <v>497</v>
      </c>
      <c r="K25" s="44">
        <f>'[3]arkusz główny'!AL60</f>
        <v>41787200.260000005</v>
      </c>
      <c r="L25" s="44">
        <f>'[3]arkusz główny'!AM60</f>
        <v>26589193.390000004</v>
      </c>
      <c r="M25" s="44">
        <f>'[3]arkusz główny'!AN60</f>
        <v>9621479.7799999993</v>
      </c>
      <c r="N25" s="195"/>
      <c r="O25" s="197"/>
    </row>
    <row r="26" spans="1:15" x14ac:dyDescent="0.2">
      <c r="A26" s="38" t="s">
        <v>53</v>
      </c>
      <c r="B26" s="39" t="s">
        <v>54</v>
      </c>
      <c r="C26" s="189"/>
      <c r="D26" s="40">
        <f>'[3]arkusz główny'!H66</f>
        <v>1280</v>
      </c>
      <c r="E26" s="41">
        <f>'[3]arkusz główny'!I66</f>
        <v>81831120.890000001</v>
      </c>
      <c r="F26" s="200"/>
      <c r="G26" s="40">
        <f>'[3]arkusz główny'!U66</f>
        <v>414</v>
      </c>
      <c r="H26" s="41">
        <f>'[3]arkusz główny'!V66</f>
        <v>18329647.779999997</v>
      </c>
      <c r="I26" s="193"/>
      <c r="J26" s="42">
        <f>'[3]arkusz główny'!AK66</f>
        <v>340</v>
      </c>
      <c r="K26" s="43">
        <f>'[3]arkusz główny'!AL66</f>
        <v>13495871.229999999</v>
      </c>
      <c r="L26" s="43">
        <f>'[3]arkusz główny'!AM66</f>
        <v>8587421.5499999989</v>
      </c>
      <c r="M26" s="43">
        <f>'[3]arkusz główny'!AN66</f>
        <v>3133866.21</v>
      </c>
      <c r="N26" s="195"/>
      <c r="O26" s="197"/>
    </row>
    <row r="27" spans="1:15" x14ac:dyDescent="0.2">
      <c r="A27" s="45">
        <v>6</v>
      </c>
      <c r="B27" s="46" t="s">
        <v>55</v>
      </c>
      <c r="C27" s="47">
        <f>SUM(C28:C32)</f>
        <v>9128949934.4768257</v>
      </c>
      <c r="D27" s="48">
        <f>D28+D29+D30+D31+D32</f>
        <v>77219</v>
      </c>
      <c r="E27" s="49">
        <f>E28+E29+E30+E31+E32</f>
        <v>8311234942.1100006</v>
      </c>
      <c r="F27" s="50">
        <f t="shared" ref="F27:F33" si="3">IFERROR(E27/C27,".")</f>
        <v>0.91042617187781871</v>
      </c>
      <c r="G27" s="48">
        <f>G28+G29+G30+G31+G32</f>
        <v>52753</v>
      </c>
      <c r="H27" s="49">
        <f>H28+H29+H30+H31+H32</f>
        <v>4749410160.0599995</v>
      </c>
      <c r="I27" s="51">
        <f t="shared" ref="I27:I33" si="4">IFERROR(H27/C27,".")</f>
        <v>0.52025810133136474</v>
      </c>
      <c r="J27" s="52">
        <f>'[3]arkusz główny'!AK74</f>
        <v>38827</v>
      </c>
      <c r="K27" s="53">
        <f>K28+K29+K30+K31+K32</f>
        <v>2788398801.7699995</v>
      </c>
      <c r="L27" s="53">
        <f>L28+L29+L30+L31+L32</f>
        <v>1774258152.5</v>
      </c>
      <c r="M27" s="53">
        <f>M28+M29+M30+M31+M32</f>
        <v>649090346.08000004</v>
      </c>
      <c r="N27" s="54">
        <f t="shared" ref="N27:N33" si="5">IFERROR(M27/O27,".")</f>
        <v>0.31804757790586802</v>
      </c>
      <c r="O27" s="55">
        <f>SUM(O28:O32)</f>
        <v>2040859265</v>
      </c>
    </row>
    <row r="28" spans="1:15" x14ac:dyDescent="0.2">
      <c r="A28" s="93" t="s">
        <v>56</v>
      </c>
      <c r="B28" s="94" t="s">
        <v>57</v>
      </c>
      <c r="C28" s="68">
        <f>'[3]arkusz główny'!F75</f>
        <v>3208373146.0555072</v>
      </c>
      <c r="D28" s="34">
        <f>'[3]arkusz główny'!H75</f>
        <v>24313</v>
      </c>
      <c r="E28" s="35">
        <f>'[3]arkusz główny'!I75</f>
        <v>2786100000</v>
      </c>
      <c r="F28" s="69">
        <f t="shared" si="3"/>
        <v>0.86838402927830716</v>
      </c>
      <c r="G28" s="34">
        <f>'[3]arkusz główny'!U75</f>
        <v>18869</v>
      </c>
      <c r="H28" s="35">
        <f>'[3]arkusz główny'!V75</f>
        <v>2194700000</v>
      </c>
      <c r="I28" s="70">
        <f t="shared" si="4"/>
        <v>0.68405384912856704</v>
      </c>
      <c r="J28" s="71">
        <f>'[3]arkusz główny'!AK75</f>
        <v>12793</v>
      </c>
      <c r="K28" s="44">
        <f>'[3]arkusz główny'!AL75</f>
        <v>1101360000</v>
      </c>
      <c r="L28" s="44">
        <f>'[3]arkusz główny'!AM75</f>
        <v>700795368</v>
      </c>
      <c r="M28" s="44">
        <f>'[3]arkusz główny'!AN75</f>
        <v>255926339.68000001</v>
      </c>
      <c r="N28" s="72">
        <f t="shared" si="5"/>
        <v>0.35645397925005096</v>
      </c>
      <c r="O28" s="73">
        <f>'[3]arkusz główny'!AR75</f>
        <v>717978630</v>
      </c>
    </row>
    <row r="29" spans="1:15" x14ac:dyDescent="0.2">
      <c r="A29" s="38" t="s">
        <v>58</v>
      </c>
      <c r="B29" s="39" t="s">
        <v>59</v>
      </c>
      <c r="C29" s="82">
        <f>'[3]arkusz główny'!F81</f>
        <v>1534698188.30022</v>
      </c>
      <c r="D29" s="83">
        <f>'[3]arkusz główny'!H81</f>
        <v>11925</v>
      </c>
      <c r="E29" s="84">
        <f>'[3]arkusz główny'!I81</f>
        <v>2025150000</v>
      </c>
      <c r="F29" s="85">
        <f t="shared" si="3"/>
        <v>1.3195754158301236</v>
      </c>
      <c r="G29" s="83">
        <f>'[3]arkusz główny'!U81</f>
        <v>2129</v>
      </c>
      <c r="H29" s="84">
        <f>'[3]arkusz główny'!V81</f>
        <v>212950000</v>
      </c>
      <c r="I29" s="86">
        <f t="shared" si="4"/>
        <v>0.13875692408020385</v>
      </c>
      <c r="J29" s="42">
        <f>'[3]arkusz główny'!AK81</f>
        <v>1834</v>
      </c>
      <c r="K29" s="43">
        <f>'[3]arkusz główny'!AL81</f>
        <v>153680000</v>
      </c>
      <c r="L29" s="43">
        <f>'[3]arkusz główny'!AM81</f>
        <v>97786584</v>
      </c>
      <c r="M29" s="43">
        <f>'[3]arkusz główny'!AN81</f>
        <v>35935980.789999992</v>
      </c>
      <c r="N29" s="87">
        <f t="shared" si="5"/>
        <v>0.10589367040431896</v>
      </c>
      <c r="O29" s="88">
        <f>'[3]arkusz główny'!AR81</f>
        <v>339359101</v>
      </c>
    </row>
    <row r="30" spans="1:15" x14ac:dyDescent="0.2">
      <c r="A30" s="38" t="s">
        <v>60</v>
      </c>
      <c r="B30" s="39" t="s">
        <v>61</v>
      </c>
      <c r="C30" s="82">
        <f>'[3]arkusz główny'!F88</f>
        <v>3328069613.1237431</v>
      </c>
      <c r="D30" s="83">
        <f>'[3]arkusz główny'!H88</f>
        <v>37105</v>
      </c>
      <c r="E30" s="84">
        <f>'[3]arkusz główny'!I88</f>
        <v>2226300000</v>
      </c>
      <c r="F30" s="85">
        <f t="shared" si="3"/>
        <v>0.66894634391688201</v>
      </c>
      <c r="G30" s="83">
        <f>'[3]arkusz główny'!U88</f>
        <v>29922</v>
      </c>
      <c r="H30" s="84">
        <f>'[3]arkusz główny'!V88</f>
        <v>1795320000</v>
      </c>
      <c r="I30" s="86">
        <f t="shared" si="4"/>
        <v>0.53944785076622948</v>
      </c>
      <c r="J30" s="42">
        <f>'[3]arkusz główny'!AK88</f>
        <v>22567</v>
      </c>
      <c r="K30" s="43">
        <f>'[3]arkusz główny'!AL88</f>
        <v>1095300000</v>
      </c>
      <c r="L30" s="43">
        <f>'[3]arkusz główny'!AM88</f>
        <v>696939390</v>
      </c>
      <c r="M30" s="43">
        <f>'[3]arkusz główny'!AN88</f>
        <v>255405794.09</v>
      </c>
      <c r="N30" s="87">
        <f t="shared" si="5"/>
        <v>0.34258421551752877</v>
      </c>
      <c r="O30" s="88">
        <f>'[3]arkusz główny'!AR88</f>
        <v>745527034</v>
      </c>
    </row>
    <row r="31" spans="1:15" x14ac:dyDescent="0.2">
      <c r="A31" s="38" t="s">
        <v>62</v>
      </c>
      <c r="B31" s="39" t="s">
        <v>63</v>
      </c>
      <c r="C31" s="82">
        <f>'[3]arkusz główny'!F97</f>
        <v>1031151276.4922351</v>
      </c>
      <c r="D31" s="83">
        <f>'[3]arkusz główny'!H97</f>
        <v>3035</v>
      </c>
      <c r="E31" s="84">
        <f>'[3]arkusz główny'!I97</f>
        <v>1273684942.1100001</v>
      </c>
      <c r="F31" s="85">
        <f t="shared" si="3"/>
        <v>1.2352066773779449</v>
      </c>
      <c r="G31" s="83">
        <f>'[3]arkusz główny'!U97</f>
        <v>1267</v>
      </c>
      <c r="H31" s="84">
        <f>'[3]arkusz główny'!V97</f>
        <v>536339384.05999994</v>
      </c>
      <c r="I31" s="86">
        <f t="shared" si="4"/>
        <v>0.52013646909745037</v>
      </c>
      <c r="J31" s="42">
        <f>'[3]arkusz główny'!AK97</f>
        <v>1097</v>
      </c>
      <c r="K31" s="43">
        <f>'[3]arkusz główny'!AL97</f>
        <v>428131340.52999997</v>
      </c>
      <c r="L31" s="43">
        <f>'[3]arkusz główny'!AM97</f>
        <v>272419969.80000001</v>
      </c>
      <c r="M31" s="43">
        <f>'[3]arkusz główny'!AN97</f>
        <v>99501479.359999999</v>
      </c>
      <c r="N31" s="87">
        <f t="shared" si="5"/>
        <v>0.4288900441975611</v>
      </c>
      <c r="O31" s="88">
        <f>'[3]arkusz główny'!AR97</f>
        <v>231997643</v>
      </c>
    </row>
    <row r="32" spans="1:15" x14ac:dyDescent="0.2">
      <c r="A32" s="38" t="s">
        <v>64</v>
      </c>
      <c r="B32" s="39" t="s">
        <v>65</v>
      </c>
      <c r="C32" s="82">
        <f>'[3]arkusz główny'!F100</f>
        <v>26657710.505121</v>
      </c>
      <c r="D32" s="40">
        <f>'[3]arkusz główny'!H100</f>
        <v>841</v>
      </c>
      <c r="E32" s="95"/>
      <c r="F32" s="96"/>
      <c r="G32" s="40">
        <f>'[3]arkusz główny'!U100</f>
        <v>566</v>
      </c>
      <c r="H32" s="41">
        <f>'[3]arkusz główny'!V100</f>
        <v>10100776</v>
      </c>
      <c r="I32" s="86">
        <f t="shared" si="4"/>
        <v>0.37890635799573336</v>
      </c>
      <c r="J32" s="42">
        <f>'[3]arkusz główny'!AK100</f>
        <v>559</v>
      </c>
      <c r="K32" s="43">
        <f>'[3]arkusz główny'!AL100</f>
        <v>9927461.2400000002</v>
      </c>
      <c r="L32" s="43">
        <f>'[3]arkusz główny'!AM100</f>
        <v>6316840.7000000002</v>
      </c>
      <c r="M32" s="43">
        <f>'[3]arkusz główny'!AN100</f>
        <v>2320752.16</v>
      </c>
      <c r="N32" s="87">
        <f t="shared" si="5"/>
        <v>0.38699474741518769</v>
      </c>
      <c r="O32" s="88">
        <f>'[3]arkusz główny'!AR100</f>
        <v>5996857</v>
      </c>
    </row>
    <row r="33" spans="1:15" x14ac:dyDescent="0.2">
      <c r="A33" s="45">
        <v>7</v>
      </c>
      <c r="B33" s="46" t="s">
        <v>66</v>
      </c>
      <c r="C33" s="47">
        <f>'[3]arkusz główny'!F105</f>
        <v>6112991517.5593872</v>
      </c>
      <c r="D33" s="48">
        <f>SUM(D34:D38)</f>
        <v>9710</v>
      </c>
      <c r="E33" s="49">
        <f>SUM(E34:E38)</f>
        <v>13120971281.00016</v>
      </c>
      <c r="F33" s="50">
        <f t="shared" si="3"/>
        <v>2.1464075720227256</v>
      </c>
      <c r="G33" s="48">
        <f>SUM(G34:G38)</f>
        <v>3945</v>
      </c>
      <c r="H33" s="49">
        <f>SUM(H34:H38)</f>
        <v>4619049572.3825283</v>
      </c>
      <c r="I33" s="51">
        <f t="shared" si="4"/>
        <v>0.75561197150600412</v>
      </c>
      <c r="J33" s="52">
        <f>'[3]arkusz główny'!AK105</f>
        <v>1557</v>
      </c>
      <c r="K33" s="53">
        <f>SUM(K34:K38)</f>
        <v>3210395525.5300007</v>
      </c>
      <c r="L33" s="53">
        <f>SUM(L34:L38)</f>
        <v>2042774660.22</v>
      </c>
      <c r="M33" s="53">
        <f>SUM(M34:M38)</f>
        <v>749314009.68000019</v>
      </c>
      <c r="N33" s="54">
        <f t="shared" si="5"/>
        <v>0.54026493358665306</v>
      </c>
      <c r="O33" s="55">
        <f>'[3]arkusz główny'!AR105</f>
        <v>1386938080</v>
      </c>
    </row>
    <row r="34" spans="1:15" x14ac:dyDescent="0.2">
      <c r="A34" s="202" t="s">
        <v>67</v>
      </c>
      <c r="B34" s="67" t="s">
        <v>68</v>
      </c>
      <c r="C34" s="189"/>
      <c r="D34" s="34">
        <f>'[3]arkusz główny'!H106</f>
        <v>5358</v>
      </c>
      <c r="E34" s="35">
        <f>'[3]arkusz główny'!I106</f>
        <v>6544058910.114686</v>
      </c>
      <c r="F34" s="200"/>
      <c r="G34" s="34">
        <f>'[3]arkusz główny'!U106</f>
        <v>2213</v>
      </c>
      <c r="H34" s="35">
        <f>'[3]arkusz główny'!V106</f>
        <v>2202491883.9758101</v>
      </c>
      <c r="I34" s="193"/>
      <c r="J34" s="36">
        <f>'[3]arkusz główny'!AK106</f>
        <v>1116</v>
      </c>
      <c r="K34" s="37">
        <f>'[3]arkusz główny'!AL106</f>
        <v>1787623252.4300003</v>
      </c>
      <c r="L34" s="37">
        <f>'[3]arkusz główny'!AM106</f>
        <v>1137464667.3700001</v>
      </c>
      <c r="M34" s="37">
        <f>'[3]arkusz główny'!AN106</f>
        <v>419712172.31000006</v>
      </c>
      <c r="N34" s="195"/>
      <c r="O34" s="197"/>
    </row>
    <row r="35" spans="1:15" ht="24" customHeight="1" x14ac:dyDescent="0.2">
      <c r="A35" s="216"/>
      <c r="B35" s="67" t="s">
        <v>69</v>
      </c>
      <c r="C35" s="189"/>
      <c r="D35" s="83">
        <f>'[3]arkusz główny'!H107</f>
        <v>2757</v>
      </c>
      <c r="E35" s="84">
        <f>'[3]arkusz główny'!I107</f>
        <v>5382771233.1490288</v>
      </c>
      <c r="F35" s="200"/>
      <c r="G35" s="83">
        <f>'[3]arkusz główny'!U107</f>
        <v>918</v>
      </c>
      <c r="H35" s="84">
        <f>'[3]arkusz główny'!V107</f>
        <v>1784362832.5674241</v>
      </c>
      <c r="I35" s="193"/>
      <c r="J35" s="62">
        <f>'[3]arkusz główny'!AK107</f>
        <v>662</v>
      </c>
      <c r="K35" s="63">
        <f>'[3]arkusz główny'!AL107</f>
        <v>1190938739.9100003</v>
      </c>
      <c r="L35" s="63">
        <f>'[3]arkusz główny'!AM107</f>
        <v>757794316.78999996</v>
      </c>
      <c r="M35" s="63">
        <f>'[3]arkusz główny'!AN107</f>
        <v>276042833.75000006</v>
      </c>
      <c r="N35" s="195"/>
      <c r="O35" s="197"/>
    </row>
    <row r="36" spans="1:15" ht="24" x14ac:dyDescent="0.2">
      <c r="A36" s="202" t="s">
        <v>70</v>
      </c>
      <c r="B36" s="64" t="s">
        <v>71</v>
      </c>
      <c r="C36" s="189"/>
      <c r="D36" s="83">
        <f>'[3]arkusz główny'!H108</f>
        <v>1187</v>
      </c>
      <c r="E36" s="84">
        <f>'[3]arkusz główny'!I108</f>
        <v>747901135.12998116</v>
      </c>
      <c r="F36" s="200"/>
      <c r="G36" s="83">
        <f>'[3]arkusz główny'!U108</f>
        <v>560</v>
      </c>
      <c r="H36" s="84">
        <f>'[3]arkusz główny'!V108</f>
        <v>367461853.48994184</v>
      </c>
      <c r="I36" s="193"/>
      <c r="J36" s="62">
        <f>'[3]arkusz główny'!AK108</f>
        <v>196</v>
      </c>
      <c r="K36" s="63">
        <f>'[3]arkusz główny'!AL108</f>
        <v>88918250.639999986</v>
      </c>
      <c r="L36" s="63">
        <f>'[3]arkusz główny'!AM108</f>
        <v>56578682.229999997</v>
      </c>
      <c r="M36" s="63">
        <f>'[3]arkusz główny'!AN108</f>
        <v>20490485.270000003</v>
      </c>
      <c r="N36" s="195"/>
      <c r="O36" s="197"/>
    </row>
    <row r="37" spans="1:15" ht="24" x14ac:dyDescent="0.2">
      <c r="A37" s="216"/>
      <c r="B37" s="56" t="s">
        <v>72</v>
      </c>
      <c r="C37" s="189"/>
      <c r="D37" s="83">
        <f>'[3]arkusz główny'!H109</f>
        <v>305</v>
      </c>
      <c r="E37" s="84">
        <f>'[3]arkusz główny'!I109</f>
        <v>387344147.76589024</v>
      </c>
      <c r="F37" s="200"/>
      <c r="G37" s="83">
        <f>'[3]arkusz główny'!U109</f>
        <v>176</v>
      </c>
      <c r="H37" s="84">
        <f>'[3]arkusz główny'!V109</f>
        <v>218654944.20890146</v>
      </c>
      <c r="I37" s="193"/>
      <c r="J37" s="62">
        <f>'[3]arkusz główny'!AK109</f>
        <v>116</v>
      </c>
      <c r="K37" s="63">
        <f>'[3]arkusz główny'!AL109</f>
        <v>127678537.86000001</v>
      </c>
      <c r="L37" s="63">
        <f>'[3]arkusz główny'!AM109</f>
        <v>81241853.290000007</v>
      </c>
      <c r="M37" s="63">
        <f>'[3]arkusz główny'!AN109</f>
        <v>29574766.399999991</v>
      </c>
      <c r="N37" s="195"/>
      <c r="O37" s="197"/>
    </row>
    <row r="38" spans="1:15" x14ac:dyDescent="0.2">
      <c r="A38" s="89" t="s">
        <v>73</v>
      </c>
      <c r="B38" s="64" t="s">
        <v>74</v>
      </c>
      <c r="C38" s="189"/>
      <c r="D38" s="40">
        <f>'[3]arkusz główny'!H110</f>
        <v>103</v>
      </c>
      <c r="E38" s="41">
        <f>'[3]arkusz główny'!I110</f>
        <v>58895854.840573631</v>
      </c>
      <c r="F38" s="200"/>
      <c r="G38" s="40">
        <f>'[3]arkusz główny'!U110</f>
        <v>78</v>
      </c>
      <c r="H38" s="41">
        <f>'[3]arkusz główny'!V110</f>
        <v>46078058.140451044</v>
      </c>
      <c r="I38" s="193"/>
      <c r="J38" s="42">
        <f>'[3]arkusz główny'!AK110</f>
        <v>32</v>
      </c>
      <c r="K38" s="43">
        <f>'[3]arkusz główny'!AL110</f>
        <v>15236744.689999999</v>
      </c>
      <c r="L38" s="43">
        <f>'[3]arkusz główny'!AM110</f>
        <v>9695140.5399999991</v>
      </c>
      <c r="M38" s="43">
        <f>'[3]arkusz główny'!AN110</f>
        <v>3493751.95</v>
      </c>
      <c r="N38" s="195"/>
      <c r="O38" s="197"/>
    </row>
    <row r="39" spans="1:15" x14ac:dyDescent="0.2">
      <c r="A39" s="45">
        <v>8</v>
      </c>
      <c r="B39" s="46" t="s">
        <v>75</v>
      </c>
      <c r="C39" s="47">
        <f>'[3]arkusz główny'!F111</f>
        <v>1340340783.7979491</v>
      </c>
      <c r="D39" s="48">
        <f>'[3]arkusz główny'!H111</f>
        <v>14996</v>
      </c>
      <c r="E39" s="49">
        <f>'[3]arkusz główny'!I111</f>
        <v>84623933.449999988</v>
      </c>
      <c r="F39" s="50">
        <f>IFERROR(E39/C39,".")</f>
        <v>6.3136132596228384E-2</v>
      </c>
      <c r="G39" s="48">
        <f>'[3]arkusz główny'!U111</f>
        <v>10879</v>
      </c>
      <c r="H39" s="49">
        <f>'[3]arkusz główny'!V111</f>
        <v>883396775.29999995</v>
      </c>
      <c r="I39" s="51">
        <f>IFERROR(H39/C39,".")</f>
        <v>0.65908370914211356</v>
      </c>
      <c r="J39" s="52">
        <f>'[3]arkusz główny'!AK111</f>
        <v>17566</v>
      </c>
      <c r="K39" s="53">
        <f>'[3]arkusz główny'!AL111</f>
        <v>497885495.42000002</v>
      </c>
      <c r="L39" s="53">
        <f>'[3]arkusz główny'!AM111</f>
        <v>316803923.52999997</v>
      </c>
      <c r="M39" s="53">
        <f>'[3]arkusz główny'!AN111</f>
        <v>115986306.86999999</v>
      </c>
      <c r="N39" s="54">
        <f>IFERROR(M39/O39,".")</f>
        <v>0.38535057343944656</v>
      </c>
      <c r="O39" s="55">
        <f>'[3]arkusz główny'!AR111</f>
        <v>300989060</v>
      </c>
    </row>
    <row r="40" spans="1:15" x14ac:dyDescent="0.2">
      <c r="A40" s="202" t="s">
        <v>76</v>
      </c>
      <c r="B40" s="97" t="s">
        <v>77</v>
      </c>
      <c r="C40" s="189"/>
      <c r="D40" s="98">
        <f>'[3]arkusz główny'!H113</f>
        <v>13778</v>
      </c>
      <c r="E40" s="99">
        <f>'[3]arkusz główny'!I113</f>
        <v>76339461.969999999</v>
      </c>
      <c r="F40" s="200"/>
      <c r="G40" s="98">
        <f>'[3]arkusz główny'!U113</f>
        <v>10731</v>
      </c>
      <c r="H40" s="100">
        <f>'[3]zobowiązania wieloletnie'!F10</f>
        <v>72599500</v>
      </c>
      <c r="I40" s="193"/>
      <c r="J40" s="101">
        <f>'[3]arkusz główny'!AK113</f>
        <v>2104</v>
      </c>
      <c r="K40" s="102">
        <f>'[3]arkusz główny'!AL113</f>
        <v>55044151.789999999</v>
      </c>
      <c r="L40" s="102">
        <f>'[3]arkusz główny'!AM113</f>
        <v>35024525.100000009</v>
      </c>
      <c r="M40" s="102">
        <f>'[3]arkusz główny'!AN113</f>
        <v>12801524.34</v>
      </c>
      <c r="N40" s="195"/>
      <c r="O40" s="197"/>
    </row>
    <row r="41" spans="1:15" x14ac:dyDescent="0.2">
      <c r="A41" s="210"/>
      <c r="B41" s="103" t="s">
        <v>78</v>
      </c>
      <c r="C41" s="189"/>
      <c r="D41" s="98">
        <f>'[3]arkusz główny'!H129</f>
        <v>122</v>
      </c>
      <c r="E41" s="99">
        <f>'[3]arkusz główny'!I129</f>
        <v>1866471.1</v>
      </c>
      <c r="F41" s="200"/>
      <c r="G41" s="104">
        <f>'[3]arkusz główny'!U129</f>
        <v>56</v>
      </c>
      <c r="H41" s="105">
        <f>'[3]zobowiązania wieloletnie'!F11</f>
        <v>406266000</v>
      </c>
      <c r="I41" s="193"/>
      <c r="J41" s="101">
        <f>'[3]arkusz główny'!AK129</f>
        <v>9324</v>
      </c>
      <c r="K41" s="102">
        <f>'[3]arkusz główny'!AL129</f>
        <v>239253000.48000002</v>
      </c>
      <c r="L41" s="102">
        <f>'[3]arkusz główny'!AM129</f>
        <v>152236295.69</v>
      </c>
      <c r="M41" s="102">
        <f>'[3]arkusz główny'!AN129</f>
        <v>55876325.600000009</v>
      </c>
      <c r="N41" s="195"/>
      <c r="O41" s="197"/>
    </row>
    <row r="42" spans="1:15" x14ac:dyDescent="0.2">
      <c r="A42" s="216"/>
      <c r="B42" s="103" t="s">
        <v>79</v>
      </c>
      <c r="C42" s="189"/>
      <c r="D42" s="106"/>
      <c r="E42" s="107"/>
      <c r="F42" s="200"/>
      <c r="G42" s="108"/>
      <c r="H42" s="109"/>
      <c r="I42" s="193"/>
      <c r="J42" s="101">
        <f>'[3]arkusz główny'!AK137</f>
        <v>7607</v>
      </c>
      <c r="K42" s="102">
        <f>'[3]arkusz główny'!AL137</f>
        <v>203140082.60000002</v>
      </c>
      <c r="L42" s="102">
        <f>'[3]arkusz główny'!AM137</f>
        <v>129257875.04000001</v>
      </c>
      <c r="M42" s="102">
        <f>'[3]arkusz główny'!AN137</f>
        <v>47208053.529999994</v>
      </c>
      <c r="N42" s="195"/>
      <c r="O42" s="197"/>
    </row>
    <row r="43" spans="1:15" x14ac:dyDescent="0.2">
      <c r="A43" s="45">
        <v>9</v>
      </c>
      <c r="B43" s="46" t="s">
        <v>80</v>
      </c>
      <c r="C43" s="47">
        <f>'[3]arkusz główny'!F146</f>
        <v>957108536.52371609</v>
      </c>
      <c r="D43" s="48">
        <f>SUM(D44:D45)</f>
        <v>391</v>
      </c>
      <c r="E43" s="49"/>
      <c r="F43" s="50"/>
      <c r="G43" s="48">
        <f>SUM(G44)</f>
        <v>348</v>
      </c>
      <c r="H43" s="49">
        <f>'[3]zobowiązania wieloletnie'!F13</f>
        <v>759185938.00240004</v>
      </c>
      <c r="I43" s="51">
        <f>IFERROR(H43/C43,".")</f>
        <v>0.79320778055100782</v>
      </c>
      <c r="J43" s="52">
        <f>J44+J45</f>
        <v>1029</v>
      </c>
      <c r="K43" s="53">
        <f>SUM(K44:K45)</f>
        <v>402203031.36000001</v>
      </c>
      <c r="L43" s="53">
        <f>SUM(L44:L45)</f>
        <v>254032752.52999997</v>
      </c>
      <c r="M43" s="53">
        <f>SUM(M44:M45)</f>
        <v>93388756.210000008</v>
      </c>
      <c r="N43" s="54">
        <f>IFERROR(M43/O43,".")</f>
        <v>0.433823830422505</v>
      </c>
      <c r="O43" s="55">
        <f>'[3]arkusz główny'!AR146</f>
        <v>215268848</v>
      </c>
    </row>
    <row r="44" spans="1:15" x14ac:dyDescent="0.2">
      <c r="A44" s="210" t="s">
        <v>81</v>
      </c>
      <c r="B44" s="110" t="s">
        <v>82</v>
      </c>
      <c r="C44" s="189"/>
      <c r="D44" s="34">
        <f>'[3]arkusz główny'!H147</f>
        <v>391</v>
      </c>
      <c r="E44" s="215"/>
      <c r="F44" s="200"/>
      <c r="G44" s="34">
        <f>'[3]arkusz główny'!U147</f>
        <v>348</v>
      </c>
      <c r="H44" s="100">
        <f>'[3]zobowiązania wieloletnie'!F14</f>
        <v>480841078.69240004</v>
      </c>
      <c r="I44" s="193"/>
      <c r="J44" s="111">
        <f>'[3]arkusz główny'!AK147</f>
        <v>274</v>
      </c>
      <c r="K44" s="63">
        <f>'[3]arkusz główny'!AL147</f>
        <v>132389747.92</v>
      </c>
      <c r="L44" s="37">
        <f>'[3]arkusz główny'!AM147</f>
        <v>82350569.390000001</v>
      </c>
      <c r="M44" s="37">
        <f>'[3]arkusz główny'!AN147</f>
        <v>30731844.170000002</v>
      </c>
      <c r="N44" s="195"/>
      <c r="O44" s="197"/>
    </row>
    <row r="45" spans="1:15" x14ac:dyDescent="0.2">
      <c r="A45" s="210"/>
      <c r="B45" s="112" t="s">
        <v>39</v>
      </c>
      <c r="C45" s="189"/>
      <c r="D45" s="113"/>
      <c r="E45" s="215"/>
      <c r="F45" s="200"/>
      <c r="G45" s="113"/>
      <c r="H45" s="114">
        <f>'[3]zobowiązania wieloletnie'!F15</f>
        <v>278344859.31</v>
      </c>
      <c r="I45" s="193"/>
      <c r="J45" s="42">
        <f>'[3]arkusz główny'!AK154</f>
        <v>755</v>
      </c>
      <c r="K45" s="43">
        <f>'[3]arkusz główny'!AL154</f>
        <v>269813283.44</v>
      </c>
      <c r="L45" s="43">
        <f>'[3]arkusz główny'!AM154</f>
        <v>171682183.13999999</v>
      </c>
      <c r="M45" s="43">
        <f>'[3]arkusz główny'!AN154</f>
        <v>62656912.039999999</v>
      </c>
      <c r="N45" s="195"/>
      <c r="O45" s="197"/>
    </row>
    <row r="46" spans="1:15" x14ac:dyDescent="0.2">
      <c r="A46" s="45">
        <v>10</v>
      </c>
      <c r="B46" s="115" t="s">
        <v>83</v>
      </c>
      <c r="C46" s="116">
        <f>'[3]arkusz główny'!F155</f>
        <v>6023818509.9210787</v>
      </c>
      <c r="D46" s="48">
        <f>'[3]arkusz główny'!H155</f>
        <v>376042</v>
      </c>
      <c r="E46" s="49"/>
      <c r="F46" s="50"/>
      <c r="G46" s="48">
        <f>'[3]arkusz główny'!U155</f>
        <v>340846</v>
      </c>
      <c r="H46" s="49">
        <f>'[3]zobowiązania wieloletnie'!F16</f>
        <v>5641847160.1300001</v>
      </c>
      <c r="I46" s="51">
        <f>IFERROR(H46/C46,".")</f>
        <v>0.9365898309914249</v>
      </c>
      <c r="J46" s="52">
        <f>'[3]arkusz główny'!AK155</f>
        <v>99660</v>
      </c>
      <c r="K46" s="117">
        <f>'[3]arkusz główny'!AL155</f>
        <v>3955374691.04</v>
      </c>
      <c r="L46" s="117">
        <f>'[3]arkusz główny'!AM155</f>
        <v>2516788692</v>
      </c>
      <c r="M46" s="117">
        <f>'[3]arkusz główny'!AN155</f>
        <v>918637132.69000006</v>
      </c>
      <c r="N46" s="118">
        <f>IFERROR(M46/O46,".")</f>
        <v>0.67216738434488055</v>
      </c>
      <c r="O46" s="55">
        <f>'[3]arkusz główny'!AR155</f>
        <v>1366679125</v>
      </c>
    </row>
    <row r="47" spans="1:15" x14ac:dyDescent="0.2">
      <c r="A47" s="38" t="s">
        <v>84</v>
      </c>
      <c r="B47" s="97" t="s">
        <v>85</v>
      </c>
      <c r="C47" s="189"/>
      <c r="D47" s="119">
        <f>'[3]arkusz główny'!H156</f>
        <v>352413</v>
      </c>
      <c r="E47" s="209"/>
      <c r="F47" s="201"/>
      <c r="G47" s="119">
        <f>'[3]arkusz główny'!U156</f>
        <v>320444</v>
      </c>
      <c r="H47" s="120">
        <f>'[3]arkusz główny'!V156</f>
        <v>3640362905</v>
      </c>
      <c r="I47" s="213"/>
      <c r="J47" s="121">
        <f>'[3]arkusz główny'!AK156</f>
        <v>93985</v>
      </c>
      <c r="K47" s="122">
        <f>'[3]arkusz główny'!AL156</f>
        <v>3648089832.8700004</v>
      </c>
      <c r="L47" s="122">
        <f>'[3]arkusz główny'!AM156</f>
        <v>2321261989.9699998</v>
      </c>
      <c r="M47" s="122">
        <f>'[3]arkusz główny'!AN156</f>
        <v>847238488.05999994</v>
      </c>
      <c r="N47" s="214"/>
      <c r="O47" s="197"/>
    </row>
    <row r="48" spans="1:15" x14ac:dyDescent="0.2">
      <c r="A48" s="89" t="s">
        <v>86</v>
      </c>
      <c r="B48" s="97" t="s">
        <v>85</v>
      </c>
      <c r="C48" s="189"/>
      <c r="D48" s="75">
        <f>'[3]arkusz główny'!H157</f>
        <v>33466</v>
      </c>
      <c r="E48" s="209"/>
      <c r="F48" s="201"/>
      <c r="G48" s="75">
        <f>'[3]arkusz główny'!U157</f>
        <v>30331</v>
      </c>
      <c r="H48" s="76">
        <f>'[3]arkusz główny'!V157</f>
        <v>307114787.30000001</v>
      </c>
      <c r="I48" s="213"/>
      <c r="J48" s="121">
        <f>'[3]arkusz główny'!AK157</f>
        <v>10074</v>
      </c>
      <c r="K48" s="122">
        <f>'[3]arkusz główny'!AL157</f>
        <v>307284858.16999996</v>
      </c>
      <c r="L48" s="122">
        <f>'[3]arkusz główny'!AM157</f>
        <v>195526702.03</v>
      </c>
      <c r="M48" s="122">
        <f>'[3]arkusz główny'!AN157</f>
        <v>71398644.63000001</v>
      </c>
      <c r="N48" s="214"/>
      <c r="O48" s="197"/>
    </row>
    <row r="49" spans="1:15" x14ac:dyDescent="0.2">
      <c r="A49" s="205" t="s">
        <v>87</v>
      </c>
      <c r="B49" s="97" t="s">
        <v>77</v>
      </c>
      <c r="C49" s="189"/>
      <c r="D49" s="123">
        <f>'[3]arkusz główny'!H158</f>
        <v>226331</v>
      </c>
      <c r="E49" s="209"/>
      <c r="F49" s="201"/>
      <c r="G49" s="123">
        <f>'[3]arkusz główny'!U158</f>
        <v>197147</v>
      </c>
      <c r="H49" s="124">
        <f>'[3]zobowiązania wieloletnie'!F17</f>
        <v>4100744160.1300001</v>
      </c>
      <c r="I49" s="213"/>
      <c r="J49" s="121">
        <f>'[3]arkusz główny'!AK158</f>
        <v>68642</v>
      </c>
      <c r="K49" s="122">
        <f>'[3]arkusz główny'!AL158</f>
        <v>2415101993.4699998</v>
      </c>
      <c r="L49" s="122">
        <f>'[3]arkusz główny'!AM158</f>
        <v>1536731074.1200001</v>
      </c>
      <c r="M49" s="122">
        <f>'[3]arkusz główny'!AN158</f>
        <v>561811826</v>
      </c>
      <c r="N49" s="214"/>
      <c r="O49" s="197"/>
    </row>
    <row r="50" spans="1:15" x14ac:dyDescent="0.2">
      <c r="A50" s="211"/>
      <c r="B50" s="125" t="s">
        <v>78</v>
      </c>
      <c r="C50" s="189"/>
      <c r="D50" s="119">
        <f>'[3]arkusz główny'!H170</f>
        <v>149711</v>
      </c>
      <c r="E50" s="209"/>
      <c r="F50" s="201"/>
      <c r="G50" s="119">
        <f>'[3]arkusz główny'!U170</f>
        <v>143699</v>
      </c>
      <c r="H50" s="114">
        <f>'[3]zobowiązania wieloletnie'!F18</f>
        <v>1541103000</v>
      </c>
      <c r="I50" s="213"/>
      <c r="J50" s="121">
        <f>'[3]arkusz główny'!AK170</f>
        <v>57602</v>
      </c>
      <c r="K50" s="66">
        <f>'[3]arkusz główny'!AL170</f>
        <v>1540228580.7699997</v>
      </c>
      <c r="L50" s="66">
        <f>'[3]arkusz główny'!AM170</f>
        <v>980029546.37</v>
      </c>
      <c r="M50" s="66">
        <f>'[3]arkusz główny'!AN170</f>
        <v>356814742.32999998</v>
      </c>
      <c r="N50" s="214"/>
      <c r="O50" s="197"/>
    </row>
    <row r="51" spans="1:15" x14ac:dyDescent="0.2">
      <c r="A51" s="45">
        <v>11</v>
      </c>
      <c r="B51" s="46" t="s">
        <v>88</v>
      </c>
      <c r="C51" s="116">
        <f>'[3]arkusz główny'!F176</f>
        <v>3104039825.7882547</v>
      </c>
      <c r="D51" s="48">
        <f>'[3]arkusz główny'!H176</f>
        <v>99167</v>
      </c>
      <c r="E51" s="49"/>
      <c r="F51" s="50"/>
      <c r="G51" s="48">
        <f>'[3]arkusz główny'!U176</f>
        <v>90986</v>
      </c>
      <c r="H51" s="49">
        <f>'[3]zobowiązania wieloletnie'!F19</f>
        <v>2155306563.4899998</v>
      </c>
      <c r="I51" s="51">
        <f>IFERROR(H51/C51,".")</f>
        <v>0.69435531902129222</v>
      </c>
      <c r="J51" s="52">
        <f>'[3]arkusz główny'!AK176</f>
        <v>27982</v>
      </c>
      <c r="K51" s="117">
        <f>'[3]arkusz główny'!AL176</f>
        <v>1546453060.7600002</v>
      </c>
      <c r="L51" s="117">
        <f>'[3]arkusz główny'!AM176</f>
        <v>984008458.91999996</v>
      </c>
      <c r="M51" s="117">
        <f>'[3]arkusz główny'!AN176</f>
        <v>360162200.07999992</v>
      </c>
      <c r="N51" s="118">
        <f>IFERROR(M51/O51,".")</f>
        <v>0.51455940938267108</v>
      </c>
      <c r="O51" s="55">
        <f>'[3]arkusz główny'!AR176</f>
        <v>699942890</v>
      </c>
    </row>
    <row r="52" spans="1:15" ht="24" x14ac:dyDescent="0.2">
      <c r="A52" s="93" t="s">
        <v>89</v>
      </c>
      <c r="B52" s="33" t="s">
        <v>90</v>
      </c>
      <c r="C52" s="189"/>
      <c r="D52" s="119">
        <f>'[3]arkusz główny'!H177</f>
        <v>21881</v>
      </c>
      <c r="E52" s="212"/>
      <c r="F52" s="201"/>
      <c r="G52" s="119">
        <f>'[3]arkusz główny'!U177</f>
        <v>17985</v>
      </c>
      <c r="H52" s="120">
        <f>'[3]arkusz główny'!V177</f>
        <v>316207962.14999998</v>
      </c>
      <c r="I52" s="213"/>
      <c r="J52" s="121">
        <f>'[3]arkusz główny'!AK177</f>
        <v>10105</v>
      </c>
      <c r="K52" s="122">
        <f>'[3]arkusz główny'!AL177</f>
        <v>314668218.27999997</v>
      </c>
      <c r="L52" s="122">
        <f>'[3]arkusz główny'!AM177</f>
        <v>200223250.47999999</v>
      </c>
      <c r="M52" s="122">
        <f>'[3]arkusz główny'!AN177</f>
        <v>73598264.340000004</v>
      </c>
      <c r="N52" s="214"/>
      <c r="O52" s="197"/>
    </row>
    <row r="53" spans="1:15" ht="24" x14ac:dyDescent="0.2">
      <c r="A53" s="89" t="s">
        <v>91</v>
      </c>
      <c r="B53" s="56" t="s">
        <v>92</v>
      </c>
      <c r="C53" s="189"/>
      <c r="D53" s="75">
        <f>'[3]arkusz główny'!H178</f>
        <v>84719</v>
      </c>
      <c r="E53" s="212"/>
      <c r="F53" s="201"/>
      <c r="G53" s="75">
        <f>'[3]arkusz główny'!U178</f>
        <v>78385</v>
      </c>
      <c r="H53" s="76">
        <f>'[3]arkusz główny'!V178</f>
        <v>1240681355.04</v>
      </c>
      <c r="I53" s="213"/>
      <c r="J53" s="121">
        <f>'[3]arkusz główny'!AK178</f>
        <v>25273</v>
      </c>
      <c r="K53" s="122">
        <f>'[3]arkusz główny'!AL178</f>
        <v>1231784842.48</v>
      </c>
      <c r="L53" s="122">
        <f>'[3]arkusz główny'!AM178</f>
        <v>783785208.43999994</v>
      </c>
      <c r="M53" s="122">
        <f>'[3]arkusz główny'!AN178</f>
        <v>286563935.74000001</v>
      </c>
      <c r="N53" s="214"/>
      <c r="O53" s="197"/>
    </row>
    <row r="54" spans="1:15" x14ac:dyDescent="0.2">
      <c r="A54" s="205" t="s">
        <v>93</v>
      </c>
      <c r="B54" s="126" t="s">
        <v>82</v>
      </c>
      <c r="C54" s="189"/>
      <c r="D54" s="123">
        <f>'[3]arkusz główny'!H179</f>
        <v>58380</v>
      </c>
      <c r="E54" s="212"/>
      <c r="F54" s="201"/>
      <c r="G54" s="123">
        <f>'[3]arkusz główny'!U179</f>
        <v>51096</v>
      </c>
      <c r="H54" s="124">
        <f>'[3]zobowiązania wieloletnie'!F20</f>
        <v>1595816663.49</v>
      </c>
      <c r="I54" s="213"/>
      <c r="J54" s="79">
        <f>'[3]arkusz główny'!AK179</f>
        <v>17105</v>
      </c>
      <c r="K54" s="127">
        <f>'[3]arkusz główny'!AL179</f>
        <v>986327721.49999988</v>
      </c>
      <c r="L54" s="127">
        <f>'[3]arkusz główny'!AM179</f>
        <v>627600191.67999995</v>
      </c>
      <c r="M54" s="127">
        <f>'[3]arkusz główny'!AN179</f>
        <v>230505685.87</v>
      </c>
      <c r="N54" s="214"/>
      <c r="O54" s="197"/>
    </row>
    <row r="55" spans="1:15" x14ac:dyDescent="0.2">
      <c r="A55" s="187"/>
      <c r="B55" s="112" t="s">
        <v>39</v>
      </c>
      <c r="C55" s="189"/>
      <c r="D55" s="119">
        <f>'[3]arkusz główny'!H191</f>
        <v>40787</v>
      </c>
      <c r="E55" s="212"/>
      <c r="F55" s="201"/>
      <c r="G55" s="119">
        <f>'[3]arkusz główny'!U191</f>
        <v>39890</v>
      </c>
      <c r="H55" s="114">
        <f>'[3]zobowiązania wieloletnie'!F21</f>
        <v>559489900</v>
      </c>
      <c r="I55" s="213"/>
      <c r="J55" s="79">
        <f>'[3]arkusz główny'!AK191</f>
        <v>17892</v>
      </c>
      <c r="K55" s="66">
        <f>'[3]arkusz główny'!AL191</f>
        <v>560125339.26000011</v>
      </c>
      <c r="L55" s="66">
        <f>'[3]arkusz główny'!AM191</f>
        <v>356408267.23999995</v>
      </c>
      <c r="M55" s="66">
        <f>'[3]arkusz główny'!AN191</f>
        <v>129656514.20999999</v>
      </c>
      <c r="N55" s="214"/>
      <c r="O55" s="197"/>
    </row>
    <row r="56" spans="1:15" ht="24" x14ac:dyDescent="0.2">
      <c r="A56" s="45">
        <v>13</v>
      </c>
      <c r="B56" s="46" t="s">
        <v>94</v>
      </c>
      <c r="C56" s="116">
        <f>'[3]arkusz główny'!F196</f>
        <v>8626388625.7988968</v>
      </c>
      <c r="D56" s="48">
        <f>'[3]arkusz główny'!H196</f>
        <v>4240611</v>
      </c>
      <c r="E56" s="49"/>
      <c r="F56" s="50"/>
      <c r="G56" s="48">
        <f>'[3]arkusz główny'!U196</f>
        <v>3830424</v>
      </c>
      <c r="H56" s="49">
        <f>'[3]arkusz główny'!V196</f>
        <v>6799659244.5099993</v>
      </c>
      <c r="I56" s="51">
        <f>IFERROR(H56/C56,".")</f>
        <v>0.78823938260493998</v>
      </c>
      <c r="J56" s="52">
        <f>'[3]arkusz główny'!AK196</f>
        <v>990959</v>
      </c>
      <c r="K56" s="53">
        <f>'[3]arkusz główny'!AL196</f>
        <v>6786158244.0200005</v>
      </c>
      <c r="L56" s="53">
        <f>'[3]arkusz główny'!AM196</f>
        <v>4318007767.2399998</v>
      </c>
      <c r="M56" s="53">
        <f>'[3]arkusz główny'!AN196</f>
        <v>1580028905.53</v>
      </c>
      <c r="N56" s="54">
        <f>IFERROR(M56/O56,".")</f>
        <v>0.79666936256831866</v>
      </c>
      <c r="O56" s="55">
        <f>'[3]arkusz główny'!AR196</f>
        <v>1983293170</v>
      </c>
    </row>
    <row r="57" spans="1:15" x14ac:dyDescent="0.2">
      <c r="A57" s="32" t="s">
        <v>95</v>
      </c>
      <c r="B57" s="206" t="s">
        <v>96</v>
      </c>
      <c r="C57" s="189"/>
      <c r="D57" s="128">
        <f>'[3]arkusz główny'!H197</f>
        <v>168170</v>
      </c>
      <c r="E57" s="209"/>
      <c r="F57" s="200"/>
      <c r="G57" s="128">
        <f>'[3]arkusz główny'!U197</f>
        <v>152640</v>
      </c>
      <c r="H57" s="129">
        <f>'[3]arkusz główny'!V197</f>
        <v>318129170.67999995</v>
      </c>
      <c r="I57" s="193"/>
      <c r="J57" s="130">
        <f>'[3]arkusz główny'!AK197</f>
        <v>37423</v>
      </c>
      <c r="K57" s="131">
        <f>'[3]arkusz główny'!AL197</f>
        <v>317122930.74000007</v>
      </c>
      <c r="L57" s="131">
        <f>'[3]arkusz główny'!AM197</f>
        <v>201784432.85999998</v>
      </c>
      <c r="M57" s="131">
        <f>'[3]arkusz główny'!AN197</f>
        <v>73926442.5</v>
      </c>
      <c r="N57" s="195"/>
      <c r="O57" s="197"/>
    </row>
    <row r="58" spans="1:15" x14ac:dyDescent="0.2">
      <c r="A58" s="89" t="s">
        <v>97</v>
      </c>
      <c r="B58" s="207"/>
      <c r="C58" s="189"/>
      <c r="D58" s="128">
        <f>'[3]arkusz główny'!H198</f>
        <v>3584136</v>
      </c>
      <c r="E58" s="209"/>
      <c r="F58" s="200"/>
      <c r="G58" s="128">
        <f>'[3]arkusz główny'!U198</f>
        <v>3297856</v>
      </c>
      <c r="H58" s="129">
        <f>'[3]arkusz główny'!V198</f>
        <v>5964822217.7100019</v>
      </c>
      <c r="I58" s="193"/>
      <c r="J58" s="132">
        <f>'[3]arkusz główny'!AK198</f>
        <v>854590</v>
      </c>
      <c r="K58" s="133">
        <f>'[3]arkusz główny'!AL198</f>
        <v>5954776086.5099993</v>
      </c>
      <c r="L58" s="133">
        <f>'[3]arkusz główny'!AM198</f>
        <v>3789002919.1800003</v>
      </c>
      <c r="M58" s="133">
        <f>'[3]arkusz główny'!AN198</f>
        <v>1386397787.0999999</v>
      </c>
      <c r="N58" s="195"/>
      <c r="O58" s="197"/>
    </row>
    <row r="59" spans="1:15" x14ac:dyDescent="0.2">
      <c r="A59" s="89" t="s">
        <v>98</v>
      </c>
      <c r="B59" s="208"/>
      <c r="C59" s="189"/>
      <c r="D59" s="128">
        <f>'[3]arkusz główny'!H199</f>
        <v>511548</v>
      </c>
      <c r="E59" s="209"/>
      <c r="F59" s="200"/>
      <c r="G59" s="128">
        <f>'[3]arkusz główny'!U199</f>
        <v>438504</v>
      </c>
      <c r="H59" s="129">
        <f>'[3]arkusz główny'!V199</f>
        <v>516707856.11999995</v>
      </c>
      <c r="I59" s="193"/>
      <c r="J59" s="132">
        <f>'[3]arkusz główny'!AK199</f>
        <v>194909</v>
      </c>
      <c r="K59" s="133">
        <f>'[3]arkusz główny'!AL199</f>
        <v>514259226.76999992</v>
      </c>
      <c r="L59" s="133">
        <f>'[3]arkusz główny'!AM199</f>
        <v>327220415.19999999</v>
      </c>
      <c r="M59" s="133">
        <f>'[3]arkusz główny'!AN199</f>
        <v>119704675.92999999</v>
      </c>
      <c r="N59" s="195"/>
      <c r="O59" s="197"/>
    </row>
    <row r="60" spans="1:15" x14ac:dyDescent="0.2">
      <c r="A60" s="202" t="s">
        <v>99</v>
      </c>
      <c r="B60" s="126" t="s">
        <v>82</v>
      </c>
      <c r="C60" s="189"/>
      <c r="D60" s="134">
        <f>'[3]arkusz główny'!H200</f>
        <v>4239802</v>
      </c>
      <c r="E60" s="209"/>
      <c r="F60" s="200"/>
      <c r="G60" s="134">
        <f>'[3]arkusz główny'!U200</f>
        <v>3829615</v>
      </c>
      <c r="H60" s="135">
        <f>'[3]arkusz główny'!V200</f>
        <v>6795655704.2099991</v>
      </c>
      <c r="I60" s="193"/>
      <c r="J60" s="79">
        <f>'[3]arkusz główny'!AK200</f>
        <v>990875</v>
      </c>
      <c r="K60" s="66">
        <f>'[3]arkusz główny'!AL200</f>
        <v>6783733183.5500002</v>
      </c>
      <c r="L60" s="66">
        <f>'[3]arkusz główny'!AM200</f>
        <v>4316464704.0100002</v>
      </c>
      <c r="M60" s="66">
        <f>'[3]arkusz główny'!AN200</f>
        <v>1579462741.03</v>
      </c>
      <c r="N60" s="195"/>
      <c r="O60" s="197"/>
    </row>
    <row r="61" spans="1:15" x14ac:dyDescent="0.2">
      <c r="A61" s="210"/>
      <c r="B61" s="112" t="s">
        <v>100</v>
      </c>
      <c r="C61" s="189"/>
      <c r="D61" s="40">
        <f>'[3]arkusz główny'!H207</f>
        <v>809</v>
      </c>
      <c r="E61" s="209"/>
      <c r="F61" s="200"/>
      <c r="G61" s="134">
        <f>'[3]arkusz główny'!U207</f>
        <v>809</v>
      </c>
      <c r="H61" s="135">
        <f>'[3]arkusz główny'!V207</f>
        <v>4003540.3000000003</v>
      </c>
      <c r="I61" s="193"/>
      <c r="J61" s="79">
        <f>'[3]arkusz główny'!AK207</f>
        <v>812</v>
      </c>
      <c r="K61" s="66">
        <f>'[3]arkusz główny'!AL207</f>
        <v>2425060.4699999997</v>
      </c>
      <c r="L61" s="66">
        <f>'[3]arkusz główny'!AM207</f>
        <v>1543063.23</v>
      </c>
      <c r="M61" s="66">
        <f>'[3]arkusz główny'!AN207</f>
        <v>566164.5</v>
      </c>
      <c r="N61" s="195"/>
      <c r="O61" s="197"/>
    </row>
    <row r="62" spans="1:15" x14ac:dyDescent="0.2">
      <c r="A62" s="136">
        <v>14</v>
      </c>
      <c r="B62" s="137" t="s">
        <v>101</v>
      </c>
      <c r="C62" s="138">
        <f>'[3]arkusz główny'!F208</f>
        <v>227545000.00000003</v>
      </c>
      <c r="D62" s="139">
        <f>'[3]arkusz główny'!H208</f>
        <v>9569</v>
      </c>
      <c r="E62" s="140"/>
      <c r="F62" s="141">
        <f>IFERROR(E62/C62,".")</f>
        <v>0</v>
      </c>
      <c r="G62" s="139">
        <f>'[3]arkusz główny'!U208</f>
        <v>0</v>
      </c>
      <c r="H62" s="140">
        <f>'[3]arkusz główny'!V208</f>
        <v>0</v>
      </c>
      <c r="I62" s="142">
        <f>IFERROR(H62/C62,".")</f>
        <v>0</v>
      </c>
      <c r="J62" s="143">
        <f>'[3]arkusz główny'!AK208</f>
        <v>0</v>
      </c>
      <c r="K62" s="144">
        <f>'[3]arkusz główny'!AL208</f>
        <v>0</v>
      </c>
      <c r="L62" s="144">
        <f>'[3]arkusz główny'!AM208</f>
        <v>0</v>
      </c>
      <c r="M62" s="144">
        <f>'[3]arkusz główny'!AN208</f>
        <v>0</v>
      </c>
      <c r="N62" s="145">
        <f>IFERROR(M62/O62,".")</f>
        <v>0</v>
      </c>
      <c r="O62" s="146">
        <f>'[3]arkusz główny'!AR208</f>
        <v>50000000</v>
      </c>
    </row>
    <row r="63" spans="1:15" x14ac:dyDescent="0.2">
      <c r="A63" s="147">
        <v>16</v>
      </c>
      <c r="B63" s="115" t="s">
        <v>102</v>
      </c>
      <c r="C63" s="138">
        <f>'[3]arkusz główny'!F210</f>
        <v>400390385.512896</v>
      </c>
      <c r="D63" s="139">
        <f>'[3]arkusz główny'!H210</f>
        <v>334</v>
      </c>
      <c r="E63" s="140">
        <f>'[3]arkusz główny'!I210</f>
        <v>1051958851.6699998</v>
      </c>
      <c r="F63" s="141">
        <f>IFERROR(E63/C63,".")</f>
        <v>2.6273329473744762</v>
      </c>
      <c r="G63" s="139">
        <f>'[3]arkusz główny'!U210</f>
        <v>33</v>
      </c>
      <c r="H63" s="140">
        <f>'[3]arkusz główny'!V210</f>
        <v>82949589</v>
      </c>
      <c r="I63" s="142">
        <f>IFERROR(H63/C63,".")</f>
        <v>0.20717178034568043</v>
      </c>
      <c r="J63" s="143">
        <f>'[3]arkusz główny'!AK210</f>
        <v>7</v>
      </c>
      <c r="K63" s="144">
        <f>'[3]arkusz główny'!AL210</f>
        <v>11146240.640000002</v>
      </c>
      <c r="L63" s="144">
        <f>'[3]arkusz główny'!AM210</f>
        <v>7092352.8699999992</v>
      </c>
      <c r="M63" s="144">
        <f>'[3]arkusz główny'!AN210</f>
        <v>2466940.5599999996</v>
      </c>
      <c r="N63" s="145">
        <f>IFERROR(M63/O63,".")</f>
        <v>2.8033993337089922E-2</v>
      </c>
      <c r="O63" s="146">
        <f>'[3]arkusz główny'!AR210</f>
        <v>87998186</v>
      </c>
    </row>
    <row r="64" spans="1:15" x14ac:dyDescent="0.2">
      <c r="A64" s="45">
        <v>19</v>
      </c>
      <c r="B64" s="46" t="s">
        <v>103</v>
      </c>
      <c r="C64" s="47">
        <f>'[3]arkusz główny'!F214</f>
        <v>3499466609.4744263</v>
      </c>
      <c r="D64" s="148">
        <f>D65+D66+D69+D72</f>
        <v>30357</v>
      </c>
      <c r="E64" s="49">
        <f>E65+E66+E69+E72</f>
        <v>4244763079.2427258</v>
      </c>
      <c r="F64" s="50">
        <f>IFERROR(E64/C64,".")</f>
        <v>1.2129743052128259</v>
      </c>
      <c r="G64" s="48">
        <f>G65+G66+G69+G72</f>
        <v>14805</v>
      </c>
      <c r="H64" s="49">
        <f>H65+H66+H69+H72</f>
        <v>2337760981.2956915</v>
      </c>
      <c r="I64" s="51">
        <f>IFERROR(H64/C64,".")</f>
        <v>0.66803351544102674</v>
      </c>
      <c r="J64" s="52">
        <f>'[3]arkusz główny'!AK214</f>
        <v>10931</v>
      </c>
      <c r="K64" s="53">
        <f>K65+K66+K69+K72</f>
        <v>1741382503.3599999</v>
      </c>
      <c r="L64" s="53">
        <f>L65+L66+L69+L72</f>
        <v>1009433037.39</v>
      </c>
      <c r="M64" s="53">
        <f>M65+M66+M69+M72</f>
        <v>404676854.66000003</v>
      </c>
      <c r="N64" s="54">
        <f>IFERROR(M64/O64,".")</f>
        <v>0.51421468412639093</v>
      </c>
      <c r="O64" s="55">
        <f>'[3]arkusz główny'!AR214</f>
        <v>786980355</v>
      </c>
    </row>
    <row r="65" spans="1:15" x14ac:dyDescent="0.2">
      <c r="A65" s="32" t="s">
        <v>104</v>
      </c>
      <c r="B65" s="149" t="s">
        <v>105</v>
      </c>
      <c r="C65" s="189"/>
      <c r="D65" s="150">
        <f>'[3]arkusz główny'!H215</f>
        <v>301</v>
      </c>
      <c r="E65" s="35">
        <f>'[3]arkusz główny'!I215</f>
        <v>37422000</v>
      </c>
      <c r="F65" s="200"/>
      <c r="G65" s="150">
        <f>'[3]arkusz główny'!U215</f>
        <v>299</v>
      </c>
      <c r="H65" s="84">
        <f>'[3]arkusz główny'!V215</f>
        <v>37180000</v>
      </c>
      <c r="I65" s="193"/>
      <c r="J65" s="36">
        <f>'[3]arkusz główny'!AK215</f>
        <v>299</v>
      </c>
      <c r="K65" s="151">
        <f>'[3]arkusz główny'!AL215</f>
        <v>37156680</v>
      </c>
      <c r="L65" s="151">
        <f>'[3]arkusz główny'!AM215</f>
        <v>23642795.48</v>
      </c>
      <c r="M65" s="151">
        <f>'[3]arkusz główny'!AN215</f>
        <v>8641728.5499999989</v>
      </c>
      <c r="N65" s="195"/>
      <c r="O65" s="197"/>
    </row>
    <row r="66" spans="1:15" x14ac:dyDescent="0.2">
      <c r="A66" s="202" t="s">
        <v>106</v>
      </c>
      <c r="B66" s="67" t="s">
        <v>107</v>
      </c>
      <c r="C66" s="189"/>
      <c r="D66" s="83">
        <f>'[3]arkusz główny'!H216</f>
        <v>29613</v>
      </c>
      <c r="E66" s="84">
        <f>'[3]arkusz główny'!I216</f>
        <v>3596342911.7375021</v>
      </c>
      <c r="F66" s="200"/>
      <c r="G66" s="83">
        <f>SUM(G67:G68)</f>
        <v>14112</v>
      </c>
      <c r="H66" s="84">
        <f>SUM(H67:H68)</f>
        <v>1711830346.8253393</v>
      </c>
      <c r="I66" s="193"/>
      <c r="J66" s="62">
        <f>'[3]arkusz główny'!AK216</f>
        <v>10831</v>
      </c>
      <c r="K66" s="63">
        <f>'[3]arkusz główny'!AL216</f>
        <v>1304807914.8899999</v>
      </c>
      <c r="L66" s="63">
        <f>'[3]arkusz główny'!AM216</f>
        <v>780717078.13</v>
      </c>
      <c r="M66" s="63">
        <f>'[3]arkusz główny'!AN216</f>
        <v>304056470.46000004</v>
      </c>
      <c r="N66" s="195"/>
      <c r="O66" s="197"/>
    </row>
    <row r="67" spans="1:15" x14ac:dyDescent="0.2">
      <c r="A67" s="203"/>
      <c r="B67" s="126" t="s">
        <v>108</v>
      </c>
      <c r="C67" s="189"/>
      <c r="D67" s="83">
        <f>'[3]arkusz główny'!H217</f>
        <v>29613</v>
      </c>
      <c r="E67" s="84">
        <f>'[3]arkusz główny'!I217</f>
        <v>3596342911.7375021</v>
      </c>
      <c r="F67" s="200"/>
      <c r="G67" s="83">
        <f>'[3]arkusz główny'!U217</f>
        <v>14049</v>
      </c>
      <c r="H67" s="84">
        <f>'[3]arkusz główny'!V217</f>
        <v>1706783666.2853394</v>
      </c>
      <c r="I67" s="193"/>
      <c r="J67" s="62">
        <f>'[3]arkusz główny'!AK217</f>
        <v>10775</v>
      </c>
      <c r="K67" s="63">
        <f>'[3]arkusz główny'!AL217</f>
        <v>1299761234.3499999</v>
      </c>
      <c r="L67" s="63">
        <f>'[3]arkusz główny'!AM217</f>
        <v>777505875.50999999</v>
      </c>
      <c r="M67" s="63">
        <f>'[3]arkusz główny'!AN217</f>
        <v>302921758.79000002</v>
      </c>
      <c r="N67" s="195"/>
      <c r="O67" s="197"/>
    </row>
    <row r="68" spans="1:15" x14ac:dyDescent="0.2">
      <c r="A68" s="204"/>
      <c r="B68" s="112" t="s">
        <v>109</v>
      </c>
      <c r="C68" s="189"/>
      <c r="D68" s="152"/>
      <c r="E68" s="153"/>
      <c r="F68" s="200"/>
      <c r="G68" s="83">
        <f>'[3]arkusz główny'!U218</f>
        <v>63</v>
      </c>
      <c r="H68" s="84">
        <f>'[3]arkusz główny'!V218</f>
        <v>5046680.5399999991</v>
      </c>
      <c r="I68" s="193"/>
      <c r="J68" s="62">
        <f>'[3]arkusz główny'!AK218</f>
        <v>62</v>
      </c>
      <c r="K68" s="63">
        <f>'[3]arkusz główny'!AL218</f>
        <v>5046680.5399999991</v>
      </c>
      <c r="L68" s="63">
        <f>'[3]arkusz główny'!AM218</f>
        <v>3211202.62</v>
      </c>
      <c r="M68" s="63">
        <f>'[3]arkusz główny'!AN218</f>
        <v>1134711.67</v>
      </c>
      <c r="N68" s="195"/>
      <c r="O68" s="197"/>
    </row>
    <row r="69" spans="1:15" x14ac:dyDescent="0.2">
      <c r="A69" s="202" t="s">
        <v>110</v>
      </c>
      <c r="B69" s="67" t="s">
        <v>111</v>
      </c>
      <c r="C69" s="189"/>
      <c r="D69" s="83">
        <f>'[3]arkusz główny'!H219</f>
        <v>169</v>
      </c>
      <c r="E69" s="84">
        <f>'[3]arkusz główny'!I219</f>
        <v>58455129.544871926</v>
      </c>
      <c r="F69" s="200"/>
      <c r="G69" s="83">
        <f>SUM(G70:G71)</f>
        <v>121</v>
      </c>
      <c r="H69" s="84">
        <f>SUM(H70:H71)</f>
        <v>38225920.660000004</v>
      </c>
      <c r="I69" s="193"/>
      <c r="J69" s="62">
        <f>'[3]arkusz główny'!AK219</f>
        <v>222</v>
      </c>
      <c r="K69" s="63">
        <f>'[3]arkusz główny'!AL219</f>
        <v>24090838.880000003</v>
      </c>
      <c r="L69" s="63">
        <f>'[3]arkusz główny'!AM219</f>
        <v>10397602.279999999</v>
      </c>
      <c r="M69" s="63">
        <f>'[3]arkusz główny'!AN219</f>
        <v>5584306.0800000001</v>
      </c>
      <c r="N69" s="195"/>
      <c r="O69" s="197"/>
    </row>
    <row r="70" spans="1:15" x14ac:dyDescent="0.2">
      <c r="A70" s="203"/>
      <c r="B70" s="126" t="s">
        <v>108</v>
      </c>
      <c r="C70" s="189"/>
      <c r="D70" s="40">
        <f>'[3]arkusz główny'!H220</f>
        <v>169</v>
      </c>
      <c r="E70" s="41">
        <f>'[3]arkusz główny'!I220</f>
        <v>58455129.544871926</v>
      </c>
      <c r="F70" s="200"/>
      <c r="G70" s="40">
        <f>'[3]arkusz główny'!U220</f>
        <v>117</v>
      </c>
      <c r="H70" s="41">
        <f>'[3]arkusz główny'!V220</f>
        <v>37255762.380000003</v>
      </c>
      <c r="I70" s="193"/>
      <c r="J70" s="42">
        <f>'[3]arkusz główny'!AK220</f>
        <v>220</v>
      </c>
      <c r="K70" s="43">
        <f>'[3]arkusz główny'!AL220</f>
        <v>23120680.600000001</v>
      </c>
      <c r="L70" s="43">
        <f>'[3]arkusz główny'!AM220</f>
        <v>9780290.5999999996</v>
      </c>
      <c r="M70" s="43">
        <f>'[3]arkusz główny'!AN220</f>
        <v>5366459.4400000004</v>
      </c>
      <c r="N70" s="195"/>
      <c r="O70" s="197"/>
    </row>
    <row r="71" spans="1:15" x14ac:dyDescent="0.2">
      <c r="A71" s="204"/>
      <c r="B71" s="112" t="s">
        <v>109</v>
      </c>
      <c r="C71" s="199"/>
      <c r="D71" s="152"/>
      <c r="E71" s="153"/>
      <c r="F71" s="201"/>
      <c r="G71" s="40">
        <f>'[3]arkusz główny'!U221</f>
        <v>4</v>
      </c>
      <c r="H71" s="41">
        <f>'[3]arkusz główny'!V221</f>
        <v>970158.28</v>
      </c>
      <c r="I71" s="193"/>
      <c r="J71" s="42">
        <f>'[3]arkusz główny'!AK221</f>
        <v>7</v>
      </c>
      <c r="K71" s="43">
        <f>'[3]arkusz główny'!AL221</f>
        <v>970158.28</v>
      </c>
      <c r="L71" s="43">
        <f>'[3]arkusz główny'!AM221</f>
        <v>617311.68000000005</v>
      </c>
      <c r="M71" s="43">
        <f>'[3]arkusz główny'!AN221</f>
        <v>217846.64</v>
      </c>
      <c r="N71" s="195"/>
      <c r="O71" s="197"/>
    </row>
    <row r="72" spans="1:15" x14ac:dyDescent="0.2">
      <c r="A72" s="38" t="s">
        <v>112</v>
      </c>
      <c r="B72" s="64" t="s">
        <v>113</v>
      </c>
      <c r="C72" s="189"/>
      <c r="D72" s="40">
        <f>'[3]arkusz główny'!H222</f>
        <v>274</v>
      </c>
      <c r="E72" s="41">
        <f>'[3]arkusz główny'!I222</f>
        <v>552543037.96035194</v>
      </c>
      <c r="F72" s="200"/>
      <c r="G72" s="40">
        <f>'[3]arkusz główny'!U222</f>
        <v>273</v>
      </c>
      <c r="H72" s="41">
        <f>'[3]arkusz główny'!V222</f>
        <v>550524713.81035197</v>
      </c>
      <c r="I72" s="193"/>
      <c r="J72" s="42">
        <f>'[3]arkusz główny'!AK222</f>
        <v>274</v>
      </c>
      <c r="K72" s="43">
        <f>'[3]arkusz główny'!AL222</f>
        <v>375327069.58999997</v>
      </c>
      <c r="L72" s="43">
        <f>'[3]arkusz główny'!AM222</f>
        <v>194675561.49999997</v>
      </c>
      <c r="M72" s="43">
        <f>'[3]arkusz główny'!AN222</f>
        <v>86394349.569999993</v>
      </c>
      <c r="N72" s="195"/>
      <c r="O72" s="197"/>
    </row>
    <row r="73" spans="1:15" x14ac:dyDescent="0.2">
      <c r="A73" s="45">
        <v>20</v>
      </c>
      <c r="B73" s="46" t="s">
        <v>114</v>
      </c>
      <c r="C73" s="116">
        <f>'[3]arkusz główny'!F223</f>
        <v>1443638561.265604</v>
      </c>
      <c r="D73" s="48">
        <f>'[3]arkusz główny'!H223</f>
        <v>832</v>
      </c>
      <c r="E73" s="49">
        <f>'[3]arkusz główny'!I223</f>
        <v>680015018.76300001</v>
      </c>
      <c r="F73" s="50">
        <f>IFERROR(E73/C73,".")</f>
        <v>0.47104243195529966</v>
      </c>
      <c r="G73" s="48">
        <f>'[3]arkusz główny'!U223</f>
        <v>726</v>
      </c>
      <c r="H73" s="49">
        <f>'[3]arkusz główny'!V223</f>
        <v>573223045.38999999</v>
      </c>
      <c r="I73" s="51">
        <f>IFERROR(H73/C73,".")</f>
        <v>0.3970682557048551</v>
      </c>
      <c r="J73" s="52">
        <f>'[3]arkusz główny'!AK223</f>
        <v>42</v>
      </c>
      <c r="K73" s="53">
        <f>'[3]arkusz główny'!AL223</f>
        <v>448864522.69</v>
      </c>
      <c r="L73" s="53">
        <f>'[3]arkusz główny'!AM223</f>
        <v>285612492.47999996</v>
      </c>
      <c r="M73" s="53">
        <f>'[3]arkusz główny'!AN223</f>
        <v>104689428.44</v>
      </c>
      <c r="N73" s="54">
        <f>IFERROR(M73/O73,".")</f>
        <v>0.32383730926097976</v>
      </c>
      <c r="O73" s="55">
        <f>'[3]arkusz główny'!AR223</f>
        <v>323277848</v>
      </c>
    </row>
    <row r="74" spans="1:15" x14ac:dyDescent="0.2">
      <c r="A74" s="45"/>
      <c r="B74" s="46" t="s">
        <v>115</v>
      </c>
      <c r="C74" s="116">
        <f>'[3]arkusz główny'!F226</f>
        <v>1178656303.2896788</v>
      </c>
      <c r="D74" s="154"/>
      <c r="E74" s="155"/>
      <c r="F74" s="50"/>
      <c r="G74" s="156"/>
      <c r="H74" s="49">
        <f>'[3]zobowiązania wieloletnie'!F22</f>
        <v>1259849130</v>
      </c>
      <c r="I74" s="51">
        <f>IFERROR(H74/C74,".")</f>
        <v>1.0688859224556884</v>
      </c>
      <c r="J74" s="52">
        <f>'[3]arkusz główny'!AK226</f>
        <v>53466</v>
      </c>
      <c r="K74" s="53">
        <f>SUM(K75:K76)</f>
        <v>1257850057.9299998</v>
      </c>
      <c r="L74" s="53">
        <f>SUM(L75:L76)</f>
        <v>800365625.3900001</v>
      </c>
      <c r="M74" s="53">
        <f>SUM(M75:M76)</f>
        <v>297585071.56</v>
      </c>
      <c r="N74" s="54">
        <f>IFERROR(M74/O74,".")</f>
        <v>1.1272798074106447</v>
      </c>
      <c r="O74" s="55">
        <f>'[3]arkusz główny'!AR226</f>
        <v>263985099</v>
      </c>
    </row>
    <row r="75" spans="1:15" x14ac:dyDescent="0.2">
      <c r="A75" s="187" t="s">
        <v>81</v>
      </c>
      <c r="B75" s="157" t="s">
        <v>39</v>
      </c>
      <c r="C75" s="189"/>
      <c r="D75" s="191"/>
      <c r="E75" s="109"/>
      <c r="F75" s="158"/>
      <c r="G75" s="159"/>
      <c r="H75" s="100">
        <f>'[3]zobowiązania wieloletnie'!F23</f>
        <v>586757900</v>
      </c>
      <c r="I75" s="193"/>
      <c r="J75" s="160">
        <f>'[3]arkusz główny'!AK227</f>
        <v>17662</v>
      </c>
      <c r="K75" s="161">
        <f>'[3]arkusz główny'!AL227</f>
        <v>584754744.89999998</v>
      </c>
      <c r="L75" s="161">
        <f>'[3]arkusz główny'!AM227</f>
        <v>372077032.23000002</v>
      </c>
      <c r="M75" s="161">
        <f>'[3]arkusz główny'!AN227</f>
        <v>137252228.94</v>
      </c>
      <c r="N75" s="195"/>
      <c r="O75" s="197"/>
    </row>
    <row r="76" spans="1:15" ht="13.5" thickBot="1" x14ac:dyDescent="0.25">
      <c r="A76" s="188"/>
      <c r="B76" s="112" t="s">
        <v>116</v>
      </c>
      <c r="C76" s="190"/>
      <c r="D76" s="192"/>
      <c r="E76" s="162"/>
      <c r="F76" s="163"/>
      <c r="G76" s="164"/>
      <c r="H76" s="165">
        <f>'[3]zobowiązania wieloletnie'!F24</f>
        <v>673091230</v>
      </c>
      <c r="I76" s="194"/>
      <c r="J76" s="166">
        <f>'[3]arkusz główny'!AK228</f>
        <v>35804</v>
      </c>
      <c r="K76" s="167">
        <f>'[3]arkusz główny'!AL228</f>
        <v>673095313.02999997</v>
      </c>
      <c r="L76" s="167">
        <f>'[3]arkusz główny'!AM228</f>
        <v>428288593.16000003</v>
      </c>
      <c r="M76" s="167">
        <f>'[3]arkusz główny'!AN228</f>
        <v>160332842.62</v>
      </c>
      <c r="N76" s="196"/>
      <c r="O76" s="198"/>
    </row>
    <row r="77" spans="1:15" ht="31.5" customHeight="1" thickBot="1" x14ac:dyDescent="0.25">
      <c r="A77" s="181" t="s">
        <v>117</v>
      </c>
      <c r="B77" s="182"/>
      <c r="C77" s="168">
        <f>'[3]arkusz główny'!F229</f>
        <v>60269445030.077858</v>
      </c>
      <c r="D77" s="169" t="e">
        <f>D74+D73+D64+D63+D56+D51+D46+D43+D39+D33+D27+D24+D18+D13+D9+D6</f>
        <v>#VALUE!</v>
      </c>
      <c r="E77" s="170" t="e">
        <f>E74+E73+E64+E63+E56+E51+E46+E43+E39+E33+E27+E24+E18+E13+E9+E6</f>
        <v>#VALUE!</v>
      </c>
      <c r="F77" s="171" t="str">
        <f>IFERROR(E77/C77,".")</f>
        <v>.</v>
      </c>
      <c r="G77" s="169">
        <f>G74+G73+G64+G63+G56+G51+G46+G43+G39+G33+G27+G24+G18+G13+G9+G6</f>
        <v>4384925</v>
      </c>
      <c r="H77" s="170">
        <f>H74+H73+H64+H63+H56+H51+H46+H43+H39+H33+H27+H24+H18+H13+H9+H6</f>
        <v>40241496209.875893</v>
      </c>
      <c r="I77" s="172">
        <f>IFERROR(H77/C77,".")</f>
        <v>0.66769316010447932</v>
      </c>
      <c r="J77" s="173">
        <f>'[3]arkusz główny'!AK229</f>
        <v>1109760</v>
      </c>
      <c r="K77" s="174" t="e">
        <f>K74+K73+K64+K63+K56+K51+K46+K43+K39+K33+K27+K24+K18+K13+K9+K6</f>
        <v>#VALUE!</v>
      </c>
      <c r="L77" s="174" t="e">
        <f>L74+L73+L64+L63+L56+L51+L46+L43+L39+L33+L27+L24+L18+L13+L9+L6</f>
        <v>#VALUE!</v>
      </c>
      <c r="M77" s="174" t="e">
        <f>M74+M73+M64+M63+M56+M51+M46+M43+M39+M33+M27+M24+M18+M13+M9+M6</f>
        <v>#VALUE!</v>
      </c>
      <c r="N77" s="175" t="str">
        <f>IFERROR(M77/O77,".")</f>
        <v>.</v>
      </c>
      <c r="O77" s="176">
        <f>'[3]arkusz główny'!AR229</f>
        <v>13562211428</v>
      </c>
    </row>
    <row r="78" spans="1:15" ht="31.5" customHeight="1" thickBot="1" x14ac:dyDescent="0.25">
      <c r="A78" s="183" t="s">
        <v>118</v>
      </c>
      <c r="B78" s="183"/>
      <c r="C78" s="168">
        <f>'[3]arkusz główny'!F230</f>
        <v>60495045826.27536</v>
      </c>
      <c r="D78" s="184"/>
      <c r="E78" s="185"/>
      <c r="F78" s="185"/>
      <c r="G78" s="185"/>
      <c r="H78" s="185"/>
      <c r="I78" s="185"/>
      <c r="J78" s="185"/>
      <c r="K78" s="185"/>
      <c r="L78" s="185"/>
      <c r="M78" s="185"/>
      <c r="N78" s="186"/>
      <c r="O78" s="168">
        <f>O74+O73+O64+O63+O56+O51+O46+O43+O39+O33+O27+O24+O18+O13+O9+O6+O62</f>
        <v>13612211428</v>
      </c>
    </row>
    <row r="79" spans="1:15" x14ac:dyDescent="0.2">
      <c r="A79" s="177" t="s">
        <v>119</v>
      </c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</row>
    <row r="80" spans="1:15" x14ac:dyDescent="0.2">
      <c r="A80" s="177" t="s">
        <v>120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O80" s="178"/>
    </row>
    <row r="81" spans="1:15" hidden="1" x14ac:dyDescent="0.2">
      <c r="A81" s="177" t="str">
        <f>'[3]arkusz główny'!B233</f>
        <v xml:space="preserve">*** W ramach poddziałania 19.2 dane zawarte w sekcjach "złożone wnioski" oraz "wnioski odrzucone / wycofane" nie zawierają wniosków niewybranych przez LGD. </v>
      </c>
      <c r="J81" s="179"/>
      <c r="K81" s="179"/>
      <c r="L81" s="179"/>
      <c r="M81" s="179"/>
      <c r="N81" s="179"/>
    </row>
    <row r="82" spans="1:15" hidden="1" x14ac:dyDescent="0.2">
      <c r="A82" s="177" t="s">
        <v>121</v>
      </c>
    </row>
    <row r="83" spans="1:15" hidden="1" x14ac:dyDescent="0.2">
      <c r="A83" s="177" t="str">
        <f>'[3]arkusz główny'!B235</f>
        <v>***** W przypadku działania 13, w wyniku przeksięgowań płatności część kwot z decyzji została zrealizowana w ramach budżetu PROW 2007-2013 (dot. wiersza zobowiązania z PROW 2007-2013 (część kampanii 2014)).</v>
      </c>
      <c r="K83" s="180"/>
      <c r="L83" s="180"/>
      <c r="M83" s="180"/>
    </row>
    <row r="84" spans="1:15" hidden="1" x14ac:dyDescent="0.2">
      <c r="A84" s="177" t="str">
        <f>'[3]arkusz główny'!B238</f>
        <v>******** W ramach obsługi działania 11, w kolumnie „Zrealizowane płatności” uwzględniono kwoty wypłacone w ramach obsługi kampanii 2010 do 2014 - łącznie na kwotę ogółem 4 068 592,53 zł.</v>
      </c>
    </row>
    <row r="85" spans="1:15" hidden="1" x14ac:dyDescent="0.2">
      <c r="A85" s="177" t="str">
        <f>'[3]arkusz główny'!B239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1:15" hidden="1" x14ac:dyDescent="0.2">
      <c r="A86" s="177" t="s">
        <v>122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</row>
    <row r="87" spans="1:15" hidden="1" x14ac:dyDescent="0.2">
      <c r="A87" s="177" t="s">
        <v>123</v>
      </c>
    </row>
    <row r="88" spans="1:15" ht="18" customHeight="1" x14ac:dyDescent="0.2">
      <c r="A88" s="177"/>
    </row>
    <row r="89" spans="1:15" x14ac:dyDescent="0.2">
      <c r="A89" s="177"/>
      <c r="G89" s="179"/>
      <c r="H89" s="179"/>
      <c r="I89" s="179"/>
    </row>
    <row r="90" spans="1:15" x14ac:dyDescent="0.2">
      <c r="C90" s="180"/>
      <c r="D90" s="179"/>
      <c r="E90" s="179"/>
      <c r="G90" s="179"/>
      <c r="H90" s="179"/>
      <c r="J90" s="179"/>
      <c r="K90" s="179"/>
    </row>
    <row r="96" spans="1:15" ht="15" customHeight="1" x14ac:dyDescent="0.2"/>
    <row r="97" spans="3:13" hidden="1" x14ac:dyDescent="0.2">
      <c r="C97" s="179"/>
      <c r="D97" s="179" t="e">
        <f>D77-'[3]arkusz główny'!H229</f>
        <v>#VALUE!</v>
      </c>
      <c r="E97" s="179" t="e">
        <f>E77-'[3]arkusz główny'!I229</f>
        <v>#VALUE!</v>
      </c>
      <c r="G97" s="179">
        <f>G77-'[3]arkusz główny'!U229</f>
        <v>0</v>
      </c>
      <c r="H97" s="179">
        <f>H77-'[3]arkusz główny'!V229</f>
        <v>0</v>
      </c>
      <c r="J97" s="179">
        <f>J77-'[3]arkusz główny'!AK229</f>
        <v>0</v>
      </c>
      <c r="K97" s="179" t="e">
        <f>K77-'[3]arkusz główny'!AL229</f>
        <v>#VALUE!</v>
      </c>
      <c r="L97" s="179" t="e">
        <f>L77-'[3]arkusz główny'!AM229</f>
        <v>#VALUE!</v>
      </c>
      <c r="M97" s="179" t="e">
        <f>M77-'[3]arkusz główny'!AN229</f>
        <v>#VALUE!</v>
      </c>
    </row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1"/>
    <mergeCell ref="C25:C26"/>
    <mergeCell ref="F25:F26"/>
    <mergeCell ref="I25:I26"/>
    <mergeCell ref="N25:N26"/>
    <mergeCell ref="O25:O26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A40:A42"/>
    <mergeCell ref="C40:C42"/>
    <mergeCell ref="F40:F42"/>
    <mergeCell ref="I40:I42"/>
    <mergeCell ref="N40:N42"/>
    <mergeCell ref="O40:O42"/>
    <mergeCell ref="A34:A35"/>
    <mergeCell ref="C34:C38"/>
    <mergeCell ref="F34:F38"/>
    <mergeCell ref="I34:I38"/>
    <mergeCell ref="N34:N38"/>
    <mergeCell ref="O34:O38"/>
    <mergeCell ref="A36:A37"/>
    <mergeCell ref="A49:A50"/>
    <mergeCell ref="C52:C55"/>
    <mergeCell ref="E52:E55"/>
    <mergeCell ref="F52:F55"/>
    <mergeCell ref="I52:I55"/>
    <mergeCell ref="N52:N55"/>
    <mergeCell ref="O44:O45"/>
    <mergeCell ref="C47:C50"/>
    <mergeCell ref="E47:E50"/>
    <mergeCell ref="F47:F50"/>
    <mergeCell ref="I47:I50"/>
    <mergeCell ref="N47:N50"/>
    <mergeCell ref="O47:O50"/>
    <mergeCell ref="A44:A45"/>
    <mergeCell ref="C44:C45"/>
    <mergeCell ref="E44:E45"/>
    <mergeCell ref="F44:F45"/>
    <mergeCell ref="I44:I45"/>
    <mergeCell ref="N44:N45"/>
    <mergeCell ref="C65:C72"/>
    <mergeCell ref="F65:F72"/>
    <mergeCell ref="I65:I72"/>
    <mergeCell ref="N65:N72"/>
    <mergeCell ref="O65:O72"/>
    <mergeCell ref="A66:A68"/>
    <mergeCell ref="A69:A71"/>
    <mergeCell ref="O52:O55"/>
    <mergeCell ref="A54:A55"/>
    <mergeCell ref="B57:B59"/>
    <mergeCell ref="C57:C61"/>
    <mergeCell ref="E57:E61"/>
    <mergeCell ref="F57:F61"/>
    <mergeCell ref="I57:I61"/>
    <mergeCell ref="N57:N61"/>
    <mergeCell ref="O57:O61"/>
    <mergeCell ref="A60:A61"/>
    <mergeCell ref="A77:B77"/>
    <mergeCell ref="A78:B78"/>
    <mergeCell ref="D78:N78"/>
    <mergeCell ref="A75:A76"/>
    <mergeCell ref="C75:C76"/>
    <mergeCell ref="D75:D76"/>
    <mergeCell ref="I75:I76"/>
    <mergeCell ref="N75:N76"/>
    <mergeCell ref="O75:O76"/>
  </mergeCells>
  <printOptions horizontalCentered="1" verticalCentered="1"/>
  <pageMargins left="0.31496062992125984" right="0" top="0" bottom="0" header="0.27559055118110237" footer="7.874015748031496E-2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kwiecień 2020</vt:lpstr>
      <vt:lpstr>'PROW 2014-2020 kwiecień 2020'!Obszar_wydruku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48516</dc:creator>
  <cp:lastModifiedBy>Minister</cp:lastModifiedBy>
  <cp:lastPrinted>2020-05-18T07:20:56Z</cp:lastPrinted>
  <dcterms:created xsi:type="dcterms:W3CDTF">2020-05-18T07:16:29Z</dcterms:created>
  <dcterms:modified xsi:type="dcterms:W3CDTF">2020-05-20T12:43:13Z</dcterms:modified>
</cp:coreProperties>
</file>