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/>
  </bookViews>
  <sheets>
    <sheet name="PROW 2014-2020 lipiec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lipiec 2020'!$A$1:$P$85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1" l="1"/>
  <c r="A84" i="1"/>
  <c r="A83" i="1"/>
  <c r="A81" i="1"/>
  <c r="C78" i="1"/>
  <c r="O77" i="1"/>
  <c r="J77" i="1"/>
  <c r="J97" i="1" s="1"/>
  <c r="C77" i="1"/>
  <c r="M76" i="1"/>
  <c r="L76" i="1"/>
  <c r="K76" i="1"/>
  <c r="J76" i="1"/>
  <c r="H76" i="1"/>
  <c r="M75" i="1"/>
  <c r="M74" i="1" s="1"/>
  <c r="L75" i="1"/>
  <c r="L74" i="1" s="1"/>
  <c r="K75" i="1"/>
  <c r="J75" i="1"/>
  <c r="H75" i="1"/>
  <c r="O74" i="1"/>
  <c r="J74" i="1"/>
  <c r="H74" i="1"/>
  <c r="C74" i="1"/>
  <c r="O73" i="1"/>
  <c r="M73" i="1"/>
  <c r="N73" i="1" s="1"/>
  <c r="L73" i="1"/>
  <c r="K73" i="1"/>
  <c r="J73" i="1"/>
  <c r="H73" i="1"/>
  <c r="G73" i="1"/>
  <c r="E73" i="1"/>
  <c r="D73" i="1"/>
  <c r="C73" i="1"/>
  <c r="M72" i="1"/>
  <c r="L72" i="1"/>
  <c r="K72" i="1"/>
  <c r="J72" i="1"/>
  <c r="H72" i="1"/>
  <c r="G72" i="1"/>
  <c r="E72" i="1"/>
  <c r="D72" i="1"/>
  <c r="M71" i="1"/>
  <c r="L71" i="1"/>
  <c r="K71" i="1"/>
  <c r="J71" i="1"/>
  <c r="H71" i="1"/>
  <c r="G71" i="1"/>
  <c r="M70" i="1"/>
  <c r="L70" i="1"/>
  <c r="K70" i="1"/>
  <c r="J70" i="1"/>
  <c r="H70" i="1"/>
  <c r="G70" i="1"/>
  <c r="G69" i="1" s="1"/>
  <c r="E70" i="1"/>
  <c r="D70" i="1"/>
  <c r="M69" i="1"/>
  <c r="L69" i="1"/>
  <c r="K69" i="1"/>
  <c r="J69" i="1"/>
  <c r="E69" i="1"/>
  <c r="D69" i="1"/>
  <c r="M68" i="1"/>
  <c r="L68" i="1"/>
  <c r="K68" i="1"/>
  <c r="J68" i="1"/>
  <c r="H68" i="1"/>
  <c r="G68" i="1"/>
  <c r="M67" i="1"/>
  <c r="L67" i="1"/>
  <c r="K67" i="1"/>
  <c r="J67" i="1"/>
  <c r="H67" i="1"/>
  <c r="H66" i="1" s="1"/>
  <c r="G67" i="1"/>
  <c r="G66" i="1" s="1"/>
  <c r="E67" i="1"/>
  <c r="D67" i="1"/>
  <c r="M66" i="1"/>
  <c r="L66" i="1"/>
  <c r="K66" i="1"/>
  <c r="J66" i="1"/>
  <c r="E66" i="1"/>
  <c r="D66" i="1"/>
  <c r="M65" i="1"/>
  <c r="L65" i="1"/>
  <c r="K65" i="1"/>
  <c r="K64" i="1" s="1"/>
  <c r="J65" i="1"/>
  <c r="H65" i="1"/>
  <c r="G65" i="1"/>
  <c r="E65" i="1"/>
  <c r="D65" i="1"/>
  <c r="O64" i="1"/>
  <c r="J64" i="1"/>
  <c r="C64" i="1"/>
  <c r="O63" i="1"/>
  <c r="N63" i="1" s="1"/>
  <c r="M63" i="1"/>
  <c r="L63" i="1"/>
  <c r="K63" i="1"/>
  <c r="J63" i="1"/>
  <c r="H63" i="1"/>
  <c r="G63" i="1"/>
  <c r="E63" i="1"/>
  <c r="D63" i="1"/>
  <c r="C63" i="1"/>
  <c r="O62" i="1"/>
  <c r="M62" i="1"/>
  <c r="L62" i="1"/>
  <c r="K62" i="1"/>
  <c r="J62" i="1"/>
  <c r="H62" i="1"/>
  <c r="G62" i="1"/>
  <c r="D62" i="1"/>
  <c r="C62" i="1"/>
  <c r="F62" i="1" s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M48" i="1"/>
  <c r="L48" i="1"/>
  <c r="K48" i="1"/>
  <c r="J48" i="1"/>
  <c r="H48" i="1"/>
  <c r="G48" i="1"/>
  <c r="D48" i="1"/>
  <c r="M47" i="1"/>
  <c r="L47" i="1"/>
  <c r="K47" i="1"/>
  <c r="J47" i="1"/>
  <c r="H47" i="1"/>
  <c r="G47" i="1"/>
  <c r="D47" i="1"/>
  <c r="O46" i="1"/>
  <c r="M46" i="1"/>
  <c r="L46" i="1"/>
  <c r="K46" i="1"/>
  <c r="J46" i="1"/>
  <c r="H46" i="1"/>
  <c r="G46" i="1"/>
  <c r="D46" i="1"/>
  <c r="C46" i="1"/>
  <c r="M45" i="1"/>
  <c r="L45" i="1"/>
  <c r="K45" i="1"/>
  <c r="J45" i="1"/>
  <c r="H45" i="1"/>
  <c r="M44" i="1"/>
  <c r="L44" i="1"/>
  <c r="L43" i="1" s="1"/>
  <c r="K44" i="1"/>
  <c r="J44" i="1"/>
  <c r="H44" i="1"/>
  <c r="G44" i="1"/>
  <c r="G43" i="1" s="1"/>
  <c r="D44" i="1"/>
  <c r="D43" i="1" s="1"/>
  <c r="O43" i="1"/>
  <c r="H43" i="1"/>
  <c r="C43" i="1"/>
  <c r="M42" i="1"/>
  <c r="L42" i="1"/>
  <c r="K42" i="1"/>
  <c r="J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O39" i="1"/>
  <c r="N39" i="1" s="1"/>
  <c r="M39" i="1"/>
  <c r="L39" i="1"/>
  <c r="K39" i="1"/>
  <c r="J39" i="1"/>
  <c r="H39" i="1"/>
  <c r="G39" i="1"/>
  <c r="E39" i="1"/>
  <c r="D39" i="1"/>
  <c r="C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J36" i="1"/>
  <c r="H36" i="1"/>
  <c r="G36" i="1"/>
  <c r="E36" i="1"/>
  <c r="D36" i="1"/>
  <c r="M35" i="1"/>
  <c r="L35" i="1"/>
  <c r="K35" i="1"/>
  <c r="J35" i="1"/>
  <c r="H35" i="1"/>
  <c r="G35" i="1"/>
  <c r="E35" i="1"/>
  <c r="D35" i="1"/>
  <c r="M34" i="1"/>
  <c r="M33" i="1" s="1"/>
  <c r="L34" i="1"/>
  <c r="L33" i="1" s="1"/>
  <c r="K34" i="1"/>
  <c r="K33" i="1" s="1"/>
  <c r="J34" i="1"/>
  <c r="H34" i="1"/>
  <c r="H33" i="1" s="1"/>
  <c r="G34" i="1"/>
  <c r="G33" i="1" s="1"/>
  <c r="E34" i="1"/>
  <c r="D34" i="1"/>
  <c r="D33" i="1" s="1"/>
  <c r="O33" i="1"/>
  <c r="J33" i="1"/>
  <c r="C33" i="1"/>
  <c r="O32" i="1"/>
  <c r="M32" i="1"/>
  <c r="L32" i="1"/>
  <c r="K32" i="1"/>
  <c r="J32" i="1"/>
  <c r="H32" i="1"/>
  <c r="G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O29" i="1"/>
  <c r="M29" i="1"/>
  <c r="L29" i="1"/>
  <c r="K29" i="1"/>
  <c r="J29" i="1"/>
  <c r="H29" i="1"/>
  <c r="G29" i="1"/>
  <c r="E29" i="1"/>
  <c r="D29" i="1"/>
  <c r="C29" i="1"/>
  <c r="O28" i="1"/>
  <c r="M28" i="1"/>
  <c r="L28" i="1"/>
  <c r="K28" i="1"/>
  <c r="K27" i="1" s="1"/>
  <c r="J28" i="1"/>
  <c r="H28" i="1"/>
  <c r="G28" i="1"/>
  <c r="E28" i="1"/>
  <c r="D28" i="1"/>
  <c r="C28" i="1"/>
  <c r="J27" i="1"/>
  <c r="M26" i="1"/>
  <c r="L26" i="1"/>
  <c r="K26" i="1"/>
  <c r="J26" i="1"/>
  <c r="H26" i="1"/>
  <c r="G26" i="1"/>
  <c r="E26" i="1"/>
  <c r="D26" i="1"/>
  <c r="M25" i="1"/>
  <c r="M24" i="1" s="1"/>
  <c r="L25" i="1"/>
  <c r="L24" i="1" s="1"/>
  <c r="K25" i="1"/>
  <c r="K24" i="1" s="1"/>
  <c r="J25" i="1"/>
  <c r="H25" i="1"/>
  <c r="H24" i="1" s="1"/>
  <c r="I24" i="1" s="1"/>
  <c r="G25" i="1"/>
  <c r="E25" i="1"/>
  <c r="D25" i="1"/>
  <c r="O24" i="1"/>
  <c r="J24" i="1"/>
  <c r="G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B21" i="1"/>
  <c r="O20" i="1"/>
  <c r="M20" i="1"/>
  <c r="L20" i="1"/>
  <c r="K20" i="1"/>
  <c r="J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D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C9" i="1"/>
  <c r="M8" i="1"/>
  <c r="M7" i="1"/>
  <c r="M6" i="1" s="1"/>
  <c r="L7" i="1"/>
  <c r="L6" i="1" s="1"/>
  <c r="K7" i="1"/>
  <c r="K6" i="1" s="1"/>
  <c r="J7" i="1"/>
  <c r="H7" i="1"/>
  <c r="G7" i="1"/>
  <c r="G6" i="1" s="1"/>
  <c r="E7" i="1"/>
  <c r="E6" i="1" s="1"/>
  <c r="D7" i="1"/>
  <c r="D6" i="1" s="1"/>
  <c r="O6" i="1"/>
  <c r="J6" i="1"/>
  <c r="H6" i="1"/>
  <c r="C6" i="1"/>
  <c r="I43" i="1" l="1"/>
  <c r="I20" i="1"/>
  <c r="H14" i="1"/>
  <c r="H13" i="1" s="1"/>
  <c r="I13" i="1" s="1"/>
  <c r="F19" i="1"/>
  <c r="N22" i="1"/>
  <c r="N56" i="1"/>
  <c r="F22" i="1"/>
  <c r="M64" i="1"/>
  <c r="N64" i="1" s="1"/>
  <c r="N9" i="1"/>
  <c r="I19" i="1"/>
  <c r="N24" i="1"/>
  <c r="I29" i="1"/>
  <c r="D64" i="1"/>
  <c r="F6" i="1"/>
  <c r="F23" i="1"/>
  <c r="G27" i="1"/>
  <c r="F39" i="1"/>
  <c r="N62" i="1"/>
  <c r="E64" i="1"/>
  <c r="K74" i="1"/>
  <c r="K18" i="1"/>
  <c r="F21" i="1"/>
  <c r="F28" i="1"/>
  <c r="I6" i="1"/>
  <c r="G18" i="1"/>
  <c r="N20" i="1"/>
  <c r="L27" i="1"/>
  <c r="D27" i="1"/>
  <c r="D77" i="1" s="1"/>
  <c r="D97" i="1" s="1"/>
  <c r="M43" i="1"/>
  <c r="N43" i="1" s="1"/>
  <c r="I74" i="1"/>
  <c r="I73" i="1"/>
  <c r="G13" i="1"/>
  <c r="L14" i="1"/>
  <c r="L13" i="1" s="1"/>
  <c r="E24" i="1"/>
  <c r="F24" i="1" s="1"/>
  <c r="I28" i="1"/>
  <c r="N28" i="1"/>
  <c r="F29" i="1"/>
  <c r="O27" i="1"/>
  <c r="I32" i="1"/>
  <c r="N32" i="1"/>
  <c r="I39" i="1"/>
  <c r="K43" i="1"/>
  <c r="I51" i="1"/>
  <c r="N51" i="1"/>
  <c r="F73" i="1"/>
  <c r="F9" i="1"/>
  <c r="D18" i="1"/>
  <c r="M14" i="1"/>
  <c r="M13" i="1" s="1"/>
  <c r="N13" i="1" s="1"/>
  <c r="H18" i="1"/>
  <c r="I18" i="1" s="1"/>
  <c r="L18" i="1"/>
  <c r="I21" i="1"/>
  <c r="N21" i="1"/>
  <c r="H27" i="1"/>
  <c r="N30" i="1"/>
  <c r="E33" i="1"/>
  <c r="F33" i="1" s="1"/>
  <c r="I56" i="1"/>
  <c r="I63" i="1"/>
  <c r="O78" i="1"/>
  <c r="I9" i="1"/>
  <c r="N6" i="1"/>
  <c r="J9" i="1"/>
  <c r="K14" i="1"/>
  <c r="K13" i="1" s="1"/>
  <c r="N19" i="1"/>
  <c r="F20" i="1"/>
  <c r="I22" i="1"/>
  <c r="I23" i="1"/>
  <c r="N23" i="1"/>
  <c r="D24" i="1"/>
  <c r="N29" i="1"/>
  <c r="F30" i="1"/>
  <c r="F31" i="1"/>
  <c r="I31" i="1"/>
  <c r="N31" i="1"/>
  <c r="I33" i="1"/>
  <c r="N33" i="1"/>
  <c r="J43" i="1"/>
  <c r="I46" i="1"/>
  <c r="N46" i="1"/>
  <c r="I62" i="1"/>
  <c r="F63" i="1"/>
  <c r="G64" i="1"/>
  <c r="L64" i="1"/>
  <c r="L77" i="1" s="1"/>
  <c r="L97" i="1" s="1"/>
  <c r="H69" i="1"/>
  <c r="H64" i="1" s="1"/>
  <c r="N74" i="1"/>
  <c r="F64" i="1"/>
  <c r="I30" i="1"/>
  <c r="M18" i="1"/>
  <c r="N18" i="1" s="1"/>
  <c r="M27" i="1"/>
  <c r="N27" i="1" s="1"/>
  <c r="C27" i="1"/>
  <c r="E18" i="1"/>
  <c r="F18" i="1" s="1"/>
  <c r="E27" i="1"/>
  <c r="K77" i="1" l="1"/>
  <c r="K97" i="1" s="1"/>
  <c r="F27" i="1"/>
  <c r="G77" i="1"/>
  <c r="G97" i="1" s="1"/>
  <c r="I27" i="1"/>
  <c r="I64" i="1"/>
  <c r="H77" i="1"/>
  <c r="H97" i="1" s="1"/>
  <c r="E77" i="1"/>
  <c r="E97" i="1" s="1"/>
  <c r="M77" i="1"/>
  <c r="M97" i="1" s="1"/>
  <c r="N77" i="1" l="1"/>
  <c r="I77" i="1"/>
  <c r="F77" i="1"/>
</calcChain>
</file>

<file path=xl/sharedStrings.xml><?xml version="1.0" encoding="utf-8"?>
<sst xmlns="http://schemas.openxmlformats.org/spreadsheetml/2006/main" count="146" uniqueCount="124">
  <si>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</si>
  <si>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</si>
  <si>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</si>
  <si>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</si>
  <si>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</si>
  <si>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</si>
  <si>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</si>
  <si>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</si>
  <si>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</si>
  <si>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</si>
  <si>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</si>
  <si>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</si>
  <si>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</si>
  <si>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</si>
  <si>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</si>
  <si>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</si>
  <si>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</si>
  <si>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</si>
  <si>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</si>
  <si>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</si>
  <si>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</si>
  <si>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</si>
  <si>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</si>
  <si>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</si>
  <si>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</si>
  <si>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</si>
  <si>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</si>
  <si>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</si>
  <si>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</si>
  <si>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</si>
  <si>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</si>
  <si>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</si>
  <si>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</si>
  <si>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</si>
  <si>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</si>
  <si>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</si>
  <si>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</si>
  <si>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</si>
  <si>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</si>
  <si>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</si>
  <si>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</si>
  <si>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</si>
  <si>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</si>
  <si>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</si>
  <si>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</si>
  <si>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</si>
  <si>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</si>
  <si>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</si>
  <si>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</si>
  <si>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</si>
  <si>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</si>
  <si>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</si>
  <si>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</si>
  <si>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</si>
  <si>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</si>
  <si>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</si>
  <si>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</si>
  <si>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</si>
  <si>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</si>
  <si>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</si>
  <si>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</si>
  <si>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</si>
  <si>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</si>
  <si>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</si>
  <si>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</si>
  <si>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</si>
  <si>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</si>
  <si>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</si>
  <si>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</si>
  <si>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</si>
  <si>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</si>
  <si>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</si>
  <si>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</si>
  <si>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</si>
  <si>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</si>
  <si>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</si>
  <si>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</si>
  <si>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</si>
  <si>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</si>
  <si>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</si>
  <si>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</si>
  <si>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</si>
  <si>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</si>
  <si>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</si>
  <si>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</si>
  <si>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</si>
  <si>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</si>
  <si>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</si>
  <si>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</si>
  <si>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</si>
  <si>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</si>
  <si>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</si>
  <si>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</si>
  <si>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</si>
  <si>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</si>
  <si>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</si>
  <si>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</si>
  <si>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</si>
  <si>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</si>
  <si>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</si>
  <si>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</si>
  <si>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</si>
  <si>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</si>
  <si>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</si>
  <si>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</si>
  <si>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</si>
  <si>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</si>
  <si>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</si>
  <si>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</si>
  <si>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</si>
  <si>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</si>
  <si>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</si>
  <si>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</si>
  <si>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</si>
  <si>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</si>
  <si>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</si>
  <si>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</si>
  <si>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</si>
  <si>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</si>
  <si>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</si>
  <si>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</si>
  <si>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</si>
  <si>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 Dane w sekcjach B-D nie obejmują instrumentów finansowych realizowanych w ramach Programu.</t>
  </si>
  <si>
    <t>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</si>
</sst>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5" fillId="0" borderId="27" xfId="1" applyFont="1" applyBorder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31" xfId="1" applyFont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34" xfId="1" applyFont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 applyProtection="1">
      <alignment horizontal="center" vertical="center" wrapText="1"/>
      <protection locked="0"/>
    </xf>
    <xf numFmtId="0" fontId="5" fillId="0" borderId="36" xfId="1" applyFont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>
      <alignment horizontal="right" vertical="center" wrapText="1"/>
    </xf>
    <xf numFmtId="4" fontId="6" fillId="2" borderId="11" xfId="1" applyNumberFormat="1" applyFont="1" applyFill="1" applyBorder="1" applyAlignment="1">
      <alignment horizontal="right" vertical="center" wrapText="1"/>
    </xf>
    <xf numFmtId="10" fontId="6" fillId="2" borderId="12" xfId="1" applyNumberFormat="1" applyFont="1" applyFill="1" applyBorder="1" applyAlignment="1">
      <alignment horizontal="right" vertical="center" wrapText="1"/>
    </xf>
    <xf numFmtId="4" fontId="6" fillId="2" borderId="6" xfId="1" applyNumberFormat="1" applyFont="1" applyFill="1" applyBorder="1" applyAlignment="1">
      <alignment horizontal="right" vertical="center" wrapText="1"/>
    </xf>
    <xf numFmtId="0" fontId="7" fillId="0" borderId="0" xfId="1" applyFont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0" borderId="35" xfId="1" applyNumberFormat="1" applyFont="1" applyBorder="1" applyAlignment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>
      <alignment horizontal="right" vertical="center" wrapText="1"/>
    </xf>
    <xf numFmtId="4" fontId="6" fillId="2" borderId="17" xfId="1" applyNumberFormat="1" applyFont="1" applyFill="1" applyBorder="1" applyAlignment="1">
      <alignment horizontal="right" vertical="center" wrapText="1"/>
    </xf>
    <xf numFmtId="10" fontId="6" fillId="2" borderId="19" xfId="1" applyNumberFormat="1" applyFont="1" applyFill="1" applyBorder="1" applyAlignment="1">
      <alignment horizontal="righ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Border="1" applyAlignment="1" applyProtection="1">
      <alignment horizontal="left" vertical="center" wrapText="1"/>
      <protection locked="0"/>
    </xf>
    <xf numFmtId="4" fontId="8" fillId="5" borderId="40" xfId="1" applyNumberFormat="1" applyFont="1" applyFill="1" applyBorder="1" applyAlignment="1">
      <alignment horizontal="right" vertical="center" wrapText="1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>
      <alignment horizontal="right" vertical="center" wrapText="1"/>
    </xf>
    <xf numFmtId="10" fontId="8" fillId="0" borderId="36" xfId="1" applyNumberFormat="1" applyFont="1" applyBorder="1" applyAlignment="1">
      <alignment horizontal="right" vertical="center" wrapText="1"/>
    </xf>
    <xf numFmtId="4" fontId="8" fillId="0" borderId="32" xfId="1" applyNumberFormat="1" applyFont="1" applyBorder="1" applyAlignment="1">
      <alignment horizontal="right" vertical="center" wrapText="1"/>
    </xf>
    <xf numFmtId="4" fontId="8" fillId="6" borderId="15" xfId="1" applyNumberFormat="1" applyFont="1" applyFill="1" applyBorder="1" applyAlignment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>
      <alignment horizontal="right" vertical="center" wrapText="1"/>
    </xf>
    <xf numFmtId="10" fontId="8" fillId="6" borderId="45" xfId="1" applyNumberFormat="1" applyFont="1" applyFill="1" applyBorder="1" applyAlignment="1">
      <alignment horizontal="right" vertical="center" wrapText="1"/>
    </xf>
    <xf numFmtId="4" fontId="8" fillId="6" borderId="22" xfId="1" applyNumberFormat="1" applyFont="1" applyFill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>
      <alignment horizontal="right" vertical="center" wrapText="1"/>
    </xf>
    <xf numFmtId="4" fontId="8" fillId="6" borderId="17" xfId="1" applyNumberFormat="1" applyFont="1" applyFill="1" applyBorder="1" applyAlignment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>
      <alignment horizontal="right" vertical="center" wrapText="1"/>
    </xf>
    <xf numFmtId="164" fontId="6" fillId="2" borderId="17" xfId="1" applyNumberFormat="1" applyFont="1" applyFill="1" applyBorder="1" applyAlignment="1">
      <alignment horizontal="right" vertical="center" wrapText="1"/>
    </xf>
    <xf numFmtId="10" fontId="6" fillId="2" borderId="14" xfId="1" applyNumberFormat="1" applyFont="1" applyFill="1" applyBorder="1" applyAlignment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>
      <alignment horizontal="right" vertical="center" wrapText="1"/>
    </xf>
    <xf numFmtId="4" fontId="8" fillId="6" borderId="40" xfId="1" applyNumberFormat="1" applyFont="1" applyFill="1" applyBorder="1" applyAlignment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>
      <alignment vertical="center" wrapText="1"/>
    </xf>
    <xf numFmtId="4" fontId="8" fillId="6" borderId="40" xfId="1" applyNumberFormat="1" applyFont="1" applyFill="1" applyBorder="1" applyAlignment="1">
      <alignment vertical="center" wrapText="1"/>
    </xf>
    <xf numFmtId="3" fontId="8" fillId="6" borderId="16" xfId="1" applyNumberFormat="1" applyFont="1" applyFill="1" applyBorder="1" applyAlignment="1">
      <alignment vertical="center" wrapText="1"/>
    </xf>
    <xf numFmtId="4" fontId="8" fillId="6" borderId="17" xfId="1" applyNumberFormat="1" applyFont="1" applyFill="1" applyBorder="1" applyAlignment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0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>
      <alignment horizontal="right" vertical="center" wrapText="1"/>
    </xf>
    <xf numFmtId="4" fontId="6" fillId="2" borderId="42" xfId="1" applyNumberFormat="1" applyFont="1" applyFill="1" applyBorder="1" applyAlignment="1">
      <alignment horizontal="right" vertical="center" wrapText="1"/>
    </xf>
    <xf numFmtId="10" fontId="6" fillId="2" borderId="45" xfId="1" applyNumberFormat="1" applyFont="1" applyFill="1" applyBorder="1" applyAlignment="1">
      <alignment horizontal="right" vertical="center" wrapText="1"/>
    </xf>
    <xf numFmtId="4" fontId="6" fillId="2" borderId="22" xfId="1" applyNumberFormat="1" applyFont="1" applyFill="1" applyBorder="1" applyAlignment="1">
      <alignment horizontal="right" vertical="center" wrapText="1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>
      <alignment horizontal="right" vertical="center" wrapText="1"/>
    </xf>
    <xf numFmtId="4" fontId="8" fillId="6" borderId="44" xfId="1" applyNumberFormat="1" applyFont="1" applyFill="1" applyBorder="1" applyAlignment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>
      <alignment horizontal="right" vertical="center" wrapText="1"/>
    </xf>
    <xf numFmtId="4" fontId="8" fillId="6" borderId="57" xfId="1" applyNumberFormat="1" applyFont="1" applyFill="1" applyBorder="1" applyAlignment="1">
      <alignment horizontal="right" vertical="center" wrapText="1"/>
    </xf>
    <xf numFmtId="4" fontId="10" fillId="8" borderId="4" xfId="1" applyNumberFormat="1" applyFont="1" applyFill="1" applyBorder="1" applyAlignment="1">
      <alignment horizontal="right" vertical="center" wrapText="1"/>
    </xf>
    <xf numFmtId="3" fontId="10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>
      <alignment horizontal="right" vertical="center" wrapText="1"/>
    </xf>
    <xf numFmtId="4" fontId="10" fillId="8" borderId="59" xfId="1" applyNumberFormat="1" applyFont="1" applyFill="1" applyBorder="1" applyAlignment="1">
      <alignment horizontal="right" vertical="center" wrapText="1"/>
    </xf>
    <xf numFmtId="10" fontId="10" fillId="8" borderId="60" xfId="1" applyNumberFormat="1" applyFont="1" applyFill="1" applyBorder="1" applyAlignment="1">
      <alignment horizontal="right" vertical="center" wrapText="1"/>
    </xf>
    <xf numFmtId="4" fontId="10" fillId="8" borderId="30" xfId="1" applyNumberFormat="1" applyFont="1" applyFill="1" applyBorder="1" applyAlignment="1">
      <alignment horizontal="right" vertical="center" wrapText="1"/>
    </xf>
    <xf numFmtId="0" fontId="11" fillId="0" borderId="0" xfId="1" applyFont="1" applyProtection="1">
      <protection locked="0"/>
    </xf>
    <xf numFmtId="0" fontId="12" fillId="0" borderId="0" xfId="1" applyFont="1" applyProtection="1">
      <protection locked="0"/>
    </xf>
    <xf numFmtId="3" fontId="1" fillId="0" borderId="0" xfId="1" applyNumberFormat="1" applyProtection="1">
      <protection locked="0"/>
    </xf>
    <xf numFmtId="4" fontId="1" fillId="0" borderId="0" xfId="1" applyNumberFormat="1" applyProtection="1">
      <protection locked="0"/>
    </xf>
    <xf numFmtId="0" fontId="10" fillId="8" borderId="1" xfId="1" applyFont="1" applyFill="1" applyBorder="1" applyAlignment="1">
      <alignment horizontal="left" vertical="center" wrapText="1"/>
    </xf>
    <xf numFmtId="0" fontId="10" fillId="8" borderId="3" xfId="1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>
      <alignment horizontal="right" vertical="center" wrapText="1"/>
    </xf>
    <xf numFmtId="4" fontId="8" fillId="3" borderId="25" xfId="1" applyNumberFormat="1" applyFont="1" applyFill="1" applyBorder="1" applyAlignment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>
      <alignment horizontal="right" vertical="center" wrapText="1"/>
    </xf>
    <xf numFmtId="10" fontId="8" fillId="3" borderId="55" xfId="1" applyNumberFormat="1" applyFont="1" applyFill="1" applyBorder="1" applyAlignment="1">
      <alignment horizontal="right" vertical="center" wrapText="1"/>
    </xf>
    <xf numFmtId="4" fontId="8" fillId="3" borderId="32" xfId="1" applyNumberFormat="1" applyFont="1" applyFill="1" applyBorder="1" applyAlignment="1">
      <alignment horizontal="right" vertical="center" wrapText="1"/>
    </xf>
    <xf numFmtId="4" fontId="8" fillId="3" borderId="30" xfId="1" applyNumberFormat="1" applyFont="1" applyFill="1" applyBorder="1" applyAlignment="1">
      <alignment horizontal="right" vertical="center" wrapText="1"/>
    </xf>
    <xf numFmtId="4" fontId="8" fillId="3" borderId="0" xfId="1" applyNumberFormat="1" applyFont="1" applyFill="1" applyAlignment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>
      <alignment horizontal="right" vertical="center" wrapText="1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  <protection locked="0"/>
    </xf>
    <xf numFmtId="0" fontId="5" fillId="0" borderId="3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5" fillId="0" borderId="24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16/Desktop/Miesi&#281;czna%20lipiec%202020/ARiMR%20(M_2020-07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1.2"/>
      <sheetName val="2.1_kampania_2018"/>
      <sheetName val="2.1_kampania_2020"/>
      <sheetName val="2.1"/>
      <sheetName val="2.3_kampania_2017"/>
      <sheetName val="2.3_kampania_2019_1"/>
      <sheetName val="2.3_kampania_2019_2"/>
      <sheetName val="2.3_kampania_2020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"/>
      <sheetName val="4.1_natura 2000_nabór_2017"/>
      <sheetName val="4.1_natura 2000_nabór_2019"/>
      <sheetName val="4.1_natura 2000"/>
      <sheetName val="4.1_OSN_2016"/>
      <sheetName val="4.1_OSN_rrrr"/>
      <sheetName val="4.1_ochrona_wód_2018"/>
      <sheetName val="4.1_ochrona_wód_2019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"/>
      <sheetName val="6.2_2017_1"/>
      <sheetName val="6.2_2017_2"/>
      <sheetName val="6.2_2018"/>
      <sheetName val="6.2_2019"/>
      <sheetName val="6.2_2019_2"/>
      <sheetName val="6.2_2020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  <sheetName val="IF płatności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31.07.2020 r.</v>
          </cell>
        </row>
        <row r="8">
          <cell r="F8">
            <v>258929423.429272</v>
          </cell>
          <cell r="AK8">
            <v>13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8871584</v>
          </cell>
          <cell r="AK9">
            <v>13</v>
          </cell>
          <cell r="AL9">
            <v>6285585.8499999996</v>
          </cell>
          <cell r="AM9">
            <v>3999518.0900000003</v>
          </cell>
          <cell r="AN9">
            <v>1434326.7699999998</v>
          </cell>
        </row>
        <row r="11">
          <cell r="F11">
            <v>333143439.76917601</v>
          </cell>
          <cell r="AR11">
            <v>75000519</v>
          </cell>
        </row>
        <row r="12">
          <cell r="H12">
            <v>79</v>
          </cell>
          <cell r="I12">
            <v>324705892.12</v>
          </cell>
          <cell r="U12">
            <v>56</v>
          </cell>
          <cell r="V12">
            <v>160788321.11999997</v>
          </cell>
          <cell r="AK12">
            <v>16</v>
          </cell>
          <cell r="AL12">
            <v>64026745.999999993</v>
          </cell>
          <cell r="AM12">
            <v>40740218.310000002</v>
          </cell>
          <cell r="AN12">
            <v>14743458.35</v>
          </cell>
        </row>
        <row r="16">
          <cell r="H16">
            <v>31</v>
          </cell>
          <cell r="I16">
            <v>20679756.960000001</v>
          </cell>
          <cell r="U16">
            <v>13</v>
          </cell>
          <cell r="V16">
            <v>6348244.2899999991</v>
          </cell>
          <cell r="AK16">
            <v>3</v>
          </cell>
          <cell r="AL16">
            <v>542579.19999999995</v>
          </cell>
          <cell r="AM16">
            <v>345243.13</v>
          </cell>
          <cell r="AN16">
            <v>124937.56</v>
          </cell>
        </row>
        <row r="21">
          <cell r="F21">
            <v>145151648.83035201</v>
          </cell>
          <cell r="AK21">
            <v>10213</v>
          </cell>
          <cell r="AR21">
            <v>33003300</v>
          </cell>
        </row>
        <row r="22">
          <cell r="AK22">
            <v>10191</v>
          </cell>
        </row>
        <row r="23">
          <cell r="H23">
            <v>3838</v>
          </cell>
          <cell r="U23">
            <v>2897</v>
          </cell>
          <cell r="AK23">
            <v>2005</v>
          </cell>
          <cell r="AL23">
            <v>5272953.99</v>
          </cell>
          <cell r="AM23">
            <v>3355161.3700000006</v>
          </cell>
          <cell r="AN23">
            <v>1220051.57</v>
          </cell>
        </row>
        <row r="29">
          <cell r="AK29">
            <v>8305</v>
          </cell>
          <cell r="AL29">
            <v>22473981.170000002</v>
          </cell>
          <cell r="AM29">
            <v>14300119.779999999</v>
          </cell>
          <cell r="AN29">
            <v>5205920.95</v>
          </cell>
        </row>
        <row r="30">
          <cell r="H30">
            <v>145</v>
          </cell>
          <cell r="I30">
            <v>191082179.32999998</v>
          </cell>
          <cell r="U30">
            <v>23</v>
          </cell>
          <cell r="V30">
            <v>30167605.960000001</v>
          </cell>
          <cell r="AK30">
            <v>23</v>
          </cell>
          <cell r="AL30">
            <v>28549476.84</v>
          </cell>
          <cell r="AM30">
            <v>18166031.740000002</v>
          </cell>
          <cell r="AN30">
            <v>6684337.1899999995</v>
          </cell>
        </row>
        <row r="33">
          <cell r="F33">
            <v>16901644811.673504</v>
          </cell>
          <cell r="AK33">
            <v>20729</v>
          </cell>
          <cell r="AR33">
            <v>3817025000</v>
          </cell>
        </row>
        <row r="34">
          <cell r="F34">
            <v>11047410844.13056</v>
          </cell>
          <cell r="H34">
            <v>75092</v>
          </cell>
          <cell r="I34">
            <v>15402190890.879999</v>
          </cell>
          <cell r="U34">
            <v>29681</v>
          </cell>
          <cell r="V34">
            <v>5815657009.4399996</v>
          </cell>
          <cell r="AK34">
            <v>18920</v>
          </cell>
          <cell r="AL34">
            <v>3311081139.8499999</v>
          </cell>
          <cell r="AM34">
            <v>2106840866.0899999</v>
          </cell>
          <cell r="AN34">
            <v>768104900.79999948</v>
          </cell>
          <cell r="AR34">
            <v>2499997963</v>
          </cell>
        </row>
        <row r="44">
          <cell r="F44">
            <v>524968013.46488005</v>
          </cell>
          <cell r="H44">
            <v>3748</v>
          </cell>
          <cell r="I44">
            <v>645734446.55999994</v>
          </cell>
          <cell r="U44">
            <v>2096</v>
          </cell>
          <cell r="V44">
            <v>312030736.39999998</v>
          </cell>
          <cell r="AK44">
            <v>1304</v>
          </cell>
          <cell r="AL44">
            <v>178308235.88</v>
          </cell>
          <cell r="AM44">
            <v>174963938.79000002</v>
          </cell>
          <cell r="AN44">
            <v>41322074.299999997</v>
          </cell>
          <cell r="AR44">
            <v>118937106</v>
          </cell>
        </row>
        <row r="47">
          <cell r="D47" t="str">
            <v>Inwestycje mające na celu ochronę wód przed zanieczyszczeniem azotanami pochodzącymi ze źródeł rolniczych 
(w tym "Inwestycje w gospodarstwach położonych na obszarach OSN")</v>
          </cell>
          <cell r="F47">
            <v>403222549.77406406</v>
          </cell>
          <cell r="H47">
            <v>5370</v>
          </cell>
          <cell r="I47">
            <v>384937533.44999999</v>
          </cell>
          <cell r="U47">
            <v>2467</v>
          </cell>
          <cell r="V47">
            <v>174756231.57999998</v>
          </cell>
          <cell r="AK47">
            <v>394</v>
          </cell>
          <cell r="AL47">
            <v>23238758.300000001</v>
          </cell>
          <cell r="AM47">
            <v>23238758.300000001</v>
          </cell>
          <cell r="AN47">
            <v>5262816.74</v>
          </cell>
          <cell r="AR47">
            <v>90338894</v>
          </cell>
        </row>
        <row r="51">
          <cell r="F51">
            <v>3657492238.3403444</v>
          </cell>
          <cell r="H51">
            <v>4594</v>
          </cell>
          <cell r="I51">
            <v>9873227975.3899994</v>
          </cell>
          <cell r="U51">
            <v>1201</v>
          </cell>
          <cell r="V51">
            <v>2757628819.3599997</v>
          </cell>
          <cell r="AK51">
            <v>530</v>
          </cell>
          <cell r="AL51">
            <v>864624889.23999989</v>
          </cell>
          <cell r="AM51">
            <v>550160814.00999999</v>
          </cell>
          <cell r="AN51">
            <v>200754743.48999998</v>
          </cell>
          <cell r="AR51">
            <v>823052019</v>
          </cell>
        </row>
        <row r="60">
          <cell r="F60">
            <v>1268551165.9636559</v>
          </cell>
          <cell r="H60">
            <v>171</v>
          </cell>
          <cell r="I60">
            <v>1482860003.3700001</v>
          </cell>
          <cell r="U60">
            <v>140</v>
          </cell>
          <cell r="V60">
            <v>1205692861.1452694</v>
          </cell>
          <cell r="AK60">
            <v>27</v>
          </cell>
          <cell r="AL60">
            <v>119223591.86999999</v>
          </cell>
          <cell r="AM60">
            <v>75861971.349999994</v>
          </cell>
          <cell r="AN60">
            <v>27371511.709999997</v>
          </cell>
          <cell r="AR60">
            <v>284699018</v>
          </cell>
        </row>
        <row r="61">
          <cell r="F61">
            <v>547598349.8390801</v>
          </cell>
          <cell r="AK61">
            <v>1078</v>
          </cell>
          <cell r="AR61">
            <v>122970926</v>
          </cell>
        </row>
        <row r="62">
          <cell r="H62">
            <v>5992</v>
          </cell>
          <cell r="I62">
            <v>407762380.30000007</v>
          </cell>
          <cell r="U62">
            <v>3228</v>
          </cell>
          <cell r="V62">
            <v>209182425.20000005</v>
          </cell>
          <cell r="AK62">
            <v>733</v>
          </cell>
          <cell r="AL62">
            <v>57285473.820000008</v>
          </cell>
          <cell r="AM62">
            <v>36450743.749999993</v>
          </cell>
          <cell r="AN62">
            <v>13080305.129999999</v>
          </cell>
        </row>
        <row r="68">
          <cell r="H68">
            <v>1291</v>
          </cell>
          <cell r="I68">
            <v>83130187.570000008</v>
          </cell>
          <cell r="U68">
            <v>464</v>
          </cell>
          <cell r="V68">
            <v>20573035.939999998</v>
          </cell>
          <cell r="AK68">
            <v>345</v>
          </cell>
          <cell r="AL68">
            <v>13711021.149999997</v>
          </cell>
          <cell r="AM68">
            <v>8724321.4199999999</v>
          </cell>
          <cell r="AN68">
            <v>3182345.0100000002</v>
          </cell>
        </row>
        <row r="77">
          <cell r="AK77">
            <v>47338</v>
          </cell>
        </row>
        <row r="78">
          <cell r="F78">
            <v>3169834835.5455999</v>
          </cell>
          <cell r="H78">
            <v>25987</v>
          </cell>
          <cell r="I78">
            <v>3037200000</v>
          </cell>
          <cell r="U78">
            <v>18878</v>
          </cell>
          <cell r="V78">
            <v>2198700000</v>
          </cell>
          <cell r="AK78">
            <v>14941</v>
          </cell>
          <cell r="AL78">
            <v>1371400000</v>
          </cell>
          <cell r="AM78">
            <v>872621820</v>
          </cell>
          <cell r="AN78">
            <v>316319137.44999999</v>
          </cell>
          <cell r="AR78">
            <v>717978630</v>
          </cell>
        </row>
        <row r="85">
          <cell r="F85">
            <v>1509081488.9774399</v>
          </cell>
          <cell r="H85">
            <v>11925</v>
          </cell>
          <cell r="I85">
            <v>1891450000</v>
          </cell>
          <cell r="U85">
            <v>6747</v>
          </cell>
          <cell r="V85">
            <v>1069100000</v>
          </cell>
          <cell r="AK85">
            <v>2063</v>
          </cell>
          <cell r="AL85">
            <v>180960000</v>
          </cell>
          <cell r="AM85">
            <v>115144848</v>
          </cell>
          <cell r="AN85">
            <v>42038051.990000002</v>
          </cell>
          <cell r="AR85">
            <v>339359101</v>
          </cell>
        </row>
        <row r="92">
          <cell r="F92">
            <v>3289218295.1404562</v>
          </cell>
          <cell r="H92">
            <v>54878</v>
          </cell>
          <cell r="I92">
            <v>3292680000</v>
          </cell>
          <cell r="U92">
            <v>29949</v>
          </cell>
          <cell r="V92">
            <v>1796940000</v>
          </cell>
          <cell r="AK92">
            <v>28638</v>
          </cell>
          <cell r="AL92">
            <v>1391712000</v>
          </cell>
          <cell r="AM92">
            <v>885546345.60000002</v>
          </cell>
          <cell r="AN92">
            <v>321337269.35000002</v>
          </cell>
          <cell r="AR92">
            <v>745527034</v>
          </cell>
        </row>
        <row r="101">
          <cell r="F101">
            <v>1020003894.1464961</v>
          </cell>
          <cell r="H101">
            <v>3035</v>
          </cell>
          <cell r="I101">
            <v>1271677799.5200002</v>
          </cell>
          <cell r="U101">
            <v>1401</v>
          </cell>
          <cell r="V101">
            <v>597148330.9799999</v>
          </cell>
          <cell r="AK101">
            <v>1158</v>
          </cell>
          <cell r="AL101">
            <v>451651107.99000001</v>
          </cell>
          <cell r="AM101">
            <v>287385597.68000001</v>
          </cell>
          <cell r="AN101">
            <v>104756365.36999999</v>
          </cell>
          <cell r="AR101">
            <v>231997643</v>
          </cell>
        </row>
        <row r="104">
          <cell r="F104">
            <v>26347300.252272002</v>
          </cell>
          <cell r="H104">
            <v>841</v>
          </cell>
          <cell r="U104">
            <v>566</v>
          </cell>
          <cell r="V104">
            <v>10100776</v>
          </cell>
          <cell r="AK104">
            <v>562</v>
          </cell>
          <cell r="AL104">
            <v>9941067.5099999998</v>
          </cell>
          <cell r="AM104">
            <v>6325498.3600000003</v>
          </cell>
          <cell r="AN104">
            <v>2323746.37</v>
          </cell>
          <cell r="AR104">
            <v>5996857</v>
          </cell>
        </row>
        <row r="109">
          <cell r="F109">
            <v>6059287425.815239</v>
          </cell>
          <cell r="AK109">
            <v>1596</v>
          </cell>
          <cell r="AR109">
            <v>1386938080</v>
          </cell>
        </row>
        <row r="110">
          <cell r="H110">
            <v>5358</v>
          </cell>
          <cell r="I110">
            <v>6544116709.721324</v>
          </cell>
          <cell r="U110">
            <v>2212</v>
          </cell>
          <cell r="V110">
            <v>2192449131.6272573</v>
          </cell>
          <cell r="AK110">
            <v>1127</v>
          </cell>
          <cell r="AL110">
            <v>1829223700.3899996</v>
          </cell>
          <cell r="AM110">
            <v>1163935032.29</v>
          </cell>
          <cell r="AN110">
            <v>429028907.91999996</v>
          </cell>
        </row>
        <row r="111">
          <cell r="H111">
            <v>2865</v>
          </cell>
          <cell r="I111">
            <v>5519002444.4767628</v>
          </cell>
          <cell r="U111">
            <v>1270</v>
          </cell>
          <cell r="V111">
            <v>2397457849.7893066</v>
          </cell>
          <cell r="AK111">
            <v>672</v>
          </cell>
          <cell r="AL111">
            <v>1244882754.02</v>
          </cell>
          <cell r="AM111">
            <v>792118892.84000003</v>
          </cell>
          <cell r="AN111">
            <v>288139444.17000002</v>
          </cell>
        </row>
        <row r="112">
          <cell r="H112">
            <v>1187</v>
          </cell>
          <cell r="I112">
            <v>747901134.45285881</v>
          </cell>
          <cell r="U112">
            <v>559</v>
          </cell>
          <cell r="V112">
            <v>366210066.56473672</v>
          </cell>
          <cell r="AK112">
            <v>302</v>
          </cell>
          <cell r="AL112">
            <v>147665370.38</v>
          </cell>
          <cell r="AM112">
            <v>93959474.109999999</v>
          </cell>
          <cell r="AN112">
            <v>33650342.459999993</v>
          </cell>
        </row>
        <row r="113">
          <cell r="H113">
            <v>308</v>
          </cell>
          <cell r="I113">
            <v>391640067.92589021</v>
          </cell>
          <cell r="U113">
            <v>192</v>
          </cell>
          <cell r="V113">
            <v>238459758.08354867</v>
          </cell>
          <cell r="AK113">
            <v>132</v>
          </cell>
          <cell r="AL113">
            <v>146758182.91</v>
          </cell>
          <cell r="AM113">
            <v>93382231.38000001</v>
          </cell>
          <cell r="AN113">
            <v>33821687.25</v>
          </cell>
        </row>
        <row r="114">
          <cell r="H114">
            <v>103</v>
          </cell>
          <cell r="I114">
            <v>58895854.840573631</v>
          </cell>
          <cell r="U114">
            <v>77</v>
          </cell>
          <cell r="V114">
            <v>45017431.067256011</v>
          </cell>
          <cell r="AK114">
            <v>52</v>
          </cell>
          <cell r="AL114">
            <v>26211408.59</v>
          </cell>
          <cell r="AM114">
            <v>16678319.100000001</v>
          </cell>
          <cell r="AN114">
            <v>5944702.4699999997</v>
          </cell>
        </row>
        <row r="115">
          <cell r="F115">
            <v>1324818730.4558799</v>
          </cell>
          <cell r="H115">
            <v>17562</v>
          </cell>
          <cell r="I115">
            <v>106780954.35999998</v>
          </cell>
          <cell r="U115">
            <v>11583</v>
          </cell>
          <cell r="V115">
            <v>891782627.92999995</v>
          </cell>
          <cell r="AK115">
            <v>17818</v>
          </cell>
          <cell r="AL115">
            <v>534483207.64000005</v>
          </cell>
          <cell r="AM115">
            <v>340090937.19999993</v>
          </cell>
          <cell r="AN115">
            <v>124181649.81000002</v>
          </cell>
          <cell r="AR115">
            <v>300989060</v>
          </cell>
        </row>
        <row r="117">
          <cell r="H117">
            <v>16337</v>
          </cell>
          <cell r="I117">
            <v>98437507.099999979</v>
          </cell>
          <cell r="U117">
            <v>11053</v>
          </cell>
          <cell r="AK117">
            <v>2280</v>
          </cell>
          <cell r="AL117">
            <v>58640467.29999999</v>
          </cell>
          <cell r="AM117">
            <v>37312774.799999997</v>
          </cell>
          <cell r="AN117">
            <v>13607445.609999999</v>
          </cell>
        </row>
        <row r="134">
          <cell r="H134">
            <v>125</v>
          </cell>
          <cell r="I134">
            <v>1891748</v>
          </cell>
          <cell r="U134">
            <v>56</v>
          </cell>
          <cell r="AK134">
            <v>9328</v>
          </cell>
          <cell r="AL134">
            <v>239827763.49000001</v>
          </cell>
          <cell r="AM134">
            <v>152602016.08000001</v>
          </cell>
          <cell r="AN134">
            <v>56005206.489999995</v>
          </cell>
        </row>
        <row r="142">
          <cell r="AK142">
            <v>7621</v>
          </cell>
          <cell r="AL142">
            <v>233938192.59999999</v>
          </cell>
          <cell r="AM142">
            <v>148854690.56</v>
          </cell>
          <cell r="AN142">
            <v>54103332.210000001</v>
          </cell>
        </row>
        <row r="152">
          <cell r="F152">
            <v>946789706.99965596</v>
          </cell>
          <cell r="AR152">
            <v>215268848</v>
          </cell>
        </row>
        <row r="153">
          <cell r="H153">
            <v>412</v>
          </cell>
          <cell r="U153">
            <v>372</v>
          </cell>
          <cell r="AK153">
            <v>330</v>
          </cell>
          <cell r="AL153">
            <v>170849574</v>
          </cell>
          <cell r="AM153">
            <v>106430094.09</v>
          </cell>
          <cell r="AN153">
            <v>39346826.789999999</v>
          </cell>
        </row>
        <row r="161">
          <cell r="AK161">
            <v>756</v>
          </cell>
          <cell r="AL161">
            <v>270504236.64999998</v>
          </cell>
          <cell r="AM161">
            <v>172121836.63999999</v>
          </cell>
          <cell r="AN161">
            <v>62811018.369999997</v>
          </cell>
        </row>
        <row r="162">
          <cell r="F162">
            <v>5990475117.9735832</v>
          </cell>
          <cell r="H162">
            <v>427018</v>
          </cell>
          <cell r="U162">
            <v>341295</v>
          </cell>
          <cell r="AK162">
            <v>99881</v>
          </cell>
          <cell r="AL162">
            <v>4007607217.0799999</v>
          </cell>
          <cell r="AM162">
            <v>2550021107.4000001</v>
          </cell>
          <cell r="AN162">
            <v>930286722.97000003</v>
          </cell>
          <cell r="AR162">
            <v>1366679125</v>
          </cell>
        </row>
        <row r="163">
          <cell r="H163">
            <v>399536</v>
          </cell>
          <cell r="U163">
            <v>320871</v>
          </cell>
          <cell r="V163">
            <v>3656838003.6199994</v>
          </cell>
          <cell r="AK163">
            <v>94209</v>
          </cell>
          <cell r="AL163">
            <v>3695781520.4200001</v>
          </cell>
          <cell r="AM163">
            <v>2351606544.6300001</v>
          </cell>
          <cell r="AN163">
            <v>857876689.20000005</v>
          </cell>
        </row>
        <row r="164">
          <cell r="H164">
            <v>38820</v>
          </cell>
          <cell r="U164">
            <v>30392</v>
          </cell>
          <cell r="V164">
            <v>309063668.44</v>
          </cell>
          <cell r="AK164">
            <v>10098</v>
          </cell>
          <cell r="AL164">
            <v>311825696.65999997</v>
          </cell>
          <cell r="AM164">
            <v>198414562.76999998</v>
          </cell>
          <cell r="AN164">
            <v>72410033.769999996</v>
          </cell>
        </row>
        <row r="165">
          <cell r="H165">
            <v>277307</v>
          </cell>
          <cell r="U165">
            <v>197599</v>
          </cell>
          <cell r="AK165">
            <v>69102</v>
          </cell>
          <cell r="AL165">
            <v>2467194009.5300002</v>
          </cell>
          <cell r="AM165">
            <v>1569874083.0299997</v>
          </cell>
          <cell r="AN165">
            <v>573430055.12</v>
          </cell>
        </row>
        <row r="177">
          <cell r="H177">
            <v>149711</v>
          </cell>
          <cell r="U177">
            <v>143696</v>
          </cell>
          <cell r="AK177">
            <v>57602</v>
          </cell>
          <cell r="AL177">
            <v>1540369090.7499995</v>
          </cell>
          <cell r="AM177">
            <v>980118952.8599999</v>
          </cell>
          <cell r="AN177">
            <v>356846103.49000001</v>
          </cell>
        </row>
        <row r="183">
          <cell r="F183">
            <v>3076782828.739768</v>
          </cell>
          <cell r="H183">
            <v>111707</v>
          </cell>
          <cell r="U183">
            <v>91362</v>
          </cell>
          <cell r="AK183">
            <v>28076</v>
          </cell>
          <cell r="AL183">
            <v>1581377625.9400001</v>
          </cell>
          <cell r="AM183">
            <v>1006229723.6499999</v>
          </cell>
          <cell r="AN183">
            <v>367956098.75999999</v>
          </cell>
          <cell r="AR183">
            <v>699942890</v>
          </cell>
        </row>
        <row r="184">
          <cell r="H184">
            <v>25772</v>
          </cell>
          <cell r="U184">
            <v>18079</v>
          </cell>
          <cell r="V184">
            <v>319224156.79000002</v>
          </cell>
          <cell r="AK184">
            <v>10211</v>
          </cell>
          <cell r="AL184">
            <v>322791170.62</v>
          </cell>
          <cell r="AM184">
            <v>205391882.50999996</v>
          </cell>
          <cell r="AN184">
            <v>75408646.150000006</v>
          </cell>
        </row>
        <row r="185">
          <cell r="H185">
            <v>94936</v>
          </cell>
          <cell r="U185">
            <v>78722</v>
          </cell>
          <cell r="V185">
            <v>1248344599.46</v>
          </cell>
          <cell r="AK185">
            <v>25381</v>
          </cell>
          <cell r="AL185">
            <v>1258586455.3200002</v>
          </cell>
          <cell r="AM185">
            <v>800837841.13999999</v>
          </cell>
          <cell r="AN185">
            <v>292547452.61000001</v>
          </cell>
        </row>
        <row r="186">
          <cell r="H186">
            <v>70920</v>
          </cell>
          <cell r="U186">
            <v>51455</v>
          </cell>
          <cell r="AK186">
            <v>17303</v>
          </cell>
          <cell r="AL186">
            <v>1020913626.5699999</v>
          </cell>
          <cell r="AM186">
            <v>649606830.95000005</v>
          </cell>
          <cell r="AN186">
            <v>238223302.16</v>
          </cell>
        </row>
        <row r="198">
          <cell r="H198">
            <v>40787</v>
          </cell>
          <cell r="U198">
            <v>39907</v>
          </cell>
          <cell r="AK198">
            <v>17892</v>
          </cell>
          <cell r="AL198">
            <v>560463999.37000012</v>
          </cell>
          <cell r="AM198">
            <v>356622892.69999999</v>
          </cell>
          <cell r="AN198">
            <v>129732796.60000001</v>
          </cell>
        </row>
        <row r="203">
          <cell r="F203">
            <v>8592954870.1815128</v>
          </cell>
          <cell r="H203">
            <v>4759628</v>
          </cell>
          <cell r="U203">
            <v>3824035</v>
          </cell>
          <cell r="V203">
            <v>6778169566.1199999</v>
          </cell>
          <cell r="AK203">
            <v>992475</v>
          </cell>
          <cell r="AL203">
            <v>6813419414.9400005</v>
          </cell>
          <cell r="AM203">
            <v>4335353960.8099995</v>
          </cell>
          <cell r="AN203">
            <v>1586102821.3699999</v>
          </cell>
          <cell r="AR203">
            <v>1983293170</v>
          </cell>
        </row>
        <row r="204">
          <cell r="H204">
            <v>186242</v>
          </cell>
          <cell r="U204">
            <v>152651</v>
          </cell>
          <cell r="V204">
            <v>318368498.50999999</v>
          </cell>
          <cell r="AK204">
            <v>37486</v>
          </cell>
          <cell r="AL204">
            <v>319891059.87</v>
          </cell>
          <cell r="AM204">
            <v>203545789.85999995</v>
          </cell>
          <cell r="AN204">
            <v>74542271.530000001</v>
          </cell>
        </row>
        <row r="205">
          <cell r="H205">
            <v>4042670</v>
          </cell>
          <cell r="U205">
            <v>3292532</v>
          </cell>
          <cell r="V205">
            <v>5945991538.0100002</v>
          </cell>
          <cell r="AK205">
            <v>855788</v>
          </cell>
          <cell r="AL205">
            <v>5974850215.500001</v>
          </cell>
          <cell r="AM205">
            <v>3801776012.9400001</v>
          </cell>
          <cell r="AN205">
            <v>1390872083.5</v>
          </cell>
        </row>
        <row r="206">
          <cell r="H206">
            <v>624024</v>
          </cell>
          <cell r="U206">
            <v>437056</v>
          </cell>
          <cell r="V206">
            <v>513809529.60000002</v>
          </cell>
          <cell r="AK206">
            <v>196276</v>
          </cell>
          <cell r="AL206">
            <v>518678139.56999999</v>
          </cell>
          <cell r="AM206">
            <v>330032158.01000005</v>
          </cell>
          <cell r="AN206">
            <v>120688466.33999999</v>
          </cell>
        </row>
        <row r="207">
          <cell r="H207">
            <v>4758819</v>
          </cell>
          <cell r="U207">
            <v>3823226</v>
          </cell>
          <cell r="V207">
            <v>6774166025.8199997</v>
          </cell>
          <cell r="AK207">
            <v>992392</v>
          </cell>
          <cell r="AL207">
            <v>6810994354.4700003</v>
          </cell>
          <cell r="AM207">
            <v>4333810897.5799999</v>
          </cell>
          <cell r="AN207">
            <v>1585536656.8699999</v>
          </cell>
        </row>
        <row r="214">
          <cell r="H214">
            <v>809</v>
          </cell>
          <cell r="U214">
            <v>809</v>
          </cell>
          <cell r="V214">
            <v>4003540.3000000003</v>
          </cell>
          <cell r="AK214">
            <v>812</v>
          </cell>
          <cell r="AL214">
            <v>2425060.4699999997</v>
          </cell>
          <cell r="AM214">
            <v>1543063.23</v>
          </cell>
          <cell r="AN214">
            <v>566164.5</v>
          </cell>
        </row>
        <row r="215">
          <cell r="F215">
            <v>223320000</v>
          </cell>
          <cell r="H215">
            <v>46200</v>
          </cell>
          <cell r="U215">
            <v>0</v>
          </cell>
          <cell r="V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R215">
            <v>50000000</v>
          </cell>
        </row>
        <row r="217">
          <cell r="F217">
            <v>393160467.78349602</v>
          </cell>
          <cell r="H217">
            <v>334</v>
          </cell>
          <cell r="I217">
            <v>1047775093.6999999</v>
          </cell>
          <cell r="U217">
            <v>35</v>
          </cell>
          <cell r="V217">
            <v>86306287</v>
          </cell>
          <cell r="AK217">
            <v>9</v>
          </cell>
          <cell r="AL217">
            <v>14156472.130000003</v>
          </cell>
          <cell r="AM217">
            <v>9007763.1600000001</v>
          </cell>
          <cell r="AN217">
            <v>3141479.11</v>
          </cell>
          <cell r="AR217">
            <v>87998186</v>
          </cell>
        </row>
        <row r="221">
          <cell r="F221">
            <v>3469372681.5227594</v>
          </cell>
          <cell r="AK221">
            <v>11415</v>
          </cell>
          <cell r="AR221">
            <v>786980355</v>
          </cell>
        </row>
        <row r="222">
          <cell r="H222">
            <v>301</v>
          </cell>
          <cell r="I222">
            <v>37422000</v>
          </cell>
          <cell r="U222">
            <v>299</v>
          </cell>
          <cell r="V222">
            <v>37180000</v>
          </cell>
          <cell r="AK222">
            <v>299</v>
          </cell>
          <cell r="AL222">
            <v>37156680</v>
          </cell>
          <cell r="AM222">
            <v>23642795.48</v>
          </cell>
          <cell r="AN222">
            <v>8641728.5499999989</v>
          </cell>
        </row>
        <row r="223">
          <cell r="H223">
            <v>30776</v>
          </cell>
          <cell r="I223">
            <v>3713202212.4031458</v>
          </cell>
          <cell r="AK223">
            <v>11683</v>
          </cell>
          <cell r="AL223">
            <v>1427181271.0599999</v>
          </cell>
          <cell r="AM223">
            <v>859064348.84000003</v>
          </cell>
          <cell r="AN223">
            <v>331435292.90000004</v>
          </cell>
        </row>
        <row r="224">
          <cell r="H224">
            <v>30776</v>
          </cell>
          <cell r="I224">
            <v>3713202212.4031458</v>
          </cell>
          <cell r="U224">
            <v>15358</v>
          </cell>
          <cell r="V224">
            <v>1841877476.3673975</v>
          </cell>
          <cell r="AK224">
            <v>11628</v>
          </cell>
          <cell r="AL224">
            <v>1422134590.52</v>
          </cell>
          <cell r="AM224">
            <v>855853146.22000003</v>
          </cell>
          <cell r="AN224">
            <v>330300581.23000002</v>
          </cell>
        </row>
        <row r="225">
          <cell r="U225">
            <v>63</v>
          </cell>
          <cell r="V225">
            <v>5046680.5399999991</v>
          </cell>
          <cell r="AK225">
            <v>62</v>
          </cell>
          <cell r="AL225">
            <v>5046680.5399999991</v>
          </cell>
          <cell r="AM225">
            <v>3211202.62</v>
          </cell>
          <cell r="AN225">
            <v>1134711.67</v>
          </cell>
        </row>
        <row r="226">
          <cell r="H226">
            <v>180</v>
          </cell>
          <cell r="I226">
            <v>65382040.211819895</v>
          </cell>
          <cell r="AK226">
            <v>226</v>
          </cell>
          <cell r="AL226">
            <v>27309412.93</v>
          </cell>
          <cell r="AM226">
            <v>12990002.34</v>
          </cell>
          <cell r="AN226">
            <v>6301727.1600000001</v>
          </cell>
        </row>
        <row r="227">
          <cell r="H227">
            <v>180</v>
          </cell>
          <cell r="I227">
            <v>65382040.211819895</v>
          </cell>
          <cell r="U227">
            <v>120</v>
          </cell>
          <cell r="V227">
            <v>39035910.380000003</v>
          </cell>
          <cell r="AK227">
            <v>224</v>
          </cell>
          <cell r="AL227">
            <v>26339254.649999999</v>
          </cell>
          <cell r="AM227">
            <v>12372690.66</v>
          </cell>
          <cell r="AN227">
            <v>6083880.5200000005</v>
          </cell>
        </row>
        <row r="228">
          <cell r="U228">
            <v>4</v>
          </cell>
          <cell r="V228">
            <v>970158.28</v>
          </cell>
          <cell r="AK228">
            <v>7</v>
          </cell>
          <cell r="AL228">
            <v>970158.28</v>
          </cell>
          <cell r="AM228">
            <v>617311.68000000005</v>
          </cell>
          <cell r="AN228">
            <v>217846.64</v>
          </cell>
        </row>
        <row r="229">
          <cell r="H229">
            <v>274</v>
          </cell>
          <cell r="I229">
            <v>549284165.14454412</v>
          </cell>
          <cell r="U229">
            <v>273</v>
          </cell>
          <cell r="V229">
            <v>547219013.44454408</v>
          </cell>
          <cell r="AK229">
            <v>274</v>
          </cell>
          <cell r="AL229">
            <v>389239261.08000004</v>
          </cell>
          <cell r="AM229">
            <v>208585139.57000002</v>
          </cell>
          <cell r="AN229">
            <v>89502123.519999981</v>
          </cell>
        </row>
        <row r="230">
          <cell r="F230">
            <v>1425556960.8434801</v>
          </cell>
          <cell r="H230">
            <v>905</v>
          </cell>
          <cell r="I230">
            <v>751154244.25000024</v>
          </cell>
          <cell r="U230">
            <v>761</v>
          </cell>
          <cell r="V230">
            <v>629742146.31999993</v>
          </cell>
          <cell r="AK230">
            <v>42</v>
          </cell>
          <cell r="AL230">
            <v>499910525.74000007</v>
          </cell>
          <cell r="AM230">
            <v>318093063.74000013</v>
          </cell>
          <cell r="AN230">
            <v>116031198.55000001</v>
          </cell>
          <cell r="AR230">
            <v>323277848</v>
          </cell>
        </row>
        <row r="233">
          <cell r="F233">
            <v>1180339681.5962801</v>
          </cell>
          <cell r="AK233">
            <v>53466</v>
          </cell>
          <cell r="AR233">
            <v>263985099</v>
          </cell>
        </row>
        <row r="234">
          <cell r="AK234">
            <v>17662</v>
          </cell>
          <cell r="AL234">
            <v>586315832.78999996</v>
          </cell>
          <cell r="AM234">
            <v>373070346.63999999</v>
          </cell>
          <cell r="AN234">
            <v>137600279.88</v>
          </cell>
        </row>
        <row r="235">
          <cell r="AK235">
            <v>35804</v>
          </cell>
          <cell r="AL235">
            <v>673095313.02999997</v>
          </cell>
          <cell r="AM235">
            <v>428288593.16000003</v>
          </cell>
          <cell r="AN235">
            <v>160332838.28</v>
          </cell>
        </row>
        <row r="236">
          <cell r="F236">
            <v>59661436861.482712</v>
          </cell>
          <cell r="H236">
            <v>5602231</v>
          </cell>
          <cell r="I236">
            <v>57868194977.93692</v>
          </cell>
          <cell r="U236">
            <v>4389701</v>
          </cell>
          <cell r="V236">
            <v>42367150580.62352</v>
          </cell>
          <cell r="AK236">
            <v>1117334</v>
          </cell>
          <cell r="AL236">
            <v>28527636069.959999</v>
          </cell>
          <cell r="AM236">
            <v>18127235478.209995</v>
          </cell>
          <cell r="AN236">
            <v>6629523190.3900003</v>
          </cell>
          <cell r="AR236">
            <v>13562211428</v>
          </cell>
        </row>
        <row r="237">
          <cell r="F237">
            <v>59883811959.515312</v>
          </cell>
        </row>
        <row r="240">
          <cell r="B240" t="str">
            <v xml:space="preserve">*** W ramach poddziałania 19.2 dane zawarte w sekcjach "złożone wnioski" oraz "wnioski odrzucone / wycofane" nie zawierają wniosków niewybranych przez LGD. </v>
          </cell>
        </row>
        <row r="242">
          <cell r="B242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45">
          <cell r="B245" t="str">
            <v>******** W ramach obsługi działania 11, w kolumnie „Zrealizowane płatności” uwzględniono kwoty wypłacone w ramach obsługi kampanii 2010 do 2014 - łącznie na kwotę ogółem 4 068 592,53 zł.</v>
          </cell>
        </row>
        <row r="246">
          <cell r="B246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17424751.139999989</v>
          </cell>
        </row>
        <row r="8">
          <cell r="F8">
            <v>22803871.079999998</v>
          </cell>
        </row>
        <row r="10">
          <cell r="F10">
            <v>78998100</v>
          </cell>
        </row>
        <row r="11">
          <cell r="F11">
            <v>406266000</v>
          </cell>
        </row>
        <row r="13">
          <cell r="F13">
            <v>781120037.22420001</v>
          </cell>
        </row>
        <row r="14">
          <cell r="F14">
            <v>502775177.91420001</v>
          </cell>
        </row>
        <row r="15">
          <cell r="F15">
            <v>278344859.31</v>
          </cell>
        </row>
        <row r="16">
          <cell r="F16">
            <v>5655537862.7300005</v>
          </cell>
        </row>
        <row r="17">
          <cell r="F17">
            <v>4114434862.7300005</v>
          </cell>
        </row>
        <row r="18">
          <cell r="F18">
            <v>1541103000</v>
          </cell>
        </row>
        <row r="19">
          <cell r="F19">
            <v>2159845160.4899998</v>
          </cell>
        </row>
        <row r="20">
          <cell r="F20">
            <v>1600355260.49</v>
          </cell>
        </row>
        <row r="21">
          <cell r="F21">
            <v>559489900</v>
          </cell>
        </row>
        <row r="22">
          <cell r="F22">
            <v>1259808813.03</v>
          </cell>
        </row>
        <row r="23">
          <cell r="F23">
            <v>586713500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zoomScale="60" zoomScaleNormal="60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77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customHeight="1" thickBot="1" x14ac:dyDescent="0.25">
      <c r="A1" s="3"/>
      <c r="B1" s="3"/>
      <c r="C1" s="4" t="s">
        <v>0</v>
      </c>
      <c r="D1" s="240" t="s">
        <v>1</v>
      </c>
      <c r="E1" s="241"/>
      <c r="F1" s="241"/>
      <c r="G1" s="242" t="s">
        <v>2</v>
      </c>
      <c r="H1" s="243"/>
      <c r="I1" s="244"/>
      <c r="J1" s="243" t="s">
        <v>3</v>
      </c>
      <c r="K1" s="243"/>
      <c r="L1" s="243"/>
      <c r="M1" s="243"/>
      <c r="N1" s="243"/>
      <c r="O1" s="5" t="s">
        <v>4</v>
      </c>
    </row>
    <row r="2" spans="1:15" s="2" customFormat="1" ht="30" x14ac:dyDescent="0.2">
      <c r="A2" s="245" t="s">
        <v>5</v>
      </c>
      <c r="B2" s="248" t="s">
        <v>6</v>
      </c>
      <c r="C2" s="6" t="s">
        <v>7</v>
      </c>
      <c r="D2" s="251" t="s">
        <v>8</v>
      </c>
      <c r="E2" s="252"/>
      <c r="F2" s="252"/>
      <c r="G2" s="251" t="s">
        <v>9</v>
      </c>
      <c r="H2" s="252"/>
      <c r="I2" s="248"/>
      <c r="J2" s="253" t="s">
        <v>10</v>
      </c>
      <c r="K2" s="254"/>
      <c r="L2" s="254"/>
      <c r="M2" s="254"/>
      <c r="N2" s="255"/>
      <c r="O2" s="7" t="s">
        <v>11</v>
      </c>
    </row>
    <row r="3" spans="1:15" s="2" customFormat="1" ht="30" x14ac:dyDescent="0.2">
      <c r="A3" s="246"/>
      <c r="B3" s="249"/>
      <c r="C3" s="230" t="s">
        <v>12</v>
      </c>
      <c r="D3" s="232" t="s">
        <v>13</v>
      </c>
      <c r="E3" s="8" t="s">
        <v>14</v>
      </c>
      <c r="F3" s="8" t="s">
        <v>15</v>
      </c>
      <c r="G3" s="234" t="s">
        <v>16</v>
      </c>
      <c r="H3" s="9" t="s">
        <v>14</v>
      </c>
      <c r="I3" s="10" t="s">
        <v>15</v>
      </c>
      <c r="J3" s="234" t="s">
        <v>17</v>
      </c>
      <c r="K3" s="236" t="s">
        <v>14</v>
      </c>
      <c r="L3" s="237"/>
      <c r="M3" s="8" t="s">
        <v>18</v>
      </c>
      <c r="N3" s="10" t="s">
        <v>15</v>
      </c>
      <c r="O3" s="238" t="s">
        <v>12</v>
      </c>
    </row>
    <row r="4" spans="1:15" s="2" customFormat="1" ht="22.5" customHeight="1" thickBot="1" x14ac:dyDescent="0.25">
      <c r="A4" s="247"/>
      <c r="B4" s="250"/>
      <c r="C4" s="231"/>
      <c r="D4" s="233"/>
      <c r="E4" s="11" t="s">
        <v>12</v>
      </c>
      <c r="F4" s="11" t="s">
        <v>19</v>
      </c>
      <c r="G4" s="235"/>
      <c r="H4" s="11" t="s">
        <v>12</v>
      </c>
      <c r="I4" s="11" t="s">
        <v>19</v>
      </c>
      <c r="J4" s="235"/>
      <c r="K4" s="11" t="s">
        <v>12</v>
      </c>
      <c r="L4" s="11" t="s">
        <v>20</v>
      </c>
      <c r="M4" s="11" t="s">
        <v>12</v>
      </c>
      <c r="N4" s="12" t="s">
        <v>19</v>
      </c>
      <c r="O4" s="239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31" customFormat="1" ht="14.25" x14ac:dyDescent="0.2">
      <c r="A6" s="20">
        <v>1</v>
      </c>
      <c r="B6" s="21" t="s">
        <v>24</v>
      </c>
      <c r="C6" s="22">
        <f>'[3]arkusz główny'!F8</f>
        <v>258929423.429272</v>
      </c>
      <c r="D6" s="23">
        <f>SUM(D7:D8)</f>
        <v>96</v>
      </c>
      <c r="E6" s="24">
        <f>SUM(E7:E8)</f>
        <v>26319011</v>
      </c>
      <c r="F6" s="25">
        <f>IFERROR(E6/C6,".")</f>
        <v>0.10164550112316294</v>
      </c>
      <c r="G6" s="23">
        <f>SUM(G7:G8)</f>
        <v>24</v>
      </c>
      <c r="H6" s="24">
        <f>SUM(H7:H8)</f>
        <v>8871584</v>
      </c>
      <c r="I6" s="26">
        <f>IFERROR(H6/C6,".")</f>
        <v>3.4262556500935175E-2</v>
      </c>
      <c r="J6" s="27">
        <f>'[3]arkusz główny'!AK8</f>
        <v>13</v>
      </c>
      <c r="K6" s="28">
        <f>SUM(K7:K8)</f>
        <v>6285585.8499999996</v>
      </c>
      <c r="L6" s="28">
        <f>SUM(L7:L8)</f>
        <v>3999518.0900000003</v>
      </c>
      <c r="M6" s="28">
        <f>SUM(M7:M8)</f>
        <v>1434326.7699999998</v>
      </c>
      <c r="N6" s="29">
        <f>IFERROR(M6/O6,".")</f>
        <v>2.4729875506202547E-2</v>
      </c>
      <c r="O6" s="30">
        <f>'[3]arkusz główny'!AR8</f>
        <v>57999757</v>
      </c>
    </row>
    <row r="7" spans="1:15" s="31" customFormat="1" ht="14.25" x14ac:dyDescent="0.2">
      <c r="A7" s="32" t="s">
        <v>25</v>
      </c>
      <c r="B7" s="33" t="s">
        <v>26</v>
      </c>
      <c r="C7" s="187"/>
      <c r="D7" s="34">
        <f>'[3]arkusz główny'!H9</f>
        <v>96</v>
      </c>
      <c r="E7" s="35">
        <f>'[3]arkusz główny'!I9</f>
        <v>26319011</v>
      </c>
      <c r="F7" s="198"/>
      <c r="G7" s="34">
        <f>'[3]arkusz główny'!U9</f>
        <v>24</v>
      </c>
      <c r="H7" s="35">
        <f>'[3]arkusz główny'!V9</f>
        <v>8871584</v>
      </c>
      <c r="I7" s="191"/>
      <c r="J7" s="36">
        <f>'[3]arkusz główny'!AK9</f>
        <v>13</v>
      </c>
      <c r="K7" s="37">
        <f>'[3]arkusz główny'!AL9</f>
        <v>6285585.8499999996</v>
      </c>
      <c r="L7" s="37">
        <f>'[3]arkusz główny'!AM9</f>
        <v>3999518.0900000003</v>
      </c>
      <c r="M7" s="37">
        <f>'[3]arkusz główny'!AN9</f>
        <v>1434326.7699999998</v>
      </c>
      <c r="N7" s="193"/>
      <c r="O7" s="195"/>
    </row>
    <row r="8" spans="1:15" x14ac:dyDescent="0.2">
      <c r="A8" s="38" t="s">
        <v>27</v>
      </c>
      <c r="B8" s="39" t="s">
        <v>28</v>
      </c>
      <c r="C8" s="187"/>
      <c r="D8" s="40"/>
      <c r="E8" s="41"/>
      <c r="F8" s="198"/>
      <c r="G8" s="40"/>
      <c r="H8" s="41"/>
      <c r="I8" s="191"/>
      <c r="J8" s="42"/>
      <c r="K8" s="43"/>
      <c r="L8" s="44"/>
      <c r="M8" s="37">
        <f>'[3]arkusz główny'!AN10</f>
        <v>0</v>
      </c>
      <c r="N8" s="193"/>
      <c r="O8" s="195"/>
    </row>
    <row r="9" spans="1:15" ht="24" x14ac:dyDescent="0.2">
      <c r="A9" s="45">
        <v>2</v>
      </c>
      <c r="B9" s="46" t="s">
        <v>29</v>
      </c>
      <c r="C9" s="47">
        <f>'[3]arkusz główny'!F11</f>
        <v>333143439.76917601</v>
      </c>
      <c r="D9" s="48" t="e">
        <f>D10+D12</f>
        <v>#VALUE!</v>
      </c>
      <c r="E9" s="49" t="e">
        <f>E10+E12</f>
        <v>#VALUE!</v>
      </c>
      <c r="F9" s="50" t="str">
        <f>IFERROR(E9/C9,".")</f>
        <v>.</v>
      </c>
      <c r="G9" s="48">
        <f>G10+G12</f>
        <v>69</v>
      </c>
      <c r="H9" s="49">
        <f>H10+H12</f>
        <v>167136565.40999997</v>
      </c>
      <c r="I9" s="51">
        <f>IFERROR(H9/C9,".")</f>
        <v>0.50169550247125783</v>
      </c>
      <c r="J9" s="52" t="e">
        <f>J12+J10</f>
        <v>#VALUE!</v>
      </c>
      <c r="K9" s="53" t="e">
        <f>K10+K12</f>
        <v>#VALUE!</v>
      </c>
      <c r="L9" s="53" t="e">
        <f>L10+L12</f>
        <v>#VALUE!</v>
      </c>
      <c r="M9" s="53" t="e">
        <f>M10+M12</f>
        <v>#VALUE!</v>
      </c>
      <c r="N9" s="54" t="str">
        <f>IFERROR(M9/O9,".")</f>
        <v>.</v>
      </c>
      <c r="O9" s="55">
        <f>'[3]arkusz główny'!AR11</f>
        <v>75000519</v>
      </c>
    </row>
    <row r="10" spans="1:15" x14ac:dyDescent="0.2">
      <c r="A10" s="208" t="s">
        <v>30</v>
      </c>
      <c r="B10" s="33" t="s">
        <v>31</v>
      </c>
      <c r="C10" s="187"/>
      <c r="D10" s="223" t="e">
        <f>'[3]arkusz główny'!H12:H13</f>
        <v>#VALUE!</v>
      </c>
      <c r="E10" s="225" t="e">
        <f>'[3]arkusz główny'!I12:I13</f>
        <v>#VALUE!</v>
      </c>
      <c r="F10" s="198"/>
      <c r="G10" s="223">
        <f>'[3]arkusz główny'!U12</f>
        <v>56</v>
      </c>
      <c r="H10" s="225">
        <f>'[3]arkusz główny'!V12</f>
        <v>160788321.11999997</v>
      </c>
      <c r="I10" s="191"/>
      <c r="J10" s="227" t="e">
        <f>'[3]arkusz główny'!AK12:AK14</f>
        <v>#VALUE!</v>
      </c>
      <c r="K10" s="215" t="e">
        <f>'[3]arkusz główny'!AL12:AL14</f>
        <v>#VALUE!</v>
      </c>
      <c r="L10" s="228" t="e">
        <f>'[3]arkusz główny'!AM12:AM14</f>
        <v>#VALUE!</v>
      </c>
      <c r="M10" s="215" t="e">
        <f>'[3]arkusz główny'!AN12:AN14</f>
        <v>#VALUE!</v>
      </c>
      <c r="N10" s="193"/>
      <c r="O10" s="195"/>
    </row>
    <row r="11" spans="1:15" ht="21.75" customHeight="1" x14ac:dyDescent="0.2">
      <c r="A11" s="208"/>
      <c r="B11" s="56" t="s">
        <v>32</v>
      </c>
      <c r="C11" s="187"/>
      <c r="D11" s="224"/>
      <c r="E11" s="226"/>
      <c r="F11" s="198"/>
      <c r="G11" s="224"/>
      <c r="H11" s="226"/>
      <c r="I11" s="191"/>
      <c r="J11" s="227"/>
      <c r="K11" s="215"/>
      <c r="L11" s="229"/>
      <c r="M11" s="215"/>
      <c r="N11" s="193"/>
      <c r="O11" s="195"/>
    </row>
    <row r="12" spans="1:15" x14ac:dyDescent="0.2">
      <c r="A12" s="38" t="s">
        <v>33</v>
      </c>
      <c r="B12" s="39" t="s">
        <v>34</v>
      </c>
      <c r="C12" s="187"/>
      <c r="D12" s="40">
        <f>'[3]arkusz główny'!H16</f>
        <v>31</v>
      </c>
      <c r="E12" s="41">
        <f>'[3]arkusz główny'!I16</f>
        <v>20679756.960000001</v>
      </c>
      <c r="F12" s="198"/>
      <c r="G12" s="40">
        <f>'[3]arkusz główny'!U16</f>
        <v>13</v>
      </c>
      <c r="H12" s="41">
        <f>'[3]arkusz główny'!V16</f>
        <v>6348244.2899999991</v>
      </c>
      <c r="I12" s="191"/>
      <c r="J12" s="42">
        <f>'[3]arkusz główny'!AK16</f>
        <v>3</v>
      </c>
      <c r="K12" s="43">
        <f>'[3]arkusz główny'!AL16</f>
        <v>542579.19999999995</v>
      </c>
      <c r="L12" s="43">
        <f>'[3]arkusz główny'!AM16</f>
        <v>345243.13</v>
      </c>
      <c r="M12" s="43">
        <f>'[3]arkusz główny'!AN16</f>
        <v>124937.56</v>
      </c>
      <c r="N12" s="193"/>
      <c r="O12" s="195"/>
    </row>
    <row r="13" spans="1:15" x14ac:dyDescent="0.2">
      <c r="A13" s="45">
        <v>3</v>
      </c>
      <c r="B13" s="46" t="s">
        <v>35</v>
      </c>
      <c r="C13" s="47">
        <f>'[3]arkusz główny'!F21</f>
        <v>145151648.83035201</v>
      </c>
      <c r="D13" s="48">
        <f>D14+D17</f>
        <v>3983</v>
      </c>
      <c r="E13" s="49">
        <f>E14+E17</f>
        <v>191082179.32999998</v>
      </c>
      <c r="F13" s="50"/>
      <c r="G13" s="48">
        <f>G14+G17</f>
        <v>2920</v>
      </c>
      <c r="H13" s="49">
        <f>H14+H17</f>
        <v>70396228.179999977</v>
      </c>
      <c r="I13" s="51">
        <f>IFERROR(H13/C13,".")</f>
        <v>0.48498400636341749</v>
      </c>
      <c r="J13" s="52">
        <f>'[3]arkusz główny'!AK21</f>
        <v>10213</v>
      </c>
      <c r="K13" s="53">
        <f>K14+K17</f>
        <v>56296412</v>
      </c>
      <c r="L13" s="53">
        <f>L14+L17</f>
        <v>35821312.890000001</v>
      </c>
      <c r="M13" s="53">
        <f>M14+M17</f>
        <v>13110309.710000001</v>
      </c>
      <c r="N13" s="54">
        <f>IFERROR(M13/O13,".")</f>
        <v>0.3972423881854239</v>
      </c>
      <c r="O13" s="55">
        <f>'[3]arkusz główny'!AR21</f>
        <v>33003300</v>
      </c>
    </row>
    <row r="14" spans="1:15" x14ac:dyDescent="0.2">
      <c r="A14" s="200" t="s">
        <v>36</v>
      </c>
      <c r="B14" s="57" t="s">
        <v>37</v>
      </c>
      <c r="C14" s="187"/>
      <c r="D14" s="36">
        <f>D15+D16</f>
        <v>3838</v>
      </c>
      <c r="E14" s="216"/>
      <c r="F14" s="218"/>
      <c r="G14" s="36">
        <f>G15+G16</f>
        <v>2897</v>
      </c>
      <c r="H14" s="58">
        <f>H15+H16</f>
        <v>40228622.219999984</v>
      </c>
      <c r="I14" s="218"/>
      <c r="J14" s="36">
        <f>'[3]arkusz główny'!AK22</f>
        <v>10191</v>
      </c>
      <c r="K14" s="37">
        <f>K15+K16</f>
        <v>27746935.160000004</v>
      </c>
      <c r="L14" s="37">
        <f>L15+L16</f>
        <v>17655281.149999999</v>
      </c>
      <c r="M14" s="37">
        <f>M15+M16</f>
        <v>6425972.5200000005</v>
      </c>
      <c r="N14" s="219"/>
      <c r="O14" s="222"/>
    </row>
    <row r="15" spans="1:15" ht="24" x14ac:dyDescent="0.2">
      <c r="A15" s="201"/>
      <c r="B15" s="57" t="s">
        <v>38</v>
      </c>
      <c r="C15" s="187"/>
      <c r="D15" s="36">
        <f>'[3]arkusz główny'!H23</f>
        <v>3838</v>
      </c>
      <c r="E15" s="216"/>
      <c r="F15" s="218"/>
      <c r="G15" s="36">
        <f>'[3]arkusz główny'!U23</f>
        <v>2897</v>
      </c>
      <c r="H15" s="58">
        <f>'[3]zobowiązania wieloletnie'!F7</f>
        <v>17424751.139999989</v>
      </c>
      <c r="I15" s="218"/>
      <c r="J15" s="36">
        <f>'[3]arkusz główny'!AK23</f>
        <v>2005</v>
      </c>
      <c r="K15" s="37">
        <f>'[3]arkusz główny'!AL23</f>
        <v>5272953.99</v>
      </c>
      <c r="L15" s="37">
        <f>'[3]arkusz główny'!AM23</f>
        <v>3355161.3700000006</v>
      </c>
      <c r="M15" s="37">
        <f>'[3]arkusz główny'!AN23</f>
        <v>1220051.57</v>
      </c>
      <c r="N15" s="220"/>
      <c r="O15" s="222"/>
    </row>
    <row r="16" spans="1:15" x14ac:dyDescent="0.2">
      <c r="A16" s="202"/>
      <c r="B16" s="59" t="s">
        <v>39</v>
      </c>
      <c r="C16" s="187"/>
      <c r="D16" s="60"/>
      <c r="E16" s="217"/>
      <c r="F16" s="218"/>
      <c r="G16" s="60"/>
      <c r="H16" s="61">
        <f>'[3]zobowiązania wieloletnie'!F8</f>
        <v>22803871.079999998</v>
      </c>
      <c r="I16" s="218"/>
      <c r="J16" s="62">
        <f>'[3]arkusz główny'!AK29</f>
        <v>8305</v>
      </c>
      <c r="K16" s="63">
        <f>'[3]arkusz główny'!AL29</f>
        <v>22473981.170000002</v>
      </c>
      <c r="L16" s="63">
        <f>'[3]arkusz główny'!AM29</f>
        <v>14300119.779999999</v>
      </c>
      <c r="M16" s="63">
        <f>'[3]arkusz główny'!AN29</f>
        <v>5205920.95</v>
      </c>
      <c r="N16" s="220"/>
      <c r="O16" s="222"/>
    </row>
    <row r="17" spans="1:15" x14ac:dyDescent="0.2">
      <c r="A17" s="38" t="s">
        <v>40</v>
      </c>
      <c r="B17" s="64" t="s">
        <v>41</v>
      </c>
      <c r="C17" s="65"/>
      <c r="D17" s="42">
        <f>'[3]arkusz główny'!H30</f>
        <v>145</v>
      </c>
      <c r="E17" s="43">
        <f>'[3]arkusz główny'!I30</f>
        <v>191082179.32999998</v>
      </c>
      <c r="F17" s="218"/>
      <c r="G17" s="42">
        <f>'[3]arkusz główny'!U30</f>
        <v>23</v>
      </c>
      <c r="H17" s="66">
        <f>'[3]arkusz główny'!V30</f>
        <v>30167605.960000001</v>
      </c>
      <c r="I17" s="218"/>
      <c r="J17" s="42">
        <f>'[3]arkusz główny'!AK30</f>
        <v>23</v>
      </c>
      <c r="K17" s="43">
        <f>'[3]arkusz główny'!AL30</f>
        <v>28549476.84</v>
      </c>
      <c r="L17" s="43">
        <f>'[3]arkusz główny'!AM30</f>
        <v>18166031.740000002</v>
      </c>
      <c r="M17" s="43">
        <f>'[3]arkusz główny'!AN30</f>
        <v>6684337.1899999995</v>
      </c>
      <c r="N17" s="221"/>
      <c r="O17" s="222"/>
    </row>
    <row r="18" spans="1:15" x14ac:dyDescent="0.2">
      <c r="A18" s="45">
        <v>4</v>
      </c>
      <c r="B18" s="46" t="s">
        <v>42</v>
      </c>
      <c r="C18" s="47">
        <f>'[3]arkusz główny'!F33</f>
        <v>16901644811.673504</v>
      </c>
      <c r="D18" s="48">
        <f>D19+D20+D21+D22+D23</f>
        <v>88975</v>
      </c>
      <c r="E18" s="49">
        <f>E19+E20+E21+E22+E23</f>
        <v>27788950849.649998</v>
      </c>
      <c r="F18" s="50">
        <f t="shared" ref="F18:F24" si="0">IFERROR(E18/C18,".")</f>
        <v>1.6441565989161557</v>
      </c>
      <c r="G18" s="48">
        <f>G19+G20+G21+G22+G23</f>
        <v>35585</v>
      </c>
      <c r="H18" s="49">
        <f>H19+H20+H21+H22+H23</f>
        <v>10265765657.925268</v>
      </c>
      <c r="I18" s="51">
        <f t="shared" ref="I18:I24" si="1">IFERROR(H18/C18,".")</f>
        <v>0.60738264070222237</v>
      </c>
      <c r="J18" s="52">
        <f>'[3]arkusz główny'!AK33</f>
        <v>20729</v>
      </c>
      <c r="K18" s="53">
        <f>K19+K20+K21+K22+K23</f>
        <v>4496476615.1400003</v>
      </c>
      <c r="L18" s="53">
        <f>L19+L20+L21+L22+L23</f>
        <v>2931066348.5400004</v>
      </c>
      <c r="M18" s="53">
        <f>M19+M20+M21+M22+M23</f>
        <v>1042816047.0399995</v>
      </c>
      <c r="N18" s="54">
        <f t="shared" ref="N18:N24" si="2">IFERROR(M18/O18,".")</f>
        <v>0.27320126198806649</v>
      </c>
      <c r="O18" s="55">
        <f>'[3]arkusz główny'!AR33</f>
        <v>3817025000</v>
      </c>
    </row>
    <row r="19" spans="1:15" x14ac:dyDescent="0.2">
      <c r="A19" s="200" t="s">
        <v>43</v>
      </c>
      <c r="B19" s="67" t="s">
        <v>44</v>
      </c>
      <c r="C19" s="68">
        <f>'[3]arkusz główny'!F34</f>
        <v>11047410844.13056</v>
      </c>
      <c r="D19" s="34">
        <f>'[3]arkusz główny'!H34</f>
        <v>75092</v>
      </c>
      <c r="E19" s="35">
        <f>'[3]arkusz główny'!I34</f>
        <v>15402190890.879999</v>
      </c>
      <c r="F19" s="69">
        <f t="shared" si="0"/>
        <v>1.3941901055542905</v>
      </c>
      <c r="G19" s="34">
        <f>'[3]arkusz główny'!U34</f>
        <v>29681</v>
      </c>
      <c r="H19" s="35">
        <f>'[3]arkusz główny'!V34</f>
        <v>5815657009.4399996</v>
      </c>
      <c r="I19" s="70">
        <f t="shared" si="1"/>
        <v>0.52642715035168919</v>
      </c>
      <c r="J19" s="71">
        <f>'[3]arkusz główny'!AK34</f>
        <v>18920</v>
      </c>
      <c r="K19" s="44">
        <f>'[3]arkusz główny'!AL34</f>
        <v>3311081139.8499999</v>
      </c>
      <c r="L19" s="44">
        <f>'[3]arkusz główny'!AM34</f>
        <v>2106840866.0899999</v>
      </c>
      <c r="M19" s="44">
        <f>'[3]arkusz główny'!AN34</f>
        <v>768104900.79999948</v>
      </c>
      <c r="N19" s="72">
        <f t="shared" si="2"/>
        <v>0.30724221066095303</v>
      </c>
      <c r="O19" s="73">
        <f>'[3]arkusz główny'!AR34</f>
        <v>2499997963</v>
      </c>
    </row>
    <row r="20" spans="1:15" x14ac:dyDescent="0.2">
      <c r="A20" s="208"/>
      <c r="B20" s="67" t="s">
        <v>45</v>
      </c>
      <c r="C20" s="74">
        <f>'[3]arkusz główny'!F44</f>
        <v>524968013.46488005</v>
      </c>
      <c r="D20" s="75">
        <f>'[3]arkusz główny'!H44</f>
        <v>3748</v>
      </c>
      <c r="E20" s="76">
        <f>'[3]arkusz główny'!I44</f>
        <v>645734446.55999994</v>
      </c>
      <c r="F20" s="77">
        <f t="shared" si="0"/>
        <v>1.2300453170433003</v>
      </c>
      <c r="G20" s="75">
        <f>'[3]arkusz główny'!U44</f>
        <v>2096</v>
      </c>
      <c r="H20" s="76">
        <f>'[3]arkusz główny'!V44</f>
        <v>312030736.39999998</v>
      </c>
      <c r="I20" s="78">
        <f t="shared" si="1"/>
        <v>0.59438047347026524</v>
      </c>
      <c r="J20" s="79">
        <f>'[3]arkusz główny'!AK44</f>
        <v>1304</v>
      </c>
      <c r="K20" s="66">
        <f>'[3]arkusz główny'!AL44</f>
        <v>178308235.88</v>
      </c>
      <c r="L20" s="66">
        <f>'[3]arkusz główny'!AM44</f>
        <v>174963938.79000002</v>
      </c>
      <c r="M20" s="66">
        <f>'[3]arkusz główny'!AN44</f>
        <v>41322074.299999997</v>
      </c>
      <c r="N20" s="80">
        <f t="shared" si="2"/>
        <v>0.34742794481648137</v>
      </c>
      <c r="O20" s="81">
        <f>'[3]arkusz główny'!AR44</f>
        <v>118937106</v>
      </c>
    </row>
    <row r="21" spans="1:15" ht="33.75" customHeight="1" x14ac:dyDescent="0.2">
      <c r="A21" s="208"/>
      <c r="B21" s="67" t="str">
        <f>'[3]arkusz główny'!D47</f>
        <v>Inwestycje mające na celu ochronę wód przed zanieczyszczeniem azotanami pochodzącymi ze źródeł rolniczych 
(w tym "Inwestycje w gospodarstwach położonych na obszarach OSN")</v>
      </c>
      <c r="C21" s="74">
        <f>'[3]arkusz główny'!F47</f>
        <v>403222549.77406406</v>
      </c>
      <c r="D21" s="75">
        <f>'[3]arkusz główny'!H47</f>
        <v>5370</v>
      </c>
      <c r="E21" s="76">
        <f>'[3]arkusz główny'!I47</f>
        <v>384937533.44999999</v>
      </c>
      <c r="F21" s="77">
        <f t="shared" si="0"/>
        <v>0.95465279326687047</v>
      </c>
      <c r="G21" s="75">
        <f>'[3]arkusz główny'!U47</f>
        <v>2467</v>
      </c>
      <c r="H21" s="76">
        <f>'[3]arkusz główny'!V47</f>
        <v>174756231.57999998</v>
      </c>
      <c r="I21" s="78">
        <f t="shared" si="1"/>
        <v>0.43339895469120066</v>
      </c>
      <c r="J21" s="79">
        <f>'[3]arkusz główny'!AK47</f>
        <v>394</v>
      </c>
      <c r="K21" s="66">
        <f>'[3]arkusz główny'!AL47</f>
        <v>23238758.300000001</v>
      </c>
      <c r="L21" s="66">
        <f>'[3]arkusz główny'!AM47</f>
        <v>23238758.300000001</v>
      </c>
      <c r="M21" s="66">
        <f>'[3]arkusz główny'!AN47</f>
        <v>5262816.74</v>
      </c>
      <c r="N21" s="80">
        <f t="shared" si="2"/>
        <v>5.8256377812196815E-2</v>
      </c>
      <c r="O21" s="81">
        <f>'[3]arkusz główny'!AR47</f>
        <v>90338894</v>
      </c>
    </row>
    <row r="22" spans="1:15" x14ac:dyDescent="0.2">
      <c r="A22" s="38" t="s">
        <v>46</v>
      </c>
      <c r="B22" s="67" t="s">
        <v>47</v>
      </c>
      <c r="C22" s="82">
        <f>'[3]arkusz główny'!F51</f>
        <v>3657492238.3403444</v>
      </c>
      <c r="D22" s="83">
        <f>'[3]arkusz główny'!H51</f>
        <v>4594</v>
      </c>
      <c r="E22" s="84">
        <f>'[3]arkusz główny'!I51</f>
        <v>9873227975.3899994</v>
      </c>
      <c r="F22" s="85">
        <f t="shared" si="0"/>
        <v>2.6994528852015174</v>
      </c>
      <c r="G22" s="83">
        <f>'[3]arkusz główny'!U51</f>
        <v>1201</v>
      </c>
      <c r="H22" s="84">
        <f>'[3]arkusz główny'!V51</f>
        <v>2757628819.3599997</v>
      </c>
      <c r="I22" s="86">
        <f t="shared" si="1"/>
        <v>0.75396710086015806</v>
      </c>
      <c r="J22" s="42">
        <f>'[3]arkusz główny'!AK51</f>
        <v>530</v>
      </c>
      <c r="K22" s="43">
        <f>'[3]arkusz główny'!AL51</f>
        <v>864624889.23999989</v>
      </c>
      <c r="L22" s="43">
        <f>'[3]arkusz główny'!AM51</f>
        <v>550160814.00999999</v>
      </c>
      <c r="M22" s="43">
        <f>'[3]arkusz główny'!AN51</f>
        <v>200754743.48999998</v>
      </c>
      <c r="N22" s="87">
        <f t="shared" si="2"/>
        <v>0.24391501248476979</v>
      </c>
      <c r="O22" s="88">
        <f>'[3]arkusz główny'!AR51</f>
        <v>823052019</v>
      </c>
    </row>
    <row r="23" spans="1:15" x14ac:dyDescent="0.2">
      <c r="A23" s="89" t="s">
        <v>48</v>
      </c>
      <c r="B23" s="64" t="s">
        <v>49</v>
      </c>
      <c r="C23" s="82">
        <f>'[3]arkusz główny'!F60</f>
        <v>1268551165.9636559</v>
      </c>
      <c r="D23" s="83">
        <f>'[3]arkusz główny'!H60</f>
        <v>171</v>
      </c>
      <c r="E23" s="84">
        <f>'[3]arkusz główny'!I60</f>
        <v>1482860003.3700001</v>
      </c>
      <c r="F23" s="85">
        <f t="shared" si="0"/>
        <v>1.1689398450424695</v>
      </c>
      <c r="G23" s="40">
        <f>'[3]arkusz główny'!U60</f>
        <v>140</v>
      </c>
      <c r="H23" s="84">
        <f>'[3]arkusz główny'!V60</f>
        <v>1205692861.1452694</v>
      </c>
      <c r="I23" s="86">
        <f t="shared" si="1"/>
        <v>0.95044874301886262</v>
      </c>
      <c r="J23" s="90">
        <f>'[3]arkusz główny'!AK60</f>
        <v>27</v>
      </c>
      <c r="K23" s="63">
        <f>'[3]arkusz główny'!AL60</f>
        <v>119223591.86999999</v>
      </c>
      <c r="L23" s="82">
        <f>'[3]arkusz główny'!AM60</f>
        <v>75861971.349999994</v>
      </c>
      <c r="M23" s="43">
        <f>'[3]arkusz główny'!AN60</f>
        <v>27371511.709999997</v>
      </c>
      <c r="N23" s="87">
        <f t="shared" si="2"/>
        <v>9.6141925259468214E-2</v>
      </c>
      <c r="O23" s="88">
        <f>'[3]arkusz główny'!AR60</f>
        <v>284699018</v>
      </c>
    </row>
    <row r="24" spans="1:15" ht="24" x14ac:dyDescent="0.2">
      <c r="A24" s="45">
        <v>5</v>
      </c>
      <c r="B24" s="46" t="s">
        <v>50</v>
      </c>
      <c r="C24" s="47">
        <f>'[3]arkusz główny'!F61</f>
        <v>547598349.8390801</v>
      </c>
      <c r="D24" s="48">
        <f>D25+D26</f>
        <v>7283</v>
      </c>
      <c r="E24" s="49">
        <f>E25+E26</f>
        <v>490892567.87000006</v>
      </c>
      <c r="F24" s="50">
        <f t="shared" si="0"/>
        <v>0.896446397280518</v>
      </c>
      <c r="G24" s="48">
        <f>G25+G26</f>
        <v>3692</v>
      </c>
      <c r="H24" s="49">
        <f>H25+H26</f>
        <v>229755461.14000005</v>
      </c>
      <c r="I24" s="51">
        <f t="shared" si="1"/>
        <v>0.41956930879634152</v>
      </c>
      <c r="J24" s="52">
        <f>'[3]arkusz główny'!AK61</f>
        <v>1078</v>
      </c>
      <c r="K24" s="53">
        <f>K25+K26</f>
        <v>70996494.969999999</v>
      </c>
      <c r="L24" s="53">
        <f>L25+L26</f>
        <v>45175065.169999994</v>
      </c>
      <c r="M24" s="53">
        <f>M25+M26</f>
        <v>16262650.139999999</v>
      </c>
      <c r="N24" s="54">
        <f t="shared" si="2"/>
        <v>0.13224792777440741</v>
      </c>
      <c r="O24" s="55">
        <f>'[3]arkusz główny'!AR61</f>
        <v>122970926</v>
      </c>
    </row>
    <row r="25" spans="1:15" x14ac:dyDescent="0.2">
      <c r="A25" s="91" t="s">
        <v>51</v>
      </c>
      <c r="B25" s="92" t="s">
        <v>52</v>
      </c>
      <c r="C25" s="187"/>
      <c r="D25" s="34">
        <f>'[3]arkusz główny'!H62</f>
        <v>5992</v>
      </c>
      <c r="E25" s="35">
        <f>'[3]arkusz główny'!I62</f>
        <v>407762380.30000007</v>
      </c>
      <c r="F25" s="198"/>
      <c r="G25" s="34">
        <f>'[3]arkusz główny'!U62</f>
        <v>3228</v>
      </c>
      <c r="H25" s="35">
        <f>'[3]arkusz główny'!V62</f>
        <v>209182425.20000005</v>
      </c>
      <c r="I25" s="191"/>
      <c r="J25" s="71">
        <f>'[3]arkusz główny'!AK62</f>
        <v>733</v>
      </c>
      <c r="K25" s="44">
        <f>'[3]arkusz główny'!AL62</f>
        <v>57285473.820000008</v>
      </c>
      <c r="L25" s="44">
        <f>'[3]arkusz główny'!AM62</f>
        <v>36450743.749999993</v>
      </c>
      <c r="M25" s="44">
        <f>'[3]arkusz główny'!AN62</f>
        <v>13080305.129999999</v>
      </c>
      <c r="N25" s="193"/>
      <c r="O25" s="195"/>
    </row>
    <row r="26" spans="1:15" x14ac:dyDescent="0.2">
      <c r="A26" s="38" t="s">
        <v>53</v>
      </c>
      <c r="B26" s="39" t="s">
        <v>54</v>
      </c>
      <c r="C26" s="187"/>
      <c r="D26" s="40">
        <f>'[3]arkusz główny'!H68</f>
        <v>1291</v>
      </c>
      <c r="E26" s="41">
        <f>'[3]arkusz główny'!I68</f>
        <v>83130187.570000008</v>
      </c>
      <c r="F26" s="198"/>
      <c r="G26" s="40">
        <f>'[3]arkusz główny'!U68</f>
        <v>464</v>
      </c>
      <c r="H26" s="41">
        <f>'[3]arkusz główny'!V68</f>
        <v>20573035.939999998</v>
      </c>
      <c r="I26" s="191"/>
      <c r="J26" s="42">
        <f>'[3]arkusz główny'!AK68</f>
        <v>345</v>
      </c>
      <c r="K26" s="43">
        <f>'[3]arkusz główny'!AL68</f>
        <v>13711021.149999997</v>
      </c>
      <c r="L26" s="43">
        <f>'[3]arkusz główny'!AM68</f>
        <v>8724321.4199999999</v>
      </c>
      <c r="M26" s="43">
        <f>'[3]arkusz główny'!AN68</f>
        <v>3182345.0100000002</v>
      </c>
      <c r="N26" s="193"/>
      <c r="O26" s="195"/>
    </row>
    <row r="27" spans="1:15" x14ac:dyDescent="0.2">
      <c r="A27" s="45">
        <v>6</v>
      </c>
      <c r="B27" s="46" t="s">
        <v>55</v>
      </c>
      <c r="C27" s="47">
        <f>SUM(C28:C32)</f>
        <v>9014485814.0622635</v>
      </c>
      <c r="D27" s="48">
        <f>D28+D29+D30+D31+D32</f>
        <v>96666</v>
      </c>
      <c r="E27" s="49">
        <f>E28+E29+E30+E31+E32</f>
        <v>9493007799.5200005</v>
      </c>
      <c r="F27" s="50">
        <f t="shared" ref="F27:F33" si="3">IFERROR(E27/C27,".")</f>
        <v>1.0530836694768835</v>
      </c>
      <c r="G27" s="48">
        <f>G28+G29+G30+G31+G32</f>
        <v>57541</v>
      </c>
      <c r="H27" s="49">
        <f>H28+H29+H30+H31+H32</f>
        <v>5671989106.9799995</v>
      </c>
      <c r="I27" s="51">
        <f t="shared" ref="I27:I33" si="4">IFERROR(H27/C27,".")</f>
        <v>0.62920827920455613</v>
      </c>
      <c r="J27" s="52">
        <f>'[3]arkusz główny'!AK77</f>
        <v>47338</v>
      </c>
      <c r="K27" s="53">
        <f>K28+K29+K30+K31+K32</f>
        <v>3405664175.5</v>
      </c>
      <c r="L27" s="53">
        <f>L28+L29+L30+L31+L32</f>
        <v>2167024109.6399999</v>
      </c>
      <c r="M27" s="53">
        <f>M28+M29+M30+M31+M32</f>
        <v>786774570.52999997</v>
      </c>
      <c r="N27" s="54">
        <f t="shared" ref="N27:N33" si="5">IFERROR(M27/O27,".")</f>
        <v>0.38551142845707198</v>
      </c>
      <c r="O27" s="55">
        <f>SUM(O28:O32)</f>
        <v>2040859265</v>
      </c>
    </row>
    <row r="28" spans="1:15" x14ac:dyDescent="0.2">
      <c r="A28" s="91" t="s">
        <v>56</v>
      </c>
      <c r="B28" s="92" t="s">
        <v>57</v>
      </c>
      <c r="C28" s="68">
        <f>'[3]arkusz główny'!F78</f>
        <v>3169834835.5455999</v>
      </c>
      <c r="D28" s="34">
        <f>'[3]arkusz główny'!H78</f>
        <v>25987</v>
      </c>
      <c r="E28" s="35">
        <f>'[3]arkusz główny'!I78</f>
        <v>3037200000</v>
      </c>
      <c r="F28" s="69">
        <f t="shared" si="3"/>
        <v>0.95815717776261666</v>
      </c>
      <c r="G28" s="34">
        <f>'[3]arkusz główny'!U78</f>
        <v>18878</v>
      </c>
      <c r="H28" s="35">
        <f>'[3]arkusz główny'!V78</f>
        <v>2198700000</v>
      </c>
      <c r="I28" s="70">
        <f t="shared" si="4"/>
        <v>0.69363235438781279</v>
      </c>
      <c r="J28" s="71">
        <f>'[3]arkusz główny'!AK78</f>
        <v>14941</v>
      </c>
      <c r="K28" s="44">
        <f>'[3]arkusz główny'!AL78</f>
        <v>1371400000</v>
      </c>
      <c r="L28" s="44">
        <f>'[3]arkusz główny'!AM78</f>
        <v>872621820</v>
      </c>
      <c r="M28" s="44">
        <f>'[3]arkusz główny'!AN78</f>
        <v>316319137.44999999</v>
      </c>
      <c r="N28" s="72">
        <f t="shared" si="5"/>
        <v>0.44056901449838415</v>
      </c>
      <c r="O28" s="73">
        <f>'[3]arkusz główny'!AR78</f>
        <v>717978630</v>
      </c>
    </row>
    <row r="29" spans="1:15" x14ac:dyDescent="0.2">
      <c r="A29" s="38" t="s">
        <v>58</v>
      </c>
      <c r="B29" s="39" t="s">
        <v>59</v>
      </c>
      <c r="C29" s="82">
        <f>'[3]arkusz główny'!F85</f>
        <v>1509081488.9774399</v>
      </c>
      <c r="D29" s="83">
        <f>'[3]arkusz główny'!H85</f>
        <v>11925</v>
      </c>
      <c r="E29" s="84">
        <f>'[3]arkusz główny'!I85</f>
        <v>1891450000</v>
      </c>
      <c r="F29" s="85">
        <f t="shared" si="3"/>
        <v>1.253378305820751</v>
      </c>
      <c r="G29" s="83">
        <f>'[3]arkusz główny'!U85</f>
        <v>6747</v>
      </c>
      <c r="H29" s="84">
        <f>'[3]arkusz główny'!V85</f>
        <v>1069100000</v>
      </c>
      <c r="I29" s="86">
        <f t="shared" si="4"/>
        <v>0.70844418131748921</v>
      </c>
      <c r="J29" s="42">
        <f>'[3]arkusz główny'!AK85</f>
        <v>2063</v>
      </c>
      <c r="K29" s="43">
        <f>'[3]arkusz główny'!AL85</f>
        <v>180960000</v>
      </c>
      <c r="L29" s="43">
        <f>'[3]arkusz główny'!AM85</f>
        <v>115144848</v>
      </c>
      <c r="M29" s="43">
        <f>'[3]arkusz główny'!AN85</f>
        <v>42038051.990000002</v>
      </c>
      <c r="N29" s="87">
        <f t="shared" si="5"/>
        <v>0.12387483307836793</v>
      </c>
      <c r="O29" s="88">
        <f>'[3]arkusz główny'!AR85</f>
        <v>339359101</v>
      </c>
    </row>
    <row r="30" spans="1:15" x14ac:dyDescent="0.2">
      <c r="A30" s="38" t="s">
        <v>60</v>
      </c>
      <c r="B30" s="39" t="s">
        <v>61</v>
      </c>
      <c r="C30" s="82">
        <f>'[3]arkusz główny'!F92</f>
        <v>3289218295.1404562</v>
      </c>
      <c r="D30" s="83">
        <f>'[3]arkusz główny'!H92</f>
        <v>54878</v>
      </c>
      <c r="E30" s="84">
        <f>'[3]arkusz główny'!I92</f>
        <v>3292680000</v>
      </c>
      <c r="F30" s="85">
        <f t="shared" si="3"/>
        <v>1.0010524399869289</v>
      </c>
      <c r="G30" s="83">
        <f>'[3]arkusz główny'!U92</f>
        <v>29949</v>
      </c>
      <c r="H30" s="84">
        <f>'[3]arkusz główny'!V92</f>
        <v>1796940000</v>
      </c>
      <c r="I30" s="86">
        <f t="shared" si="4"/>
        <v>0.54631217473611526</v>
      </c>
      <c r="J30" s="42">
        <f>'[3]arkusz główny'!AK92</f>
        <v>28638</v>
      </c>
      <c r="K30" s="43">
        <f>'[3]arkusz główny'!AL92</f>
        <v>1391712000</v>
      </c>
      <c r="L30" s="43">
        <f>'[3]arkusz główny'!AM92</f>
        <v>885546345.60000002</v>
      </c>
      <c r="M30" s="43">
        <f>'[3]arkusz główny'!AN92</f>
        <v>321337269.35000002</v>
      </c>
      <c r="N30" s="87">
        <f t="shared" si="5"/>
        <v>0.43102027786426322</v>
      </c>
      <c r="O30" s="88">
        <f>'[3]arkusz główny'!AR92</f>
        <v>745527034</v>
      </c>
    </row>
    <row r="31" spans="1:15" x14ac:dyDescent="0.2">
      <c r="A31" s="38" t="s">
        <v>62</v>
      </c>
      <c r="B31" s="39" t="s">
        <v>63</v>
      </c>
      <c r="C31" s="82">
        <f>'[3]arkusz główny'!F101</f>
        <v>1020003894.1464961</v>
      </c>
      <c r="D31" s="83">
        <f>'[3]arkusz główny'!H101</f>
        <v>3035</v>
      </c>
      <c r="E31" s="84">
        <f>'[3]arkusz główny'!I101</f>
        <v>1271677799.5200002</v>
      </c>
      <c r="F31" s="85">
        <f t="shared" si="3"/>
        <v>1.2467381809204721</v>
      </c>
      <c r="G31" s="83">
        <f>'[3]arkusz główny'!U101</f>
        <v>1401</v>
      </c>
      <c r="H31" s="84">
        <f>'[3]arkusz główny'!V101</f>
        <v>597148330.9799999</v>
      </c>
      <c r="I31" s="86">
        <f t="shared" si="4"/>
        <v>0.58543730509938197</v>
      </c>
      <c r="J31" s="42">
        <f>'[3]arkusz główny'!AK101</f>
        <v>1158</v>
      </c>
      <c r="K31" s="43">
        <f>'[3]arkusz główny'!AL101</f>
        <v>451651107.99000001</v>
      </c>
      <c r="L31" s="43">
        <f>'[3]arkusz główny'!AM101</f>
        <v>287385597.68000001</v>
      </c>
      <c r="M31" s="43">
        <f>'[3]arkusz główny'!AN101</f>
        <v>104756365.36999999</v>
      </c>
      <c r="N31" s="87">
        <f t="shared" si="5"/>
        <v>0.4515406450487085</v>
      </c>
      <c r="O31" s="88">
        <f>'[3]arkusz główny'!AR101</f>
        <v>231997643</v>
      </c>
    </row>
    <row r="32" spans="1:15" x14ac:dyDescent="0.2">
      <c r="A32" s="38" t="s">
        <v>64</v>
      </c>
      <c r="B32" s="39" t="s">
        <v>65</v>
      </c>
      <c r="C32" s="82">
        <f>'[3]arkusz główny'!F104</f>
        <v>26347300.252272002</v>
      </c>
      <c r="D32" s="40">
        <f>'[3]arkusz główny'!H104</f>
        <v>841</v>
      </c>
      <c r="E32" s="93"/>
      <c r="F32" s="94"/>
      <c r="G32" s="40">
        <f>'[3]arkusz główny'!U104</f>
        <v>566</v>
      </c>
      <c r="H32" s="41">
        <f>'[3]arkusz główny'!V104</f>
        <v>10100776</v>
      </c>
      <c r="I32" s="86">
        <f t="shared" si="4"/>
        <v>0.38337043656414027</v>
      </c>
      <c r="J32" s="42">
        <f>'[3]arkusz główny'!AK104</f>
        <v>562</v>
      </c>
      <c r="K32" s="43">
        <f>'[3]arkusz główny'!AL104</f>
        <v>9941067.5099999998</v>
      </c>
      <c r="L32" s="43">
        <f>'[3]arkusz główny'!AM104</f>
        <v>6325498.3600000003</v>
      </c>
      <c r="M32" s="43">
        <f>'[3]arkusz główny'!AN104</f>
        <v>2323746.37</v>
      </c>
      <c r="N32" s="87">
        <f t="shared" si="5"/>
        <v>0.38749404396336284</v>
      </c>
      <c r="O32" s="88">
        <f>'[3]arkusz główny'!AR104</f>
        <v>5996857</v>
      </c>
    </row>
    <row r="33" spans="1:15" x14ac:dyDescent="0.2">
      <c r="A33" s="45">
        <v>7</v>
      </c>
      <c r="B33" s="46" t="s">
        <v>66</v>
      </c>
      <c r="C33" s="47">
        <f>'[3]arkusz główny'!F109</f>
        <v>6059287425.815239</v>
      </c>
      <c r="D33" s="48">
        <f>SUM(D34:D38)</f>
        <v>9821</v>
      </c>
      <c r="E33" s="49">
        <f>SUM(E34:E38)</f>
        <v>13261556211.417408</v>
      </c>
      <c r="F33" s="50">
        <f t="shared" si="3"/>
        <v>2.1886329661334969</v>
      </c>
      <c r="G33" s="48">
        <f>SUM(G34:G38)</f>
        <v>4310</v>
      </c>
      <c r="H33" s="49">
        <f>SUM(H34:H38)</f>
        <v>5239594237.1321049</v>
      </c>
      <c r="I33" s="51">
        <f t="shared" si="4"/>
        <v>0.86472119061543784</v>
      </c>
      <c r="J33" s="52">
        <f>'[3]arkusz główny'!AK109</f>
        <v>1596</v>
      </c>
      <c r="K33" s="53">
        <f>SUM(K34:K38)</f>
        <v>3394741416.29</v>
      </c>
      <c r="L33" s="53">
        <f>SUM(L34:L38)</f>
        <v>2160073949.7200003</v>
      </c>
      <c r="M33" s="53">
        <f>SUM(M34:M38)</f>
        <v>790585084.26999998</v>
      </c>
      <c r="N33" s="54">
        <f t="shared" si="5"/>
        <v>0.57002190340754066</v>
      </c>
      <c r="O33" s="55">
        <f>'[3]arkusz główny'!AR109</f>
        <v>1386938080</v>
      </c>
    </row>
    <row r="34" spans="1:15" x14ac:dyDescent="0.2">
      <c r="A34" s="200" t="s">
        <v>67</v>
      </c>
      <c r="B34" s="67" t="s">
        <v>68</v>
      </c>
      <c r="C34" s="187"/>
      <c r="D34" s="34">
        <f>'[3]arkusz główny'!H110</f>
        <v>5358</v>
      </c>
      <c r="E34" s="35">
        <f>'[3]arkusz główny'!I110</f>
        <v>6544116709.721324</v>
      </c>
      <c r="F34" s="198"/>
      <c r="G34" s="34">
        <f>'[3]arkusz główny'!U110</f>
        <v>2212</v>
      </c>
      <c r="H34" s="35">
        <f>'[3]arkusz główny'!V110</f>
        <v>2192449131.6272573</v>
      </c>
      <c r="I34" s="191"/>
      <c r="J34" s="36">
        <f>'[3]arkusz główny'!AK110</f>
        <v>1127</v>
      </c>
      <c r="K34" s="37">
        <f>'[3]arkusz główny'!AL110</f>
        <v>1829223700.3899996</v>
      </c>
      <c r="L34" s="37">
        <f>'[3]arkusz główny'!AM110</f>
        <v>1163935032.29</v>
      </c>
      <c r="M34" s="37">
        <f>'[3]arkusz główny'!AN110</f>
        <v>429028907.91999996</v>
      </c>
      <c r="N34" s="193"/>
      <c r="O34" s="195"/>
    </row>
    <row r="35" spans="1:15" ht="24" customHeight="1" x14ac:dyDescent="0.2">
      <c r="A35" s="214"/>
      <c r="B35" s="67" t="s">
        <v>69</v>
      </c>
      <c r="C35" s="187"/>
      <c r="D35" s="83">
        <f>'[3]arkusz główny'!H111</f>
        <v>2865</v>
      </c>
      <c r="E35" s="84">
        <f>'[3]arkusz główny'!I111</f>
        <v>5519002444.4767628</v>
      </c>
      <c r="F35" s="198"/>
      <c r="G35" s="83">
        <f>'[3]arkusz główny'!U111</f>
        <v>1270</v>
      </c>
      <c r="H35" s="84">
        <f>'[3]arkusz główny'!V111</f>
        <v>2397457849.7893066</v>
      </c>
      <c r="I35" s="191"/>
      <c r="J35" s="62">
        <f>'[3]arkusz główny'!AK111</f>
        <v>672</v>
      </c>
      <c r="K35" s="63">
        <f>'[3]arkusz główny'!AL111</f>
        <v>1244882754.02</v>
      </c>
      <c r="L35" s="63">
        <f>'[3]arkusz główny'!AM111</f>
        <v>792118892.84000003</v>
      </c>
      <c r="M35" s="63">
        <f>'[3]arkusz główny'!AN111</f>
        <v>288139444.17000002</v>
      </c>
      <c r="N35" s="193"/>
      <c r="O35" s="195"/>
    </row>
    <row r="36" spans="1:15" ht="24" x14ac:dyDescent="0.2">
      <c r="A36" s="200" t="s">
        <v>70</v>
      </c>
      <c r="B36" s="64" t="s">
        <v>71</v>
      </c>
      <c r="C36" s="187"/>
      <c r="D36" s="83">
        <f>'[3]arkusz główny'!H112</f>
        <v>1187</v>
      </c>
      <c r="E36" s="84">
        <f>'[3]arkusz główny'!I112</f>
        <v>747901134.45285881</v>
      </c>
      <c r="F36" s="198"/>
      <c r="G36" s="83">
        <f>'[3]arkusz główny'!U112</f>
        <v>559</v>
      </c>
      <c r="H36" s="84">
        <f>'[3]arkusz główny'!V112</f>
        <v>366210066.56473672</v>
      </c>
      <c r="I36" s="191"/>
      <c r="J36" s="62">
        <f>'[3]arkusz główny'!AK112</f>
        <v>302</v>
      </c>
      <c r="K36" s="63">
        <f>'[3]arkusz główny'!AL112</f>
        <v>147665370.38</v>
      </c>
      <c r="L36" s="63">
        <f>'[3]arkusz główny'!AM112</f>
        <v>93959474.109999999</v>
      </c>
      <c r="M36" s="63">
        <f>'[3]arkusz główny'!AN112</f>
        <v>33650342.459999993</v>
      </c>
      <c r="N36" s="193"/>
      <c r="O36" s="195"/>
    </row>
    <row r="37" spans="1:15" ht="24" x14ac:dyDescent="0.2">
      <c r="A37" s="214"/>
      <c r="B37" s="56" t="s">
        <v>72</v>
      </c>
      <c r="C37" s="187"/>
      <c r="D37" s="83">
        <f>'[3]arkusz główny'!H113</f>
        <v>308</v>
      </c>
      <c r="E37" s="84">
        <f>'[3]arkusz główny'!I113</f>
        <v>391640067.92589021</v>
      </c>
      <c r="F37" s="198"/>
      <c r="G37" s="83">
        <f>'[3]arkusz główny'!U113</f>
        <v>192</v>
      </c>
      <c r="H37" s="84">
        <f>'[3]arkusz główny'!V113</f>
        <v>238459758.08354867</v>
      </c>
      <c r="I37" s="191"/>
      <c r="J37" s="62">
        <f>'[3]arkusz główny'!AK113</f>
        <v>132</v>
      </c>
      <c r="K37" s="63">
        <f>'[3]arkusz główny'!AL113</f>
        <v>146758182.91</v>
      </c>
      <c r="L37" s="63">
        <f>'[3]arkusz główny'!AM113</f>
        <v>93382231.38000001</v>
      </c>
      <c r="M37" s="63">
        <f>'[3]arkusz główny'!AN113</f>
        <v>33821687.25</v>
      </c>
      <c r="N37" s="193"/>
      <c r="O37" s="195"/>
    </row>
    <row r="38" spans="1:15" x14ac:dyDescent="0.2">
      <c r="A38" s="89" t="s">
        <v>73</v>
      </c>
      <c r="B38" s="64" t="s">
        <v>74</v>
      </c>
      <c r="C38" s="187"/>
      <c r="D38" s="40">
        <f>'[3]arkusz główny'!H114</f>
        <v>103</v>
      </c>
      <c r="E38" s="41">
        <f>'[3]arkusz główny'!I114</f>
        <v>58895854.840573631</v>
      </c>
      <c r="F38" s="198"/>
      <c r="G38" s="40">
        <f>'[3]arkusz główny'!U114</f>
        <v>77</v>
      </c>
      <c r="H38" s="41">
        <f>'[3]arkusz główny'!V114</f>
        <v>45017431.067256011</v>
      </c>
      <c r="I38" s="191"/>
      <c r="J38" s="42">
        <f>'[3]arkusz główny'!AK114</f>
        <v>52</v>
      </c>
      <c r="K38" s="43">
        <f>'[3]arkusz główny'!AL114</f>
        <v>26211408.59</v>
      </c>
      <c r="L38" s="43">
        <f>'[3]arkusz główny'!AM114</f>
        <v>16678319.100000001</v>
      </c>
      <c r="M38" s="43">
        <f>'[3]arkusz główny'!AN114</f>
        <v>5944702.4699999997</v>
      </c>
      <c r="N38" s="193"/>
      <c r="O38" s="195"/>
    </row>
    <row r="39" spans="1:15" x14ac:dyDescent="0.2">
      <c r="A39" s="45">
        <v>8</v>
      </c>
      <c r="B39" s="46" t="s">
        <v>75</v>
      </c>
      <c r="C39" s="47">
        <f>'[3]arkusz główny'!F115</f>
        <v>1324818730.4558799</v>
      </c>
      <c r="D39" s="48">
        <f>'[3]arkusz główny'!H115</f>
        <v>17562</v>
      </c>
      <c r="E39" s="49">
        <f>'[3]arkusz główny'!I115</f>
        <v>106780954.35999998</v>
      </c>
      <c r="F39" s="50">
        <f>IFERROR(E39/C39,".")</f>
        <v>8.0600426235863887E-2</v>
      </c>
      <c r="G39" s="48">
        <f>'[3]arkusz główny'!U115</f>
        <v>11583</v>
      </c>
      <c r="H39" s="49">
        <f>'[3]arkusz główny'!V115</f>
        <v>891782627.92999995</v>
      </c>
      <c r="I39" s="51">
        <f>IFERROR(H39/C39,".")</f>
        <v>0.67313558257372386</v>
      </c>
      <c r="J39" s="52">
        <f>'[3]arkusz główny'!AK115</f>
        <v>17818</v>
      </c>
      <c r="K39" s="53">
        <f>'[3]arkusz główny'!AL115</f>
        <v>534483207.64000005</v>
      </c>
      <c r="L39" s="53">
        <f>'[3]arkusz główny'!AM115</f>
        <v>340090937.19999993</v>
      </c>
      <c r="M39" s="53">
        <f>'[3]arkusz główny'!AN115</f>
        <v>124181649.81000002</v>
      </c>
      <c r="N39" s="54">
        <f>IFERROR(M39/O39,".")</f>
        <v>0.41257861601348572</v>
      </c>
      <c r="O39" s="55">
        <f>'[3]arkusz główny'!AR115</f>
        <v>300989060</v>
      </c>
    </row>
    <row r="40" spans="1:15" x14ac:dyDescent="0.2">
      <c r="A40" s="200" t="s">
        <v>76</v>
      </c>
      <c r="B40" s="95" t="s">
        <v>77</v>
      </c>
      <c r="C40" s="187"/>
      <c r="D40" s="96">
        <f>'[3]arkusz główny'!H117</f>
        <v>16337</v>
      </c>
      <c r="E40" s="97">
        <f>'[3]arkusz główny'!I117</f>
        <v>98437507.099999979</v>
      </c>
      <c r="F40" s="198"/>
      <c r="G40" s="96">
        <f>'[3]arkusz główny'!U117</f>
        <v>11053</v>
      </c>
      <c r="H40" s="98">
        <f>'[3]zobowiązania wieloletnie'!F10</f>
        <v>78998100</v>
      </c>
      <c r="I40" s="191"/>
      <c r="J40" s="99">
        <f>'[3]arkusz główny'!AK117</f>
        <v>2280</v>
      </c>
      <c r="K40" s="100">
        <f>'[3]arkusz główny'!AL117</f>
        <v>58640467.29999999</v>
      </c>
      <c r="L40" s="100">
        <f>'[3]arkusz główny'!AM117</f>
        <v>37312774.799999997</v>
      </c>
      <c r="M40" s="100">
        <f>'[3]arkusz główny'!AN117</f>
        <v>13607445.609999999</v>
      </c>
      <c r="N40" s="193"/>
      <c r="O40" s="195"/>
    </row>
    <row r="41" spans="1:15" x14ac:dyDescent="0.2">
      <c r="A41" s="208"/>
      <c r="B41" s="101" t="s">
        <v>78</v>
      </c>
      <c r="C41" s="187"/>
      <c r="D41" s="96">
        <f>'[3]arkusz główny'!H134</f>
        <v>125</v>
      </c>
      <c r="E41" s="97">
        <f>'[3]arkusz główny'!I134</f>
        <v>1891748</v>
      </c>
      <c r="F41" s="198"/>
      <c r="G41" s="102">
        <f>'[3]arkusz główny'!U134</f>
        <v>56</v>
      </c>
      <c r="H41" s="103">
        <f>'[3]zobowiązania wieloletnie'!F11</f>
        <v>406266000</v>
      </c>
      <c r="I41" s="191"/>
      <c r="J41" s="99">
        <f>'[3]arkusz główny'!AK134</f>
        <v>9328</v>
      </c>
      <c r="K41" s="100">
        <f>'[3]arkusz główny'!AL134</f>
        <v>239827763.49000001</v>
      </c>
      <c r="L41" s="100">
        <f>'[3]arkusz główny'!AM134</f>
        <v>152602016.08000001</v>
      </c>
      <c r="M41" s="100">
        <f>'[3]arkusz główny'!AN134</f>
        <v>56005206.489999995</v>
      </c>
      <c r="N41" s="193"/>
      <c r="O41" s="195"/>
    </row>
    <row r="42" spans="1:15" x14ac:dyDescent="0.2">
      <c r="A42" s="214"/>
      <c r="B42" s="101" t="s">
        <v>79</v>
      </c>
      <c r="C42" s="187"/>
      <c r="D42" s="104"/>
      <c r="E42" s="105"/>
      <c r="F42" s="198"/>
      <c r="G42" s="106"/>
      <c r="H42" s="107"/>
      <c r="I42" s="191"/>
      <c r="J42" s="99">
        <f>'[3]arkusz główny'!AK142</f>
        <v>7621</v>
      </c>
      <c r="K42" s="100">
        <f>'[3]arkusz główny'!AL142</f>
        <v>233938192.59999999</v>
      </c>
      <c r="L42" s="100">
        <f>'[3]arkusz główny'!AM142</f>
        <v>148854690.56</v>
      </c>
      <c r="M42" s="100">
        <f>'[3]arkusz główny'!AN142</f>
        <v>54103332.210000001</v>
      </c>
      <c r="N42" s="193"/>
      <c r="O42" s="195"/>
    </row>
    <row r="43" spans="1:15" x14ac:dyDescent="0.2">
      <c r="A43" s="45">
        <v>9</v>
      </c>
      <c r="B43" s="46" t="s">
        <v>80</v>
      </c>
      <c r="C43" s="47">
        <f>'[3]arkusz główny'!F152</f>
        <v>946789706.99965596</v>
      </c>
      <c r="D43" s="48">
        <f>SUM(D44:D45)</f>
        <v>412</v>
      </c>
      <c r="E43" s="49"/>
      <c r="F43" s="50"/>
      <c r="G43" s="48">
        <f>SUM(G44)</f>
        <v>372</v>
      </c>
      <c r="H43" s="49">
        <f>'[3]zobowiązania wieloletnie'!F13</f>
        <v>781120037.22420001</v>
      </c>
      <c r="I43" s="51">
        <f>IFERROR(H43/C43,".")</f>
        <v>0.82501957029036843</v>
      </c>
      <c r="J43" s="52">
        <f>J44+J45</f>
        <v>1086</v>
      </c>
      <c r="K43" s="53">
        <f>SUM(K44:K45)</f>
        <v>441353810.64999998</v>
      </c>
      <c r="L43" s="53">
        <f>SUM(L44:L45)</f>
        <v>278551930.73000002</v>
      </c>
      <c r="M43" s="53">
        <f>SUM(M44:M45)</f>
        <v>102157845.16</v>
      </c>
      <c r="N43" s="54">
        <f>IFERROR(M43/O43,".")</f>
        <v>0.47455935268441624</v>
      </c>
      <c r="O43" s="55">
        <f>'[3]arkusz główny'!AR152</f>
        <v>215268848</v>
      </c>
    </row>
    <row r="44" spans="1:15" x14ac:dyDescent="0.2">
      <c r="A44" s="208" t="s">
        <v>81</v>
      </c>
      <c r="B44" s="108" t="s">
        <v>82</v>
      </c>
      <c r="C44" s="187"/>
      <c r="D44" s="34">
        <f>'[3]arkusz główny'!H153</f>
        <v>412</v>
      </c>
      <c r="E44" s="213"/>
      <c r="F44" s="198"/>
      <c r="G44" s="34">
        <f>'[3]arkusz główny'!U153</f>
        <v>372</v>
      </c>
      <c r="H44" s="98">
        <f>'[3]zobowiązania wieloletnie'!F14</f>
        <v>502775177.91420001</v>
      </c>
      <c r="I44" s="191"/>
      <c r="J44" s="109">
        <f>'[3]arkusz główny'!AK153</f>
        <v>330</v>
      </c>
      <c r="K44" s="63">
        <f>'[3]arkusz główny'!AL153</f>
        <v>170849574</v>
      </c>
      <c r="L44" s="37">
        <f>'[3]arkusz główny'!AM153</f>
        <v>106430094.09</v>
      </c>
      <c r="M44" s="37">
        <f>'[3]arkusz główny'!AN153</f>
        <v>39346826.789999999</v>
      </c>
      <c r="N44" s="193"/>
      <c r="O44" s="195"/>
    </row>
    <row r="45" spans="1:15" x14ac:dyDescent="0.2">
      <c r="A45" s="208"/>
      <c r="B45" s="110" t="s">
        <v>39</v>
      </c>
      <c r="C45" s="187"/>
      <c r="D45" s="111"/>
      <c r="E45" s="213"/>
      <c r="F45" s="198"/>
      <c r="G45" s="111"/>
      <c r="H45" s="112">
        <f>'[3]zobowiązania wieloletnie'!F15</f>
        <v>278344859.31</v>
      </c>
      <c r="I45" s="191"/>
      <c r="J45" s="42">
        <f>'[3]arkusz główny'!AK161</f>
        <v>756</v>
      </c>
      <c r="K45" s="43">
        <f>'[3]arkusz główny'!AL161</f>
        <v>270504236.64999998</v>
      </c>
      <c r="L45" s="43">
        <f>'[3]arkusz główny'!AM161</f>
        <v>172121836.63999999</v>
      </c>
      <c r="M45" s="43">
        <f>'[3]arkusz główny'!AN161</f>
        <v>62811018.369999997</v>
      </c>
      <c r="N45" s="193"/>
      <c r="O45" s="195"/>
    </row>
    <row r="46" spans="1:15" x14ac:dyDescent="0.2">
      <c r="A46" s="45">
        <v>10</v>
      </c>
      <c r="B46" s="113" t="s">
        <v>83</v>
      </c>
      <c r="C46" s="114">
        <f>'[3]arkusz główny'!F162</f>
        <v>5990475117.9735832</v>
      </c>
      <c r="D46" s="48">
        <f>'[3]arkusz główny'!H162</f>
        <v>427018</v>
      </c>
      <c r="E46" s="49"/>
      <c r="F46" s="50"/>
      <c r="G46" s="48">
        <f>'[3]arkusz główny'!U162</f>
        <v>341295</v>
      </c>
      <c r="H46" s="49">
        <f>'[3]zobowiązania wieloletnie'!F16</f>
        <v>5655537862.7300005</v>
      </c>
      <c r="I46" s="51">
        <f>IFERROR(H46/C46,".")</f>
        <v>0.94408836550565911</v>
      </c>
      <c r="J46" s="52">
        <f>'[3]arkusz główny'!AK162</f>
        <v>99881</v>
      </c>
      <c r="K46" s="115">
        <f>'[3]arkusz główny'!AL162</f>
        <v>4007607217.0799999</v>
      </c>
      <c r="L46" s="115">
        <f>'[3]arkusz główny'!AM162</f>
        <v>2550021107.4000001</v>
      </c>
      <c r="M46" s="115">
        <f>'[3]arkusz główny'!AN162</f>
        <v>930286722.97000003</v>
      </c>
      <c r="N46" s="116">
        <f>IFERROR(M46/O46,".")</f>
        <v>0.68069139709000825</v>
      </c>
      <c r="O46" s="55">
        <f>'[3]arkusz główny'!AR162</f>
        <v>1366679125</v>
      </c>
    </row>
    <row r="47" spans="1:15" x14ac:dyDescent="0.2">
      <c r="A47" s="38" t="s">
        <v>84</v>
      </c>
      <c r="B47" s="95" t="s">
        <v>85</v>
      </c>
      <c r="C47" s="187"/>
      <c r="D47" s="117">
        <f>'[3]arkusz główny'!H163</f>
        <v>399536</v>
      </c>
      <c r="E47" s="207"/>
      <c r="F47" s="199"/>
      <c r="G47" s="117">
        <f>'[3]arkusz główny'!U163</f>
        <v>320871</v>
      </c>
      <c r="H47" s="118">
        <f>'[3]arkusz główny'!V163</f>
        <v>3656838003.6199994</v>
      </c>
      <c r="I47" s="211"/>
      <c r="J47" s="119">
        <f>'[3]arkusz główny'!AK163</f>
        <v>94209</v>
      </c>
      <c r="K47" s="120">
        <f>'[3]arkusz główny'!AL163</f>
        <v>3695781520.4200001</v>
      </c>
      <c r="L47" s="120">
        <f>'[3]arkusz główny'!AM163</f>
        <v>2351606544.6300001</v>
      </c>
      <c r="M47" s="120">
        <f>'[3]arkusz główny'!AN163</f>
        <v>857876689.20000005</v>
      </c>
      <c r="N47" s="212"/>
      <c r="O47" s="195"/>
    </row>
    <row r="48" spans="1:15" x14ac:dyDescent="0.2">
      <c r="A48" s="89" t="s">
        <v>86</v>
      </c>
      <c r="B48" s="95" t="s">
        <v>85</v>
      </c>
      <c r="C48" s="187"/>
      <c r="D48" s="75">
        <f>'[3]arkusz główny'!H164</f>
        <v>38820</v>
      </c>
      <c r="E48" s="207"/>
      <c r="F48" s="199"/>
      <c r="G48" s="75">
        <f>'[3]arkusz główny'!U164</f>
        <v>30392</v>
      </c>
      <c r="H48" s="76">
        <f>'[3]arkusz główny'!V164</f>
        <v>309063668.44</v>
      </c>
      <c r="I48" s="211"/>
      <c r="J48" s="119">
        <f>'[3]arkusz główny'!AK164</f>
        <v>10098</v>
      </c>
      <c r="K48" s="120">
        <f>'[3]arkusz główny'!AL164</f>
        <v>311825696.65999997</v>
      </c>
      <c r="L48" s="120">
        <f>'[3]arkusz główny'!AM164</f>
        <v>198414562.76999998</v>
      </c>
      <c r="M48" s="120">
        <f>'[3]arkusz główny'!AN164</f>
        <v>72410033.769999996</v>
      </c>
      <c r="N48" s="212"/>
      <c r="O48" s="195"/>
    </row>
    <row r="49" spans="1:15" x14ac:dyDescent="0.2">
      <c r="A49" s="203" t="s">
        <v>87</v>
      </c>
      <c r="B49" s="95" t="s">
        <v>77</v>
      </c>
      <c r="C49" s="187"/>
      <c r="D49" s="121">
        <f>'[3]arkusz główny'!H165</f>
        <v>277307</v>
      </c>
      <c r="E49" s="207"/>
      <c r="F49" s="199"/>
      <c r="G49" s="121">
        <f>'[3]arkusz główny'!U165</f>
        <v>197599</v>
      </c>
      <c r="H49" s="122">
        <f>'[3]zobowiązania wieloletnie'!F17</f>
        <v>4114434862.7300005</v>
      </c>
      <c r="I49" s="211"/>
      <c r="J49" s="119">
        <f>'[3]arkusz główny'!AK165</f>
        <v>69102</v>
      </c>
      <c r="K49" s="120">
        <f>'[3]arkusz główny'!AL165</f>
        <v>2467194009.5300002</v>
      </c>
      <c r="L49" s="120">
        <f>'[3]arkusz główny'!AM165</f>
        <v>1569874083.0299997</v>
      </c>
      <c r="M49" s="120">
        <f>'[3]arkusz główny'!AN165</f>
        <v>573430055.12</v>
      </c>
      <c r="N49" s="212"/>
      <c r="O49" s="195"/>
    </row>
    <row r="50" spans="1:15" x14ac:dyDescent="0.2">
      <c r="A50" s="209"/>
      <c r="B50" s="123" t="s">
        <v>78</v>
      </c>
      <c r="C50" s="187"/>
      <c r="D50" s="117">
        <f>'[3]arkusz główny'!H177</f>
        <v>149711</v>
      </c>
      <c r="E50" s="207"/>
      <c r="F50" s="199"/>
      <c r="G50" s="117">
        <f>'[3]arkusz główny'!U177</f>
        <v>143696</v>
      </c>
      <c r="H50" s="112">
        <f>'[3]zobowiązania wieloletnie'!F18</f>
        <v>1541103000</v>
      </c>
      <c r="I50" s="211"/>
      <c r="J50" s="119">
        <f>'[3]arkusz główny'!AK177</f>
        <v>57602</v>
      </c>
      <c r="K50" s="66">
        <f>'[3]arkusz główny'!AL177</f>
        <v>1540369090.7499995</v>
      </c>
      <c r="L50" s="66">
        <f>'[3]arkusz główny'!AM177</f>
        <v>980118952.8599999</v>
      </c>
      <c r="M50" s="66">
        <f>'[3]arkusz główny'!AN177</f>
        <v>356846103.49000001</v>
      </c>
      <c r="N50" s="212"/>
      <c r="O50" s="195"/>
    </row>
    <row r="51" spans="1:15" x14ac:dyDescent="0.2">
      <c r="A51" s="45">
        <v>11</v>
      </c>
      <c r="B51" s="46" t="s">
        <v>88</v>
      </c>
      <c r="C51" s="114">
        <f>'[3]arkusz główny'!F183</f>
        <v>3076782828.739768</v>
      </c>
      <c r="D51" s="48">
        <f>'[3]arkusz główny'!H183</f>
        <v>111707</v>
      </c>
      <c r="E51" s="49"/>
      <c r="F51" s="50"/>
      <c r="G51" s="48">
        <f>'[3]arkusz główny'!U183</f>
        <v>91362</v>
      </c>
      <c r="H51" s="49">
        <f>'[3]zobowiązania wieloletnie'!F19</f>
        <v>2159845160.4899998</v>
      </c>
      <c r="I51" s="51">
        <f>IFERROR(H51/C51,".")</f>
        <v>0.70198167394695832</v>
      </c>
      <c r="J51" s="52">
        <f>'[3]arkusz główny'!AK183</f>
        <v>28076</v>
      </c>
      <c r="K51" s="115">
        <f>'[3]arkusz główny'!AL183</f>
        <v>1581377625.9400001</v>
      </c>
      <c r="L51" s="115">
        <f>'[3]arkusz główny'!AM183</f>
        <v>1006229723.6499999</v>
      </c>
      <c r="M51" s="115">
        <f>'[3]arkusz główny'!AN183</f>
        <v>367956098.75999999</v>
      </c>
      <c r="N51" s="116">
        <f>IFERROR(M51/O51,".")</f>
        <v>0.52569445881506127</v>
      </c>
      <c r="O51" s="55">
        <f>'[3]arkusz główny'!AR183</f>
        <v>699942890</v>
      </c>
    </row>
    <row r="52" spans="1:15" ht="24" x14ac:dyDescent="0.2">
      <c r="A52" s="91" t="s">
        <v>89</v>
      </c>
      <c r="B52" s="33" t="s">
        <v>90</v>
      </c>
      <c r="C52" s="187"/>
      <c r="D52" s="117">
        <f>'[3]arkusz główny'!H184</f>
        <v>25772</v>
      </c>
      <c r="E52" s="210"/>
      <c r="F52" s="199"/>
      <c r="G52" s="117">
        <f>'[3]arkusz główny'!U184</f>
        <v>18079</v>
      </c>
      <c r="H52" s="118">
        <f>'[3]arkusz główny'!V184</f>
        <v>319224156.79000002</v>
      </c>
      <c r="I52" s="211"/>
      <c r="J52" s="119">
        <f>'[3]arkusz główny'!AK184</f>
        <v>10211</v>
      </c>
      <c r="K52" s="120">
        <f>'[3]arkusz główny'!AL184</f>
        <v>322791170.62</v>
      </c>
      <c r="L52" s="120">
        <f>'[3]arkusz główny'!AM184</f>
        <v>205391882.50999996</v>
      </c>
      <c r="M52" s="120">
        <f>'[3]arkusz główny'!AN184</f>
        <v>75408646.150000006</v>
      </c>
      <c r="N52" s="212"/>
      <c r="O52" s="195"/>
    </row>
    <row r="53" spans="1:15" ht="24" x14ac:dyDescent="0.2">
      <c r="A53" s="89" t="s">
        <v>91</v>
      </c>
      <c r="B53" s="56" t="s">
        <v>92</v>
      </c>
      <c r="C53" s="187"/>
      <c r="D53" s="75">
        <f>'[3]arkusz główny'!H185</f>
        <v>94936</v>
      </c>
      <c r="E53" s="210"/>
      <c r="F53" s="199"/>
      <c r="G53" s="75">
        <f>'[3]arkusz główny'!U185</f>
        <v>78722</v>
      </c>
      <c r="H53" s="76">
        <f>'[3]arkusz główny'!V185</f>
        <v>1248344599.46</v>
      </c>
      <c r="I53" s="211"/>
      <c r="J53" s="119">
        <f>'[3]arkusz główny'!AK185</f>
        <v>25381</v>
      </c>
      <c r="K53" s="120">
        <f>'[3]arkusz główny'!AL185</f>
        <v>1258586455.3200002</v>
      </c>
      <c r="L53" s="120">
        <f>'[3]arkusz główny'!AM185</f>
        <v>800837841.13999999</v>
      </c>
      <c r="M53" s="120">
        <f>'[3]arkusz główny'!AN185</f>
        <v>292547452.61000001</v>
      </c>
      <c r="N53" s="212"/>
      <c r="O53" s="195"/>
    </row>
    <row r="54" spans="1:15" x14ac:dyDescent="0.2">
      <c r="A54" s="203" t="s">
        <v>93</v>
      </c>
      <c r="B54" s="124" t="s">
        <v>82</v>
      </c>
      <c r="C54" s="187"/>
      <c r="D54" s="121">
        <f>'[3]arkusz główny'!H186</f>
        <v>70920</v>
      </c>
      <c r="E54" s="210"/>
      <c r="F54" s="199"/>
      <c r="G54" s="121">
        <f>'[3]arkusz główny'!U186</f>
        <v>51455</v>
      </c>
      <c r="H54" s="122">
        <f>'[3]zobowiązania wieloletnie'!F20</f>
        <v>1600355260.49</v>
      </c>
      <c r="I54" s="211"/>
      <c r="J54" s="79">
        <f>'[3]arkusz główny'!AK186</f>
        <v>17303</v>
      </c>
      <c r="K54" s="125">
        <f>'[3]arkusz główny'!AL186</f>
        <v>1020913626.5699999</v>
      </c>
      <c r="L54" s="125">
        <f>'[3]arkusz główny'!AM186</f>
        <v>649606830.95000005</v>
      </c>
      <c r="M54" s="125">
        <f>'[3]arkusz główny'!AN186</f>
        <v>238223302.16</v>
      </c>
      <c r="N54" s="212"/>
      <c r="O54" s="195"/>
    </row>
    <row r="55" spans="1:15" x14ac:dyDescent="0.2">
      <c r="A55" s="185"/>
      <c r="B55" s="110" t="s">
        <v>39</v>
      </c>
      <c r="C55" s="187"/>
      <c r="D55" s="117">
        <f>'[3]arkusz główny'!H198</f>
        <v>40787</v>
      </c>
      <c r="E55" s="210"/>
      <c r="F55" s="199"/>
      <c r="G55" s="117">
        <f>'[3]arkusz główny'!U198</f>
        <v>39907</v>
      </c>
      <c r="H55" s="112">
        <f>'[3]zobowiązania wieloletnie'!F21</f>
        <v>559489900</v>
      </c>
      <c r="I55" s="211"/>
      <c r="J55" s="79">
        <f>'[3]arkusz główny'!AK198</f>
        <v>17892</v>
      </c>
      <c r="K55" s="66">
        <f>'[3]arkusz główny'!AL198</f>
        <v>560463999.37000012</v>
      </c>
      <c r="L55" s="66">
        <f>'[3]arkusz główny'!AM198</f>
        <v>356622892.69999999</v>
      </c>
      <c r="M55" s="66">
        <f>'[3]arkusz główny'!AN198</f>
        <v>129732796.60000001</v>
      </c>
      <c r="N55" s="212"/>
      <c r="O55" s="195"/>
    </row>
    <row r="56" spans="1:15" ht="24" x14ac:dyDescent="0.2">
      <c r="A56" s="45">
        <v>13</v>
      </c>
      <c r="B56" s="46" t="s">
        <v>94</v>
      </c>
      <c r="C56" s="114">
        <f>'[3]arkusz główny'!F203</f>
        <v>8592954870.1815128</v>
      </c>
      <c r="D56" s="48">
        <f>'[3]arkusz główny'!H203</f>
        <v>4759628</v>
      </c>
      <c r="E56" s="49"/>
      <c r="F56" s="50"/>
      <c r="G56" s="48">
        <f>'[3]arkusz główny'!U203</f>
        <v>3824035</v>
      </c>
      <c r="H56" s="49">
        <f>'[3]arkusz główny'!V203</f>
        <v>6778169566.1199999</v>
      </c>
      <c r="I56" s="51">
        <f>IFERROR(H56/C56,".")</f>
        <v>0.78880544219323023</v>
      </c>
      <c r="J56" s="52">
        <f>'[3]arkusz główny'!AK203</f>
        <v>992475</v>
      </c>
      <c r="K56" s="53">
        <f>'[3]arkusz główny'!AL203</f>
        <v>6813419414.9400005</v>
      </c>
      <c r="L56" s="53">
        <f>'[3]arkusz główny'!AM203</f>
        <v>4335353960.8099995</v>
      </c>
      <c r="M56" s="53">
        <f>'[3]arkusz główny'!AN203</f>
        <v>1586102821.3699999</v>
      </c>
      <c r="N56" s="54">
        <f>IFERROR(M56/O56,".")</f>
        <v>0.79973190316084231</v>
      </c>
      <c r="O56" s="55">
        <f>'[3]arkusz główny'!AR203</f>
        <v>1983293170</v>
      </c>
    </row>
    <row r="57" spans="1:15" x14ac:dyDescent="0.2">
      <c r="A57" s="32" t="s">
        <v>95</v>
      </c>
      <c r="B57" s="204" t="s">
        <v>96</v>
      </c>
      <c r="C57" s="187"/>
      <c r="D57" s="126">
        <f>'[3]arkusz główny'!H204</f>
        <v>186242</v>
      </c>
      <c r="E57" s="207"/>
      <c r="F57" s="198"/>
      <c r="G57" s="126">
        <f>'[3]arkusz główny'!U204</f>
        <v>152651</v>
      </c>
      <c r="H57" s="127">
        <f>'[3]arkusz główny'!V204</f>
        <v>318368498.50999999</v>
      </c>
      <c r="I57" s="191"/>
      <c r="J57" s="128">
        <f>'[3]arkusz główny'!AK204</f>
        <v>37486</v>
      </c>
      <c r="K57" s="129">
        <f>'[3]arkusz główny'!AL204</f>
        <v>319891059.87</v>
      </c>
      <c r="L57" s="129">
        <f>'[3]arkusz główny'!AM204</f>
        <v>203545789.85999995</v>
      </c>
      <c r="M57" s="129">
        <f>'[3]arkusz główny'!AN204</f>
        <v>74542271.530000001</v>
      </c>
      <c r="N57" s="193"/>
      <c r="O57" s="195"/>
    </row>
    <row r="58" spans="1:15" x14ac:dyDescent="0.2">
      <c r="A58" s="89" t="s">
        <v>97</v>
      </c>
      <c r="B58" s="205"/>
      <c r="C58" s="187"/>
      <c r="D58" s="126">
        <f>'[3]arkusz główny'!H205</f>
        <v>4042670</v>
      </c>
      <c r="E58" s="207"/>
      <c r="F58" s="198"/>
      <c r="G58" s="126">
        <f>'[3]arkusz główny'!U205</f>
        <v>3292532</v>
      </c>
      <c r="H58" s="127">
        <f>'[3]arkusz główny'!V205</f>
        <v>5945991538.0100002</v>
      </c>
      <c r="I58" s="191"/>
      <c r="J58" s="130">
        <f>'[3]arkusz główny'!AK205</f>
        <v>855788</v>
      </c>
      <c r="K58" s="131">
        <f>'[3]arkusz główny'!AL205</f>
        <v>5974850215.500001</v>
      </c>
      <c r="L58" s="131">
        <f>'[3]arkusz główny'!AM205</f>
        <v>3801776012.9400001</v>
      </c>
      <c r="M58" s="131">
        <f>'[3]arkusz główny'!AN205</f>
        <v>1390872083.5</v>
      </c>
      <c r="N58" s="193"/>
      <c r="O58" s="195"/>
    </row>
    <row r="59" spans="1:15" x14ac:dyDescent="0.2">
      <c r="A59" s="89" t="s">
        <v>98</v>
      </c>
      <c r="B59" s="206"/>
      <c r="C59" s="187"/>
      <c r="D59" s="126">
        <f>'[3]arkusz główny'!H206</f>
        <v>624024</v>
      </c>
      <c r="E59" s="207"/>
      <c r="F59" s="198"/>
      <c r="G59" s="126">
        <f>'[3]arkusz główny'!U206</f>
        <v>437056</v>
      </c>
      <c r="H59" s="127">
        <f>'[3]arkusz główny'!V206</f>
        <v>513809529.60000002</v>
      </c>
      <c r="I59" s="191"/>
      <c r="J59" s="130">
        <f>'[3]arkusz główny'!AK206</f>
        <v>196276</v>
      </c>
      <c r="K59" s="131">
        <f>'[3]arkusz główny'!AL206</f>
        <v>518678139.56999999</v>
      </c>
      <c r="L59" s="131">
        <f>'[3]arkusz główny'!AM206</f>
        <v>330032158.01000005</v>
      </c>
      <c r="M59" s="131">
        <f>'[3]arkusz główny'!AN206</f>
        <v>120688466.33999999</v>
      </c>
      <c r="N59" s="193"/>
      <c r="O59" s="195"/>
    </row>
    <row r="60" spans="1:15" x14ac:dyDescent="0.2">
      <c r="A60" s="200" t="s">
        <v>99</v>
      </c>
      <c r="B60" s="124" t="s">
        <v>82</v>
      </c>
      <c r="C60" s="187"/>
      <c r="D60" s="132">
        <f>'[3]arkusz główny'!H207</f>
        <v>4758819</v>
      </c>
      <c r="E60" s="207"/>
      <c r="F60" s="198"/>
      <c r="G60" s="132">
        <f>'[3]arkusz główny'!U207</f>
        <v>3823226</v>
      </c>
      <c r="H60" s="133">
        <f>'[3]arkusz główny'!V207</f>
        <v>6774166025.8199997</v>
      </c>
      <c r="I60" s="191"/>
      <c r="J60" s="79">
        <f>'[3]arkusz główny'!AK207</f>
        <v>992392</v>
      </c>
      <c r="K60" s="66">
        <f>'[3]arkusz główny'!AL207</f>
        <v>6810994354.4700003</v>
      </c>
      <c r="L60" s="66">
        <f>'[3]arkusz główny'!AM207</f>
        <v>4333810897.5799999</v>
      </c>
      <c r="M60" s="66">
        <f>'[3]arkusz główny'!AN207</f>
        <v>1585536656.8699999</v>
      </c>
      <c r="N60" s="193"/>
      <c r="O60" s="195"/>
    </row>
    <row r="61" spans="1:15" x14ac:dyDescent="0.2">
      <c r="A61" s="208"/>
      <c r="B61" s="110" t="s">
        <v>100</v>
      </c>
      <c r="C61" s="187"/>
      <c r="D61" s="40">
        <f>'[3]arkusz główny'!H214</f>
        <v>809</v>
      </c>
      <c r="E61" s="207"/>
      <c r="F61" s="198"/>
      <c r="G61" s="132">
        <f>'[3]arkusz główny'!U214</f>
        <v>809</v>
      </c>
      <c r="H61" s="133">
        <f>'[3]arkusz główny'!V214</f>
        <v>4003540.3000000003</v>
      </c>
      <c r="I61" s="191"/>
      <c r="J61" s="79">
        <f>'[3]arkusz główny'!AK214</f>
        <v>812</v>
      </c>
      <c r="K61" s="66">
        <f>'[3]arkusz główny'!AL214</f>
        <v>2425060.4699999997</v>
      </c>
      <c r="L61" s="66">
        <f>'[3]arkusz główny'!AM214</f>
        <v>1543063.23</v>
      </c>
      <c r="M61" s="66">
        <f>'[3]arkusz główny'!AN214</f>
        <v>566164.5</v>
      </c>
      <c r="N61" s="193"/>
      <c r="O61" s="195"/>
    </row>
    <row r="62" spans="1:15" x14ac:dyDescent="0.2">
      <c r="A62" s="134">
        <v>14</v>
      </c>
      <c r="B62" s="135" t="s">
        <v>101</v>
      </c>
      <c r="C62" s="136">
        <f>'[3]arkusz główny'!F215</f>
        <v>223320000</v>
      </c>
      <c r="D62" s="137">
        <f>'[3]arkusz główny'!H215</f>
        <v>46200</v>
      </c>
      <c r="E62" s="138"/>
      <c r="F62" s="139">
        <f>IFERROR(E62/C62,".")</f>
        <v>0</v>
      </c>
      <c r="G62" s="137">
        <f>'[3]arkusz główny'!U215</f>
        <v>0</v>
      </c>
      <c r="H62" s="138">
        <f>'[3]arkusz główny'!V215</f>
        <v>0</v>
      </c>
      <c r="I62" s="140">
        <f>IFERROR(H62/C62,".")</f>
        <v>0</v>
      </c>
      <c r="J62" s="141">
        <f>'[3]arkusz główny'!AK215</f>
        <v>0</v>
      </c>
      <c r="K62" s="142">
        <f>'[3]arkusz główny'!AL215</f>
        <v>0</v>
      </c>
      <c r="L62" s="142">
        <f>'[3]arkusz główny'!AM215</f>
        <v>0</v>
      </c>
      <c r="M62" s="142">
        <f>'[3]arkusz główny'!AN215</f>
        <v>0</v>
      </c>
      <c r="N62" s="143">
        <f>IFERROR(M62/O62,".")</f>
        <v>0</v>
      </c>
      <c r="O62" s="144">
        <f>'[3]arkusz główny'!AR215</f>
        <v>50000000</v>
      </c>
    </row>
    <row r="63" spans="1:15" x14ac:dyDescent="0.2">
      <c r="A63" s="145">
        <v>16</v>
      </c>
      <c r="B63" s="113" t="s">
        <v>102</v>
      </c>
      <c r="C63" s="136">
        <f>'[3]arkusz główny'!F217</f>
        <v>393160467.78349602</v>
      </c>
      <c r="D63" s="137">
        <f>'[3]arkusz główny'!H217</f>
        <v>334</v>
      </c>
      <c r="E63" s="138">
        <f>'[3]arkusz główny'!I217</f>
        <v>1047775093.6999999</v>
      </c>
      <c r="F63" s="139">
        <f>IFERROR(E63/C63,".")</f>
        <v>2.6650062240667198</v>
      </c>
      <c r="G63" s="137">
        <f>'[3]arkusz główny'!U217</f>
        <v>35</v>
      </c>
      <c r="H63" s="138">
        <f>'[3]arkusz główny'!V217</f>
        <v>86306287</v>
      </c>
      <c r="I63" s="140">
        <f>IFERROR(H63/C63,".")</f>
        <v>0.21951923978157128</v>
      </c>
      <c r="J63" s="141">
        <f>'[3]arkusz główny'!AK217</f>
        <v>9</v>
      </c>
      <c r="K63" s="142">
        <f>'[3]arkusz główny'!AL217</f>
        <v>14156472.130000003</v>
      </c>
      <c r="L63" s="142">
        <f>'[3]arkusz główny'!AM217</f>
        <v>9007763.1600000001</v>
      </c>
      <c r="M63" s="142">
        <f>'[3]arkusz główny'!AN217</f>
        <v>3141479.11</v>
      </c>
      <c r="N63" s="143">
        <f>IFERROR(M63/O63,".")</f>
        <v>3.5699362143669644E-2</v>
      </c>
      <c r="O63" s="144">
        <f>'[3]arkusz główny'!AR217</f>
        <v>87998186</v>
      </c>
    </row>
    <row r="64" spans="1:15" x14ac:dyDescent="0.2">
      <c r="A64" s="45">
        <v>19</v>
      </c>
      <c r="B64" s="46" t="s">
        <v>103</v>
      </c>
      <c r="C64" s="47">
        <f>'[3]arkusz główny'!F221</f>
        <v>3469372681.5227594</v>
      </c>
      <c r="D64" s="146">
        <f>D65+D66+D69+D72</f>
        <v>31531</v>
      </c>
      <c r="E64" s="49">
        <f>E65+E66+E69+E72</f>
        <v>4365290417.75951</v>
      </c>
      <c r="F64" s="50">
        <f>IFERROR(E64/C64,".")</f>
        <v>1.2582362341780817</v>
      </c>
      <c r="G64" s="48">
        <f>G65+G66+G69+G72</f>
        <v>16117</v>
      </c>
      <c r="H64" s="49">
        <f>H65+H66+H69+H72</f>
        <v>2471329239.0119419</v>
      </c>
      <c r="I64" s="51">
        <f>IFERROR(H64/C64,".")</f>
        <v>0.71232740494377755</v>
      </c>
      <c r="J64" s="52">
        <f>'[3]arkusz główny'!AK221</f>
        <v>11415</v>
      </c>
      <c r="K64" s="53">
        <f>K65+K66+K69+K72</f>
        <v>1880886625.0700002</v>
      </c>
      <c r="L64" s="53">
        <f>L65+L66+L69+L72</f>
        <v>1104282286.23</v>
      </c>
      <c r="M64" s="53">
        <f>M65+M66+M69+M72</f>
        <v>435880872.13000005</v>
      </c>
      <c r="N64" s="54">
        <f>IFERROR(M64/O64,".")</f>
        <v>0.55386499721457472</v>
      </c>
      <c r="O64" s="55">
        <f>'[3]arkusz główny'!AR221</f>
        <v>786980355</v>
      </c>
    </row>
    <row r="65" spans="1:15" x14ac:dyDescent="0.2">
      <c r="A65" s="32" t="s">
        <v>104</v>
      </c>
      <c r="B65" s="147" t="s">
        <v>105</v>
      </c>
      <c r="C65" s="187"/>
      <c r="D65" s="148">
        <f>'[3]arkusz główny'!H222</f>
        <v>301</v>
      </c>
      <c r="E65" s="35">
        <f>'[3]arkusz główny'!I222</f>
        <v>37422000</v>
      </c>
      <c r="F65" s="198"/>
      <c r="G65" s="148">
        <f>'[3]arkusz główny'!U222</f>
        <v>299</v>
      </c>
      <c r="H65" s="84">
        <f>'[3]arkusz główny'!V222</f>
        <v>37180000</v>
      </c>
      <c r="I65" s="191"/>
      <c r="J65" s="36">
        <f>'[3]arkusz główny'!AK222</f>
        <v>299</v>
      </c>
      <c r="K65" s="149">
        <f>'[3]arkusz główny'!AL222</f>
        <v>37156680</v>
      </c>
      <c r="L65" s="149">
        <f>'[3]arkusz główny'!AM222</f>
        <v>23642795.48</v>
      </c>
      <c r="M65" s="149">
        <f>'[3]arkusz główny'!AN222</f>
        <v>8641728.5499999989</v>
      </c>
      <c r="N65" s="193"/>
      <c r="O65" s="195"/>
    </row>
    <row r="66" spans="1:15" x14ac:dyDescent="0.2">
      <c r="A66" s="200" t="s">
        <v>106</v>
      </c>
      <c r="B66" s="67" t="s">
        <v>107</v>
      </c>
      <c r="C66" s="187"/>
      <c r="D66" s="83">
        <f>'[3]arkusz główny'!H223</f>
        <v>30776</v>
      </c>
      <c r="E66" s="84">
        <f>'[3]arkusz główny'!I223</f>
        <v>3713202212.4031458</v>
      </c>
      <c r="F66" s="198"/>
      <c r="G66" s="83">
        <f>SUM(G67:G68)</f>
        <v>15421</v>
      </c>
      <c r="H66" s="84">
        <f>SUM(H67:H68)</f>
        <v>1846924156.9073975</v>
      </c>
      <c r="I66" s="191"/>
      <c r="J66" s="62">
        <f>'[3]arkusz główny'!AK223</f>
        <v>11683</v>
      </c>
      <c r="K66" s="63">
        <f>'[3]arkusz główny'!AL223</f>
        <v>1427181271.0599999</v>
      </c>
      <c r="L66" s="63">
        <f>'[3]arkusz główny'!AM223</f>
        <v>859064348.84000003</v>
      </c>
      <c r="M66" s="63">
        <f>'[3]arkusz główny'!AN223</f>
        <v>331435292.90000004</v>
      </c>
      <c r="N66" s="193"/>
      <c r="O66" s="195"/>
    </row>
    <row r="67" spans="1:15" x14ac:dyDescent="0.2">
      <c r="A67" s="201"/>
      <c r="B67" s="124" t="s">
        <v>108</v>
      </c>
      <c r="C67" s="187"/>
      <c r="D67" s="83">
        <f>'[3]arkusz główny'!H224</f>
        <v>30776</v>
      </c>
      <c r="E67" s="84">
        <f>'[3]arkusz główny'!I224</f>
        <v>3713202212.4031458</v>
      </c>
      <c r="F67" s="198"/>
      <c r="G67" s="83">
        <f>'[3]arkusz główny'!U224</f>
        <v>15358</v>
      </c>
      <c r="H67" s="84">
        <f>'[3]arkusz główny'!V224</f>
        <v>1841877476.3673975</v>
      </c>
      <c r="I67" s="191"/>
      <c r="J67" s="62">
        <f>'[3]arkusz główny'!AK224</f>
        <v>11628</v>
      </c>
      <c r="K67" s="63">
        <f>'[3]arkusz główny'!AL224</f>
        <v>1422134590.52</v>
      </c>
      <c r="L67" s="63">
        <f>'[3]arkusz główny'!AM224</f>
        <v>855853146.22000003</v>
      </c>
      <c r="M67" s="63">
        <f>'[3]arkusz główny'!AN224</f>
        <v>330300581.23000002</v>
      </c>
      <c r="N67" s="193"/>
      <c r="O67" s="195"/>
    </row>
    <row r="68" spans="1:15" x14ac:dyDescent="0.2">
      <c r="A68" s="202"/>
      <c r="B68" s="110" t="s">
        <v>109</v>
      </c>
      <c r="C68" s="187"/>
      <c r="D68" s="150"/>
      <c r="E68" s="151"/>
      <c r="F68" s="198"/>
      <c r="G68" s="83">
        <f>'[3]arkusz główny'!U225</f>
        <v>63</v>
      </c>
      <c r="H68" s="84">
        <f>'[3]arkusz główny'!V225</f>
        <v>5046680.5399999991</v>
      </c>
      <c r="I68" s="191"/>
      <c r="J68" s="62">
        <f>'[3]arkusz główny'!AK225</f>
        <v>62</v>
      </c>
      <c r="K68" s="63">
        <f>'[3]arkusz główny'!AL225</f>
        <v>5046680.5399999991</v>
      </c>
      <c r="L68" s="63">
        <f>'[3]arkusz główny'!AM225</f>
        <v>3211202.62</v>
      </c>
      <c r="M68" s="63">
        <f>'[3]arkusz główny'!AN225</f>
        <v>1134711.67</v>
      </c>
      <c r="N68" s="193"/>
      <c r="O68" s="195"/>
    </row>
    <row r="69" spans="1:15" x14ac:dyDescent="0.2">
      <c r="A69" s="200" t="s">
        <v>110</v>
      </c>
      <c r="B69" s="67" t="s">
        <v>111</v>
      </c>
      <c r="C69" s="187"/>
      <c r="D69" s="83">
        <f>'[3]arkusz główny'!H226</f>
        <v>180</v>
      </c>
      <c r="E69" s="84">
        <f>'[3]arkusz główny'!I226</f>
        <v>65382040.211819895</v>
      </c>
      <c r="F69" s="198"/>
      <c r="G69" s="83">
        <f>SUM(G70:G71)</f>
        <v>124</v>
      </c>
      <c r="H69" s="84">
        <f>SUM(H70:H71)</f>
        <v>40006068.660000004</v>
      </c>
      <c r="I69" s="191"/>
      <c r="J69" s="62">
        <f>'[3]arkusz główny'!AK226</f>
        <v>226</v>
      </c>
      <c r="K69" s="63">
        <f>'[3]arkusz główny'!AL226</f>
        <v>27309412.93</v>
      </c>
      <c r="L69" s="63">
        <f>'[3]arkusz główny'!AM226</f>
        <v>12990002.34</v>
      </c>
      <c r="M69" s="63">
        <f>'[3]arkusz główny'!AN226</f>
        <v>6301727.1600000001</v>
      </c>
      <c r="N69" s="193"/>
      <c r="O69" s="195"/>
    </row>
    <row r="70" spans="1:15" x14ac:dyDescent="0.2">
      <c r="A70" s="201"/>
      <c r="B70" s="124" t="s">
        <v>108</v>
      </c>
      <c r="C70" s="187"/>
      <c r="D70" s="40">
        <f>'[3]arkusz główny'!H227</f>
        <v>180</v>
      </c>
      <c r="E70" s="41">
        <f>'[3]arkusz główny'!I227</f>
        <v>65382040.211819895</v>
      </c>
      <c r="F70" s="198"/>
      <c r="G70" s="40">
        <f>'[3]arkusz główny'!U227</f>
        <v>120</v>
      </c>
      <c r="H70" s="41">
        <f>'[3]arkusz główny'!V227</f>
        <v>39035910.380000003</v>
      </c>
      <c r="I70" s="191"/>
      <c r="J70" s="42">
        <f>'[3]arkusz główny'!AK227</f>
        <v>224</v>
      </c>
      <c r="K70" s="43">
        <f>'[3]arkusz główny'!AL227</f>
        <v>26339254.649999999</v>
      </c>
      <c r="L70" s="43">
        <f>'[3]arkusz główny'!AM227</f>
        <v>12372690.66</v>
      </c>
      <c r="M70" s="43">
        <f>'[3]arkusz główny'!AN227</f>
        <v>6083880.5200000005</v>
      </c>
      <c r="N70" s="193"/>
      <c r="O70" s="195"/>
    </row>
    <row r="71" spans="1:15" x14ac:dyDescent="0.2">
      <c r="A71" s="202"/>
      <c r="B71" s="110" t="s">
        <v>109</v>
      </c>
      <c r="C71" s="197"/>
      <c r="D71" s="150"/>
      <c r="E71" s="151"/>
      <c r="F71" s="199"/>
      <c r="G71" s="40">
        <f>'[3]arkusz główny'!U228</f>
        <v>4</v>
      </c>
      <c r="H71" s="41">
        <f>'[3]arkusz główny'!V228</f>
        <v>970158.28</v>
      </c>
      <c r="I71" s="191"/>
      <c r="J71" s="42">
        <f>'[3]arkusz główny'!AK228</f>
        <v>7</v>
      </c>
      <c r="K71" s="43">
        <f>'[3]arkusz główny'!AL228</f>
        <v>970158.28</v>
      </c>
      <c r="L71" s="43">
        <f>'[3]arkusz główny'!AM228</f>
        <v>617311.68000000005</v>
      </c>
      <c r="M71" s="43">
        <f>'[3]arkusz główny'!AN228</f>
        <v>217846.64</v>
      </c>
      <c r="N71" s="193"/>
      <c r="O71" s="195"/>
    </row>
    <row r="72" spans="1:15" x14ac:dyDescent="0.2">
      <c r="A72" s="38" t="s">
        <v>112</v>
      </c>
      <c r="B72" s="64" t="s">
        <v>113</v>
      </c>
      <c r="C72" s="187"/>
      <c r="D72" s="40">
        <f>'[3]arkusz główny'!H229</f>
        <v>274</v>
      </c>
      <c r="E72" s="41">
        <f>'[3]arkusz główny'!I229</f>
        <v>549284165.14454412</v>
      </c>
      <c r="F72" s="198"/>
      <c r="G72" s="40">
        <f>'[3]arkusz główny'!U229</f>
        <v>273</v>
      </c>
      <c r="H72" s="41">
        <f>'[3]arkusz główny'!V229</f>
        <v>547219013.44454408</v>
      </c>
      <c r="I72" s="191"/>
      <c r="J72" s="42">
        <f>'[3]arkusz główny'!AK229</f>
        <v>274</v>
      </c>
      <c r="K72" s="43">
        <f>'[3]arkusz główny'!AL229</f>
        <v>389239261.08000004</v>
      </c>
      <c r="L72" s="43">
        <f>'[3]arkusz główny'!AM229</f>
        <v>208585139.57000002</v>
      </c>
      <c r="M72" s="43">
        <f>'[3]arkusz główny'!AN229</f>
        <v>89502123.519999981</v>
      </c>
      <c r="N72" s="193"/>
      <c r="O72" s="195"/>
    </row>
    <row r="73" spans="1:15" x14ac:dyDescent="0.2">
      <c r="A73" s="45">
        <v>20</v>
      </c>
      <c r="B73" s="46" t="s">
        <v>114</v>
      </c>
      <c r="C73" s="114">
        <f>'[3]arkusz główny'!F230</f>
        <v>1425556960.8434801</v>
      </c>
      <c r="D73" s="48">
        <f>'[3]arkusz główny'!H230</f>
        <v>905</v>
      </c>
      <c r="E73" s="49">
        <f>'[3]arkusz główny'!I230</f>
        <v>751154244.25000024</v>
      </c>
      <c r="F73" s="50">
        <f>IFERROR(E73/C73,".")</f>
        <v>0.5269198389698535</v>
      </c>
      <c r="G73" s="48">
        <f>'[3]arkusz główny'!U230</f>
        <v>761</v>
      </c>
      <c r="H73" s="49">
        <f>'[3]arkusz główny'!V230</f>
        <v>629742146.31999993</v>
      </c>
      <c r="I73" s="51">
        <f>IFERROR(H73/C73,".")</f>
        <v>0.44175165469880012</v>
      </c>
      <c r="J73" s="52">
        <f>'[3]arkusz główny'!AK230</f>
        <v>42</v>
      </c>
      <c r="K73" s="53">
        <f>'[3]arkusz główny'!AL230</f>
        <v>499910525.74000007</v>
      </c>
      <c r="L73" s="53">
        <f>'[3]arkusz główny'!AM230</f>
        <v>318093063.74000013</v>
      </c>
      <c r="M73" s="53">
        <f>'[3]arkusz główny'!AN230</f>
        <v>116031198.55000001</v>
      </c>
      <c r="N73" s="54">
        <f>IFERROR(M73/O73,".")</f>
        <v>0.35892096927717737</v>
      </c>
      <c r="O73" s="55">
        <f>'[3]arkusz główny'!AR230</f>
        <v>323277848</v>
      </c>
    </row>
    <row r="74" spans="1:15" x14ac:dyDescent="0.2">
      <c r="A74" s="45"/>
      <c r="B74" s="46" t="s">
        <v>115</v>
      </c>
      <c r="C74" s="114">
        <f>'[3]arkusz główny'!F233</f>
        <v>1180339681.5962801</v>
      </c>
      <c r="D74" s="152"/>
      <c r="E74" s="153"/>
      <c r="F74" s="50"/>
      <c r="G74" s="154"/>
      <c r="H74" s="49">
        <f>'[3]zobowiązania wieloletnie'!F22</f>
        <v>1259808813.03</v>
      </c>
      <c r="I74" s="51">
        <f>IFERROR(H74/C74,".")</f>
        <v>1.0673273403180401</v>
      </c>
      <c r="J74" s="52">
        <f>'[3]arkusz główny'!AK233</f>
        <v>53466</v>
      </c>
      <c r="K74" s="53">
        <f>SUM(K75:K76)</f>
        <v>1259411145.8199999</v>
      </c>
      <c r="L74" s="53">
        <f>SUM(L75:L76)</f>
        <v>801358939.79999995</v>
      </c>
      <c r="M74" s="53">
        <f>SUM(M75:M76)</f>
        <v>297933118.15999997</v>
      </c>
      <c r="N74" s="54">
        <f>IFERROR(M74/O74,".")</f>
        <v>1.1285982401605175</v>
      </c>
      <c r="O74" s="55">
        <f>'[3]arkusz główny'!AR233</f>
        <v>263985099</v>
      </c>
    </row>
    <row r="75" spans="1:15" x14ac:dyDescent="0.2">
      <c r="A75" s="185" t="s">
        <v>81</v>
      </c>
      <c r="B75" s="155" t="s">
        <v>39</v>
      </c>
      <c r="C75" s="187"/>
      <c r="D75" s="189"/>
      <c r="E75" s="107"/>
      <c r="F75" s="156"/>
      <c r="G75" s="157"/>
      <c r="H75" s="98">
        <f>'[3]zobowiązania wieloletnie'!F23</f>
        <v>586713500</v>
      </c>
      <c r="I75" s="191"/>
      <c r="J75" s="158">
        <f>'[3]arkusz główny'!AK234</f>
        <v>17662</v>
      </c>
      <c r="K75" s="159">
        <f>'[3]arkusz główny'!AL234</f>
        <v>586315832.78999996</v>
      </c>
      <c r="L75" s="159">
        <f>'[3]arkusz główny'!AM234</f>
        <v>373070346.63999999</v>
      </c>
      <c r="M75" s="159">
        <f>'[3]arkusz główny'!AN234</f>
        <v>137600279.88</v>
      </c>
      <c r="N75" s="193"/>
      <c r="O75" s="195"/>
    </row>
    <row r="76" spans="1:15" ht="13.5" thickBot="1" x14ac:dyDescent="0.25">
      <c r="A76" s="186"/>
      <c r="B76" s="110" t="s">
        <v>116</v>
      </c>
      <c r="C76" s="188"/>
      <c r="D76" s="190"/>
      <c r="E76" s="160"/>
      <c r="F76" s="161"/>
      <c r="G76" s="162"/>
      <c r="H76" s="163">
        <f>'[3]zobowiązania wieloletnie'!F24</f>
        <v>673095313.02999997</v>
      </c>
      <c r="I76" s="192"/>
      <c r="J76" s="164">
        <f>'[3]arkusz główny'!AK235</f>
        <v>35804</v>
      </c>
      <c r="K76" s="165">
        <f>'[3]arkusz główny'!AL235</f>
        <v>673095313.02999997</v>
      </c>
      <c r="L76" s="165">
        <f>'[3]arkusz główny'!AM235</f>
        <v>428288593.16000003</v>
      </c>
      <c r="M76" s="165">
        <f>'[3]arkusz główny'!AN235</f>
        <v>160332838.28</v>
      </c>
      <c r="N76" s="194"/>
      <c r="O76" s="196"/>
    </row>
    <row r="77" spans="1:15" ht="31.5" customHeight="1" thickBot="1" x14ac:dyDescent="0.25">
      <c r="A77" s="179" t="s">
        <v>117</v>
      </c>
      <c r="B77" s="180"/>
      <c r="C77" s="166">
        <f>'[3]arkusz główny'!F236</f>
        <v>59661436861.482712</v>
      </c>
      <c r="D77" s="167" t="e">
        <f>D74+D73+D64+D63+D62+D56+D51+D46+D43+D39+D33+D27+D24+D18+D13+D9+D6</f>
        <v>#VALUE!</v>
      </c>
      <c r="E77" s="168" t="e">
        <f>E74+E73+E64+E63+E56+E51+E46+E43+E39+E33+E27+E24+E18+E13+E9+E6</f>
        <v>#VALUE!</v>
      </c>
      <c r="F77" s="169" t="str">
        <f>IFERROR(E77/C77,".")</f>
        <v>.</v>
      </c>
      <c r="G77" s="167">
        <f>G74+G73+G64+G63+G56+G51+G46+G43+G39+G33+G27+G24+G18+G13+G9+G6</f>
        <v>4389701</v>
      </c>
      <c r="H77" s="168">
        <f>H74+H73+H64+H63+H56+H51+H46+H43+H39+H33+H27+H24+H18+H13+H9+H6</f>
        <v>42367150580.62352</v>
      </c>
      <c r="I77" s="170">
        <f>IFERROR(H77/C77,".")</f>
        <v>0.71012621903472217</v>
      </c>
      <c r="J77" s="171">
        <f>'[3]arkusz główny'!AK236</f>
        <v>1117334</v>
      </c>
      <c r="K77" s="172" t="e">
        <f>K74+K73+K64+K63+K56+K51+K46+K43+K39+K33+K27+K24+K18+K13+K9+K6</f>
        <v>#VALUE!</v>
      </c>
      <c r="L77" s="172" t="e">
        <f>L74+L73+L64+L63+L56+L51+L46+L43+L39+L33+L27+L24+L18+L13+L9+L6</f>
        <v>#VALUE!</v>
      </c>
      <c r="M77" s="172" t="e">
        <f>M74+M73+M64+M63+M56+M51+M46+M43+M39+M33+M27+M24+M18+M13+M9+M6</f>
        <v>#VALUE!</v>
      </c>
      <c r="N77" s="173" t="str">
        <f>IFERROR(M77/O77,".")</f>
        <v>.</v>
      </c>
      <c r="O77" s="174">
        <f>'[3]arkusz główny'!AR236</f>
        <v>13562211428</v>
      </c>
    </row>
    <row r="78" spans="1:15" ht="31.5" customHeight="1" thickBot="1" x14ac:dyDescent="0.25">
      <c r="A78" s="181" t="s">
        <v>118</v>
      </c>
      <c r="B78" s="181"/>
      <c r="C78" s="166">
        <f>'[3]arkusz główny'!F237</f>
        <v>59883811959.515312</v>
      </c>
      <c r="D78" s="182"/>
      <c r="E78" s="183"/>
      <c r="F78" s="183"/>
      <c r="G78" s="183"/>
      <c r="H78" s="183"/>
      <c r="I78" s="183"/>
      <c r="J78" s="183"/>
      <c r="K78" s="183"/>
      <c r="L78" s="183"/>
      <c r="M78" s="183"/>
      <c r="N78" s="184"/>
      <c r="O78" s="166">
        <f>O74+O73+O64+O63+O56+O51+O46+O43+O39+O33+O27+O24+O18+O13+O9+O6+O62</f>
        <v>13612211428</v>
      </c>
    </row>
    <row r="79" spans="1:15" x14ac:dyDescent="0.2">
      <c r="A79" s="175" t="s">
        <v>119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</row>
    <row r="80" spans="1:15" hidden="1" x14ac:dyDescent="0.2">
      <c r="A80" s="175" t="s">
        <v>120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O80" s="176"/>
    </row>
    <row r="81" spans="1:15" hidden="1" x14ac:dyDescent="0.2">
      <c r="A81" s="175" t="str">
        <f>'[3]arkusz główny'!B240</f>
        <v xml:space="preserve">*** W ramach poddziałania 19.2 dane zawarte w sekcjach "złożone wnioski" oraz "wnioski odrzucone / wycofane" nie zawierają wniosków niewybranych przez LGD. </v>
      </c>
      <c r="J81" s="177"/>
      <c r="K81" s="177"/>
      <c r="L81" s="177"/>
      <c r="M81" s="177"/>
      <c r="N81" s="177"/>
    </row>
    <row r="82" spans="1:15" hidden="1" x14ac:dyDescent="0.2">
      <c r="A82" s="175" t="s">
        <v>121</v>
      </c>
    </row>
    <row r="83" spans="1:15" hidden="1" x14ac:dyDescent="0.2">
      <c r="A83" s="175" t="str">
        <f>'[3]arkusz główny'!B242</f>
        <v>***** W przypadku działania 13, w wyniku przeksięgowań płatności część kwot z decyzji została zrealizowana w ramach budżetu PROW 2007-2013 (dot. wiersza zobowiązania z PROW 2007-2013 (część kampanii 2014)).</v>
      </c>
      <c r="K83" s="178"/>
      <c r="L83" s="178"/>
      <c r="M83" s="178"/>
    </row>
    <row r="84" spans="1:15" hidden="1" x14ac:dyDescent="0.2">
      <c r="A84" s="175" t="str">
        <f>'[3]arkusz główny'!B245</f>
        <v>******** W ramach obsługi działania 11, w kolumnie „Zrealizowane płatności” uwzględniono kwoty wypłacone w ramach obsługi kampanii 2010 do 2014 - łącznie na kwotę ogółem 4 068 592,53 zł.</v>
      </c>
    </row>
    <row r="85" spans="1:15" hidden="1" x14ac:dyDescent="0.2">
      <c r="A85" s="175" t="str">
        <f>'[3]arkusz główny'!B246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1:15" hidden="1" x14ac:dyDescent="0.2">
      <c r="A86" s="175" t="s">
        <v>122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</row>
    <row r="87" spans="1:15" x14ac:dyDescent="0.2">
      <c r="A87" s="175" t="s">
        <v>123</v>
      </c>
    </row>
    <row r="88" spans="1:15" ht="18" customHeight="1" x14ac:dyDescent="0.2">
      <c r="A88" s="175"/>
    </row>
    <row r="89" spans="1:15" x14ac:dyDescent="0.2">
      <c r="A89" s="175"/>
      <c r="G89" s="177"/>
      <c r="H89" s="177"/>
      <c r="I89" s="177"/>
    </row>
    <row r="90" spans="1:15" x14ac:dyDescent="0.2">
      <c r="C90" s="178"/>
      <c r="D90" s="177"/>
      <c r="E90" s="177"/>
      <c r="G90" s="177"/>
      <c r="H90" s="177"/>
      <c r="J90" s="177"/>
      <c r="K90" s="177"/>
    </row>
    <row r="95" spans="1:15" ht="15.75" customHeight="1" x14ac:dyDescent="0.2"/>
    <row r="96" spans="1:15" ht="15" hidden="1" customHeight="1" x14ac:dyDescent="0.2"/>
    <row r="97" spans="3:13" hidden="1" x14ac:dyDescent="0.2">
      <c r="C97" s="177"/>
      <c r="D97" s="177" t="e">
        <f>D77-'[3]arkusz główny'!H236</f>
        <v>#VALUE!</v>
      </c>
      <c r="E97" s="177" t="e">
        <f>E77-'[3]arkusz główny'!I236</f>
        <v>#VALUE!</v>
      </c>
      <c r="G97" s="177">
        <f>G77-'[3]arkusz główny'!U236</f>
        <v>0</v>
      </c>
      <c r="H97" s="177">
        <f>H77-'[3]arkusz główny'!V236</f>
        <v>0</v>
      </c>
      <c r="J97" s="177">
        <f>J77-'[3]arkusz główny'!AK236</f>
        <v>0</v>
      </c>
      <c r="K97" s="177" t="e">
        <f>K77-'[3]arkusz główny'!AL236</f>
        <v>#VALUE!</v>
      </c>
      <c r="L97" s="177" t="e">
        <f>L77-'[3]arkusz główny'!AM236</f>
        <v>#VALUE!</v>
      </c>
      <c r="M97" s="177" t="e">
        <f>M77-'[3]arkusz główny'!AN236</f>
        <v>#VALUE!</v>
      </c>
    </row>
    <row r="98" spans="3:13" hidden="1" x14ac:dyDescent="0.2"/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49:A50"/>
    <mergeCell ref="C52:C55"/>
    <mergeCell ref="E52:E55"/>
    <mergeCell ref="F52:F55"/>
    <mergeCell ref="I52:I55"/>
    <mergeCell ref="N52:N55"/>
    <mergeCell ref="O44:O45"/>
    <mergeCell ref="C47:C50"/>
    <mergeCell ref="E47:E50"/>
    <mergeCell ref="F47:F50"/>
    <mergeCell ref="I47:I50"/>
    <mergeCell ref="N47:N50"/>
    <mergeCell ref="O47:O50"/>
    <mergeCell ref="A44:A45"/>
    <mergeCell ref="C44:C45"/>
    <mergeCell ref="E44:E45"/>
    <mergeCell ref="F44:F45"/>
    <mergeCell ref="I44:I45"/>
    <mergeCell ref="N44:N45"/>
    <mergeCell ref="C65:C72"/>
    <mergeCell ref="F65:F72"/>
    <mergeCell ref="I65:I72"/>
    <mergeCell ref="N65:N72"/>
    <mergeCell ref="O65:O72"/>
    <mergeCell ref="A66:A68"/>
    <mergeCell ref="A69:A71"/>
    <mergeCell ref="O52:O55"/>
    <mergeCell ref="A54:A55"/>
    <mergeCell ref="B57:B59"/>
    <mergeCell ref="C57:C61"/>
    <mergeCell ref="E57:E61"/>
    <mergeCell ref="F57:F61"/>
    <mergeCell ref="I57:I61"/>
    <mergeCell ref="N57:N61"/>
    <mergeCell ref="O57:O61"/>
    <mergeCell ref="A60:A61"/>
    <mergeCell ref="A77:B77"/>
    <mergeCell ref="A78:B78"/>
    <mergeCell ref="D78:N78"/>
    <mergeCell ref="A75:A76"/>
    <mergeCell ref="C75:C76"/>
    <mergeCell ref="D75:D76"/>
    <mergeCell ref="I75:I76"/>
    <mergeCell ref="N75:N76"/>
    <mergeCell ref="O75:O76"/>
  </mergeCells>
  <printOptions horizontalCentered="1" verticalCentered="1"/>
  <pageMargins left="0.31496062992125984" right="0" top="0" bottom="0" header="0.27559055118110237" footer="7.874015748031496E-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lipiec 2020</vt:lpstr>
      <vt:lpstr>'PROW 2014-2020 lipiec 2020'!Obszar_wydruku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48516</dc:creator>
  <cp:lastModifiedBy>Minister</cp:lastModifiedBy>
  <cp:lastPrinted>2020-08-19T07:32:13Z</cp:lastPrinted>
  <dcterms:created xsi:type="dcterms:W3CDTF">2020-08-19T07:27:36Z</dcterms:created>
  <dcterms:modified xsi:type="dcterms:W3CDTF">2020-09-01T14:58:14Z</dcterms:modified>
</cp:coreProperties>
</file>