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nister\Desktop\"/>
    </mc:Choice>
  </mc:AlternateContent>
  <bookViews>
    <workbookView xWindow="0" yWindow="0" windowWidth="20490" windowHeight="7755"/>
  </bookViews>
  <sheets>
    <sheet name="PROW 2014-2020 wrzesień 2020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wrzesień 2020'!$A$1:$Q$85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" i="1" l="1"/>
  <c r="B84" i="1"/>
  <c r="B83" i="1"/>
  <c r="B81" i="1"/>
  <c r="D78" i="1"/>
  <c r="P77" i="1"/>
  <c r="K77" i="1"/>
  <c r="K97" i="1" s="1"/>
  <c r="D77" i="1"/>
  <c r="N76" i="1"/>
  <c r="M76" i="1"/>
  <c r="L76" i="1"/>
  <c r="L74" i="1" s="1"/>
  <c r="K76" i="1"/>
  <c r="I76" i="1"/>
  <c r="N75" i="1"/>
  <c r="N74" i="1" s="1"/>
  <c r="M75" i="1"/>
  <c r="M74" i="1" s="1"/>
  <c r="L75" i="1"/>
  <c r="K75" i="1"/>
  <c r="I75" i="1"/>
  <c r="P74" i="1"/>
  <c r="K74" i="1"/>
  <c r="I74" i="1"/>
  <c r="J74" i="1" s="1"/>
  <c r="D74" i="1"/>
  <c r="E73" i="1"/>
  <c r="D73" i="1"/>
  <c r="C73" i="1"/>
  <c r="B73" i="1"/>
  <c r="P72" i="1"/>
  <c r="N72" i="1"/>
  <c r="O72" i="1" s="1"/>
  <c r="M72" i="1"/>
  <c r="L72" i="1"/>
  <c r="K72" i="1"/>
  <c r="I72" i="1"/>
  <c r="H72" i="1"/>
  <c r="F72" i="1"/>
  <c r="E72" i="1"/>
  <c r="D72" i="1"/>
  <c r="J72" i="1" s="1"/>
  <c r="N71" i="1"/>
  <c r="M71" i="1"/>
  <c r="L71" i="1"/>
  <c r="K71" i="1"/>
  <c r="I71" i="1"/>
  <c r="H71" i="1"/>
  <c r="F71" i="1"/>
  <c r="E71" i="1"/>
  <c r="E63" i="1" s="1"/>
  <c r="N70" i="1"/>
  <c r="M70" i="1"/>
  <c r="L70" i="1"/>
  <c r="K70" i="1"/>
  <c r="I70" i="1"/>
  <c r="I68" i="1" s="1"/>
  <c r="H70" i="1"/>
  <c r="N69" i="1"/>
  <c r="M69" i="1"/>
  <c r="L69" i="1"/>
  <c r="K69" i="1"/>
  <c r="I69" i="1"/>
  <c r="H69" i="1"/>
  <c r="F69" i="1"/>
  <c r="E69" i="1"/>
  <c r="N68" i="1"/>
  <c r="M68" i="1"/>
  <c r="L68" i="1"/>
  <c r="K68" i="1"/>
  <c r="H68" i="1"/>
  <c r="F68" i="1"/>
  <c r="E68" i="1"/>
  <c r="N67" i="1"/>
  <c r="M67" i="1"/>
  <c r="L67" i="1"/>
  <c r="K67" i="1"/>
  <c r="I67" i="1"/>
  <c r="H67" i="1"/>
  <c r="N66" i="1"/>
  <c r="M66" i="1"/>
  <c r="L66" i="1"/>
  <c r="K66" i="1"/>
  <c r="I66" i="1"/>
  <c r="H66" i="1"/>
  <c r="F66" i="1"/>
  <c r="E66" i="1"/>
  <c r="N65" i="1"/>
  <c r="M65" i="1"/>
  <c r="L65" i="1"/>
  <c r="K65" i="1"/>
  <c r="I65" i="1"/>
  <c r="F65" i="1"/>
  <c r="E65" i="1"/>
  <c r="N64" i="1"/>
  <c r="M64" i="1"/>
  <c r="M63" i="1" s="1"/>
  <c r="L64" i="1"/>
  <c r="K64" i="1"/>
  <c r="I64" i="1"/>
  <c r="H64" i="1"/>
  <c r="F64" i="1"/>
  <c r="E64" i="1"/>
  <c r="P63" i="1"/>
  <c r="N63" i="1"/>
  <c r="O63" i="1" s="1"/>
  <c r="K63" i="1"/>
  <c r="D63" i="1"/>
  <c r="P62" i="1"/>
  <c r="N62" i="1"/>
  <c r="O62" i="1" s="1"/>
  <c r="M62" i="1"/>
  <c r="L62" i="1"/>
  <c r="K62" i="1"/>
  <c r="I62" i="1"/>
  <c r="H62" i="1"/>
  <c r="F62" i="1"/>
  <c r="G62" i="1" s="1"/>
  <c r="E62" i="1"/>
  <c r="D62" i="1"/>
  <c r="P61" i="1"/>
  <c r="N61" i="1"/>
  <c r="O61" i="1" s="1"/>
  <c r="M61" i="1"/>
  <c r="L61" i="1"/>
  <c r="K61" i="1"/>
  <c r="J61" i="1"/>
  <c r="I61" i="1"/>
  <c r="H61" i="1"/>
  <c r="G61" i="1"/>
  <c r="E61" i="1"/>
  <c r="D61" i="1"/>
  <c r="N60" i="1"/>
  <c r="M60" i="1"/>
  <c r="L60" i="1"/>
  <c r="K60" i="1"/>
  <c r="I60" i="1"/>
  <c r="H60" i="1"/>
  <c r="E60" i="1"/>
  <c r="N59" i="1"/>
  <c r="M59" i="1"/>
  <c r="L59" i="1"/>
  <c r="K59" i="1"/>
  <c r="I59" i="1"/>
  <c r="H59" i="1"/>
  <c r="E59" i="1"/>
  <c r="N58" i="1"/>
  <c r="M58" i="1"/>
  <c r="L58" i="1"/>
  <c r="K58" i="1"/>
  <c r="I58" i="1"/>
  <c r="H58" i="1"/>
  <c r="E58" i="1"/>
  <c r="N57" i="1"/>
  <c r="M57" i="1"/>
  <c r="L57" i="1"/>
  <c r="K57" i="1"/>
  <c r="I57" i="1"/>
  <c r="H57" i="1"/>
  <c r="E57" i="1"/>
  <c r="N56" i="1"/>
  <c r="M56" i="1"/>
  <c r="L56" i="1"/>
  <c r="K56" i="1"/>
  <c r="I56" i="1"/>
  <c r="H56" i="1"/>
  <c r="E56" i="1"/>
  <c r="P55" i="1"/>
  <c r="N55" i="1"/>
  <c r="O55" i="1" s="1"/>
  <c r="M55" i="1"/>
  <c r="L55" i="1"/>
  <c r="K55" i="1"/>
  <c r="I55" i="1"/>
  <c r="J55" i="1" s="1"/>
  <c r="H55" i="1"/>
  <c r="E55" i="1"/>
  <c r="D55" i="1"/>
  <c r="N54" i="1"/>
  <c r="M54" i="1"/>
  <c r="L54" i="1"/>
  <c r="K54" i="1"/>
  <c r="I54" i="1"/>
  <c r="H54" i="1"/>
  <c r="E54" i="1"/>
  <c r="N53" i="1"/>
  <c r="M53" i="1"/>
  <c r="L53" i="1"/>
  <c r="K53" i="1"/>
  <c r="I53" i="1"/>
  <c r="H53" i="1"/>
  <c r="E53" i="1"/>
  <c r="N52" i="1"/>
  <c r="M52" i="1"/>
  <c r="L52" i="1"/>
  <c r="K52" i="1"/>
  <c r="I52" i="1"/>
  <c r="H52" i="1"/>
  <c r="E52" i="1"/>
  <c r="N51" i="1"/>
  <c r="M51" i="1"/>
  <c r="L51" i="1"/>
  <c r="K51" i="1"/>
  <c r="I51" i="1"/>
  <c r="H51" i="1"/>
  <c r="E51" i="1"/>
  <c r="P50" i="1"/>
  <c r="O50" i="1"/>
  <c r="N50" i="1"/>
  <c r="M50" i="1"/>
  <c r="L50" i="1"/>
  <c r="K50" i="1"/>
  <c r="I50" i="1"/>
  <c r="H50" i="1"/>
  <c r="E50" i="1"/>
  <c r="D50" i="1"/>
  <c r="N49" i="1"/>
  <c r="M49" i="1"/>
  <c r="L49" i="1"/>
  <c r="K49" i="1"/>
  <c r="I49" i="1"/>
  <c r="H49" i="1"/>
  <c r="E49" i="1"/>
  <c r="N48" i="1"/>
  <c r="M48" i="1"/>
  <c r="L48" i="1"/>
  <c r="K48" i="1"/>
  <c r="I48" i="1"/>
  <c r="H48" i="1"/>
  <c r="E48" i="1"/>
  <c r="N47" i="1"/>
  <c r="M47" i="1"/>
  <c r="L47" i="1"/>
  <c r="K47" i="1"/>
  <c r="I47" i="1"/>
  <c r="H47" i="1"/>
  <c r="E47" i="1"/>
  <c r="N46" i="1"/>
  <c r="M46" i="1"/>
  <c r="L46" i="1"/>
  <c r="K46" i="1"/>
  <c r="I46" i="1"/>
  <c r="H46" i="1"/>
  <c r="E46" i="1"/>
  <c r="P45" i="1"/>
  <c r="N45" i="1"/>
  <c r="O45" i="1" s="1"/>
  <c r="M45" i="1"/>
  <c r="L45" i="1"/>
  <c r="K45" i="1"/>
  <c r="I45" i="1"/>
  <c r="J45" i="1" s="1"/>
  <c r="H45" i="1"/>
  <c r="E45" i="1"/>
  <c r="D45" i="1"/>
  <c r="N44" i="1"/>
  <c r="M44" i="1"/>
  <c r="L44" i="1"/>
  <c r="K44" i="1"/>
  <c r="I44" i="1"/>
  <c r="N43" i="1"/>
  <c r="N42" i="1" s="1"/>
  <c r="O42" i="1" s="1"/>
  <c r="M43" i="1"/>
  <c r="L43" i="1"/>
  <c r="K43" i="1"/>
  <c r="K42" i="1" s="1"/>
  <c r="I43" i="1"/>
  <c r="H43" i="1"/>
  <c r="E43" i="1"/>
  <c r="E42" i="1" s="1"/>
  <c r="P42" i="1"/>
  <c r="M42" i="1"/>
  <c r="I42" i="1"/>
  <c r="H42" i="1"/>
  <c r="D42" i="1"/>
  <c r="N41" i="1"/>
  <c r="M41" i="1"/>
  <c r="L41" i="1"/>
  <c r="K41" i="1"/>
  <c r="N40" i="1"/>
  <c r="M40" i="1"/>
  <c r="L40" i="1"/>
  <c r="K40" i="1"/>
  <c r="I40" i="1"/>
  <c r="H40" i="1"/>
  <c r="F40" i="1"/>
  <c r="E40" i="1"/>
  <c r="N39" i="1"/>
  <c r="M39" i="1"/>
  <c r="L39" i="1"/>
  <c r="K39" i="1"/>
  <c r="I39" i="1"/>
  <c r="H39" i="1"/>
  <c r="F39" i="1"/>
  <c r="E39" i="1"/>
  <c r="P38" i="1"/>
  <c r="N38" i="1"/>
  <c r="O38" i="1" s="1"/>
  <c r="M38" i="1"/>
  <c r="L38" i="1"/>
  <c r="K38" i="1"/>
  <c r="I38" i="1"/>
  <c r="H38" i="1"/>
  <c r="F38" i="1"/>
  <c r="E38" i="1"/>
  <c r="D38" i="1"/>
  <c r="N37" i="1"/>
  <c r="M37" i="1"/>
  <c r="L37" i="1"/>
  <c r="K37" i="1"/>
  <c r="I37" i="1"/>
  <c r="H37" i="1"/>
  <c r="F37" i="1"/>
  <c r="E37" i="1"/>
  <c r="N36" i="1"/>
  <c r="M36" i="1"/>
  <c r="L36" i="1"/>
  <c r="K36" i="1"/>
  <c r="I36" i="1"/>
  <c r="H36" i="1"/>
  <c r="F36" i="1"/>
  <c r="E36" i="1"/>
  <c r="N35" i="1"/>
  <c r="M35" i="1"/>
  <c r="L35" i="1"/>
  <c r="K35" i="1"/>
  <c r="I35" i="1"/>
  <c r="H35" i="1"/>
  <c r="F35" i="1"/>
  <c r="E35" i="1"/>
  <c r="N34" i="1"/>
  <c r="M34" i="1"/>
  <c r="L34" i="1"/>
  <c r="K34" i="1"/>
  <c r="I34" i="1"/>
  <c r="H34" i="1"/>
  <c r="F34" i="1"/>
  <c r="E34" i="1"/>
  <c r="N33" i="1"/>
  <c r="N32" i="1" s="1"/>
  <c r="O32" i="1" s="1"/>
  <c r="M33" i="1"/>
  <c r="M32" i="1" s="1"/>
  <c r="L33" i="1"/>
  <c r="K33" i="1"/>
  <c r="I33" i="1"/>
  <c r="I32" i="1" s="1"/>
  <c r="J32" i="1" s="1"/>
  <c r="H33" i="1"/>
  <c r="F33" i="1"/>
  <c r="E33" i="1"/>
  <c r="P32" i="1"/>
  <c r="K32" i="1"/>
  <c r="E32" i="1"/>
  <c r="D32" i="1"/>
  <c r="P31" i="1"/>
  <c r="N31" i="1"/>
  <c r="O31" i="1" s="1"/>
  <c r="M31" i="1"/>
  <c r="L31" i="1"/>
  <c r="K31" i="1"/>
  <c r="I31" i="1"/>
  <c r="J31" i="1" s="1"/>
  <c r="H31" i="1"/>
  <c r="E31" i="1"/>
  <c r="D31" i="1"/>
  <c r="P30" i="1"/>
  <c r="N30" i="1"/>
  <c r="O30" i="1" s="1"/>
  <c r="M30" i="1"/>
  <c r="L30" i="1"/>
  <c r="K30" i="1"/>
  <c r="I30" i="1"/>
  <c r="H30" i="1"/>
  <c r="F30" i="1"/>
  <c r="E30" i="1"/>
  <c r="D30" i="1"/>
  <c r="P29" i="1"/>
  <c r="N29" i="1"/>
  <c r="O29" i="1" s="1"/>
  <c r="M29" i="1"/>
  <c r="L29" i="1"/>
  <c r="K29" i="1"/>
  <c r="I29" i="1"/>
  <c r="H29" i="1"/>
  <c r="F29" i="1"/>
  <c r="E29" i="1"/>
  <c r="D29" i="1"/>
  <c r="P28" i="1"/>
  <c r="P26" i="1" s="1"/>
  <c r="N28" i="1"/>
  <c r="M28" i="1"/>
  <c r="L28" i="1"/>
  <c r="K28" i="1"/>
  <c r="I28" i="1"/>
  <c r="H28" i="1"/>
  <c r="F28" i="1"/>
  <c r="G28" i="1" s="1"/>
  <c r="E28" i="1"/>
  <c r="D28" i="1"/>
  <c r="P27" i="1"/>
  <c r="N27" i="1"/>
  <c r="O27" i="1" s="1"/>
  <c r="M27" i="1"/>
  <c r="L27" i="1"/>
  <c r="K27" i="1"/>
  <c r="I27" i="1"/>
  <c r="H27" i="1"/>
  <c r="F27" i="1"/>
  <c r="E27" i="1"/>
  <c r="E26" i="1" s="1"/>
  <c r="D27" i="1"/>
  <c r="K26" i="1"/>
  <c r="N25" i="1"/>
  <c r="M25" i="1"/>
  <c r="L25" i="1"/>
  <c r="K25" i="1"/>
  <c r="I25" i="1"/>
  <c r="H25" i="1"/>
  <c r="F25" i="1"/>
  <c r="E25" i="1"/>
  <c r="N24" i="1"/>
  <c r="M24" i="1"/>
  <c r="M23" i="1" s="1"/>
  <c r="L24" i="1"/>
  <c r="K24" i="1"/>
  <c r="I24" i="1"/>
  <c r="I23" i="1" s="1"/>
  <c r="J23" i="1" s="1"/>
  <c r="H24" i="1"/>
  <c r="H23" i="1" s="1"/>
  <c r="F24" i="1"/>
  <c r="E24" i="1"/>
  <c r="P23" i="1"/>
  <c r="N23" i="1"/>
  <c r="O23" i="1" s="1"/>
  <c r="L23" i="1"/>
  <c r="K23" i="1"/>
  <c r="E23" i="1"/>
  <c r="D23" i="1"/>
  <c r="P22" i="1"/>
  <c r="N22" i="1"/>
  <c r="O22" i="1" s="1"/>
  <c r="M22" i="1"/>
  <c r="L22" i="1"/>
  <c r="K22" i="1"/>
  <c r="I22" i="1"/>
  <c r="H22" i="1"/>
  <c r="F22" i="1"/>
  <c r="E22" i="1"/>
  <c r="D22" i="1"/>
  <c r="P21" i="1"/>
  <c r="N21" i="1"/>
  <c r="O21" i="1" s="1"/>
  <c r="M21" i="1"/>
  <c r="L21" i="1"/>
  <c r="K21" i="1"/>
  <c r="I21" i="1"/>
  <c r="H21" i="1"/>
  <c r="F21" i="1"/>
  <c r="E21" i="1"/>
  <c r="D21" i="1"/>
  <c r="J21" i="1" s="1"/>
  <c r="P20" i="1"/>
  <c r="N20" i="1"/>
  <c r="O20" i="1" s="1"/>
  <c r="M20" i="1"/>
  <c r="L20" i="1"/>
  <c r="K20" i="1"/>
  <c r="I20" i="1"/>
  <c r="H20" i="1"/>
  <c r="F20" i="1"/>
  <c r="E20" i="1"/>
  <c r="D20" i="1"/>
  <c r="C20" i="1"/>
  <c r="P19" i="1"/>
  <c r="N19" i="1"/>
  <c r="O19" i="1" s="1"/>
  <c r="M19" i="1"/>
  <c r="M17" i="1" s="1"/>
  <c r="L19" i="1"/>
  <c r="K19" i="1"/>
  <c r="I19" i="1"/>
  <c r="I17" i="1" s="1"/>
  <c r="J17" i="1" s="1"/>
  <c r="H19" i="1"/>
  <c r="F19" i="1"/>
  <c r="G19" i="1" s="1"/>
  <c r="E19" i="1"/>
  <c r="D19" i="1"/>
  <c r="J19" i="1" s="1"/>
  <c r="P18" i="1"/>
  <c r="N18" i="1"/>
  <c r="O18" i="1" s="1"/>
  <c r="M18" i="1"/>
  <c r="L18" i="1"/>
  <c r="K18" i="1"/>
  <c r="I18" i="1"/>
  <c r="H18" i="1"/>
  <c r="F18" i="1"/>
  <c r="G18" i="1" s="1"/>
  <c r="E18" i="1"/>
  <c r="D18" i="1"/>
  <c r="P17" i="1"/>
  <c r="L17" i="1"/>
  <c r="K17" i="1"/>
  <c r="D17" i="1"/>
  <c r="N16" i="1"/>
  <c r="M16" i="1"/>
  <c r="L16" i="1"/>
  <c r="K16" i="1"/>
  <c r="I16" i="1"/>
  <c r="H16" i="1"/>
  <c r="F16" i="1"/>
  <c r="E16" i="1"/>
  <c r="N15" i="1"/>
  <c r="M15" i="1"/>
  <c r="L15" i="1"/>
  <c r="K15" i="1"/>
  <c r="I15" i="1"/>
  <c r="N14" i="1"/>
  <c r="M14" i="1"/>
  <c r="M13" i="1" s="1"/>
  <c r="M12" i="1" s="1"/>
  <c r="L14" i="1"/>
  <c r="L13" i="1" s="1"/>
  <c r="L12" i="1" s="1"/>
  <c r="K14" i="1"/>
  <c r="I14" i="1"/>
  <c r="H14" i="1"/>
  <c r="H13" i="1" s="1"/>
  <c r="H12" i="1" s="1"/>
  <c r="E14" i="1"/>
  <c r="E13" i="1" s="1"/>
  <c r="E12" i="1" s="1"/>
  <c r="N13" i="1"/>
  <c r="N12" i="1" s="1"/>
  <c r="K13" i="1"/>
  <c r="P12" i="1"/>
  <c r="K12" i="1"/>
  <c r="F12" i="1"/>
  <c r="D12" i="1"/>
  <c r="N11" i="1"/>
  <c r="M11" i="1"/>
  <c r="L11" i="1"/>
  <c r="K11" i="1"/>
  <c r="I11" i="1"/>
  <c r="H11" i="1"/>
  <c r="F11" i="1"/>
  <c r="E11" i="1"/>
  <c r="N9" i="1"/>
  <c r="M9" i="1"/>
  <c r="M8" i="1" s="1"/>
  <c r="L9" i="1"/>
  <c r="K9" i="1"/>
  <c r="I9" i="1"/>
  <c r="I8" i="1" s="1"/>
  <c r="H9" i="1"/>
  <c r="H8" i="1" s="1"/>
  <c r="F9" i="1"/>
  <c r="E9" i="1"/>
  <c r="P8" i="1"/>
  <c r="N8" i="1"/>
  <c r="O8" i="1" s="1"/>
  <c r="L8" i="1"/>
  <c r="K8" i="1"/>
  <c r="E8" i="1"/>
  <c r="D8" i="1"/>
  <c r="N7" i="1"/>
  <c r="N6" i="1"/>
  <c r="M6" i="1"/>
  <c r="L6" i="1"/>
  <c r="K6" i="1"/>
  <c r="I6" i="1"/>
  <c r="H6" i="1"/>
  <c r="F6" i="1"/>
  <c r="F5" i="1" s="1"/>
  <c r="G5" i="1" s="1"/>
  <c r="E6" i="1"/>
  <c r="P5" i="1"/>
  <c r="M5" i="1"/>
  <c r="L5" i="1"/>
  <c r="K5" i="1"/>
  <c r="I5" i="1"/>
  <c r="H5" i="1"/>
  <c r="E5" i="1"/>
  <c r="D5" i="1"/>
  <c r="F8" i="1" l="1"/>
  <c r="G8" i="1" s="1"/>
  <c r="J22" i="1"/>
  <c r="J27" i="1"/>
  <c r="J30" i="1"/>
  <c r="O12" i="1"/>
  <c r="I13" i="1"/>
  <c r="I12" i="1" s="1"/>
  <c r="J12" i="1" s="1"/>
  <c r="E17" i="1"/>
  <c r="F23" i="1"/>
  <c r="G23" i="1" s="1"/>
  <c r="H26" i="1"/>
  <c r="O28" i="1"/>
  <c r="G29" i="1"/>
  <c r="L26" i="1"/>
  <c r="H32" i="1"/>
  <c r="G38" i="1"/>
  <c r="L42" i="1"/>
  <c r="J50" i="1"/>
  <c r="F63" i="1"/>
  <c r="G63" i="1" s="1"/>
  <c r="H65" i="1"/>
  <c r="H63" i="1" s="1"/>
  <c r="J29" i="1"/>
  <c r="J38" i="1"/>
  <c r="I63" i="1"/>
  <c r="J63" i="1" s="1"/>
  <c r="J20" i="1"/>
  <c r="F17" i="1"/>
  <c r="G17" i="1" s="1"/>
  <c r="H17" i="1"/>
  <c r="H77" i="1" s="1"/>
  <c r="H97" i="1" s="1"/>
  <c r="J5" i="1"/>
  <c r="N5" i="1"/>
  <c r="O5" i="1" s="1"/>
  <c r="J8" i="1"/>
  <c r="J18" i="1"/>
  <c r="G20" i="1"/>
  <c r="G22" i="1"/>
  <c r="I26" i="1"/>
  <c r="G27" i="1"/>
  <c r="D26" i="1"/>
  <c r="M26" i="1"/>
  <c r="G30" i="1"/>
  <c r="F32" i="1"/>
  <c r="G32" i="1" s="1"/>
  <c r="L32" i="1"/>
  <c r="J42" i="1"/>
  <c r="J62" i="1"/>
  <c r="L63" i="1"/>
  <c r="L77" i="1" s="1"/>
  <c r="L97" i="1" s="1"/>
  <c r="O74" i="1"/>
  <c r="E77" i="1"/>
  <c r="E97" i="1" s="1"/>
  <c r="M77" i="1"/>
  <c r="M97" i="1" s="1"/>
  <c r="P78" i="1"/>
  <c r="G21" i="1"/>
  <c r="G72" i="1"/>
  <c r="F26" i="1"/>
  <c r="G26" i="1" s="1"/>
  <c r="J28" i="1"/>
  <c r="N17" i="1"/>
  <c r="O17" i="1" s="1"/>
  <c r="N26" i="1"/>
  <c r="O26" i="1" s="1"/>
  <c r="I77" i="1"/>
  <c r="J26" i="1" l="1"/>
  <c r="N77" i="1"/>
  <c r="O77" i="1" s="1"/>
  <c r="J77" i="1"/>
  <c r="I97" i="1"/>
  <c r="F77" i="1"/>
  <c r="N97" i="1" l="1"/>
  <c r="F97" i="1"/>
  <c r="G77" i="1"/>
</calcChain>
</file>

<file path=xl/sharedStrings.xml><?xml version="1.0" encoding="utf-8"?>
<sst xmlns="http://schemas.openxmlformats.org/spreadsheetml/2006/main" count="141" uniqueCount="119">
  <si>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</si>
  <si>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</si>
  <si>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</si>
  <si>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</si>
  <si>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</si>
  <si>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</si>
  <si>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</si>
  <si>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</si>
  <si>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</si>
  <si>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</si>
  <si>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</si>
  <si>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</si>
  <si>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</si>
  <si>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</si>
  <si>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</si>
  <si>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</si>
  <si>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</si>
  <si>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</si>
  <si>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</si>
  <si>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</si>
  <si>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</si>
  <si>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</si>
  <si>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</si>
  <si>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</si>
  <si>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</si>
  <si>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</si>
  <si>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</si>
  <si>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</si>
  <si>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</si>
  <si>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</si>
  <si>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</si>
  <si>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</si>
  <si>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</si>
  <si>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</si>
  <si>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</si>
  <si>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</si>
  <si>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</si>
  <si>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</si>
  <si>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</si>
  <si>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</si>
  <si>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</si>
  <si>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</si>
  <si>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</si>
  <si>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</si>
  <si>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</si>
  <si>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</si>
  <si>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</si>
  <si>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</si>
  <si>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</si>
  <si>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</si>
  <si>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</si>
  <si>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</si>
  <si>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</si>
  <si>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</si>
  <si>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</si>
  <si>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</si>
  <si>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</si>
  <si>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</si>
  <si>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</si>
  <si>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</si>
  <si>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</si>
  <si>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</si>
  <si>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</si>
  <si>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</si>
  <si>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</si>
  <si>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</si>
  <si>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</si>
  <si>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</si>
  <si>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</si>
  <si>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</si>
  <si>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</si>
  <si>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8 - w tym:</t>
  </si>
  <si>
    <t>Zobowiązania z PROW 2014-2020</t>
  </si>
  <si>
    <t>Zobowiązania z PROW 2007-2013</t>
  </si>
  <si>
    <t>Zobowiązania z PROW 2004-2006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</si>
  <si>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</si>
  <si>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</si>
  <si>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</si>
  <si>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</si>
  <si>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</si>
  <si>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</si>
  <si>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</si>
  <si>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</si>
  <si>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</si>
  <si>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</si>
  <si>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</si>
  <si>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</si>
  <si>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</si>
  <si>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</si>
  <si>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</si>
  <si>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</si>
  <si>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</si>
  <si>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</si>
  <si>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</si>
  <si>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</si>
  <si>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</si>
  <si>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</si>
  <si>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</si>
  <si>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</si>
  <si>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</si>
  <si>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</si>
  <si>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</si>
  <si>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</si>
  <si>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</si>
  <si>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</si>
  <si>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</si>
  <si>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</si>
  <si>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</si>
  <si>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</si>
  <si>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</si>
  <si>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</si>
  <si>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</si>
  <si>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</si>
  <si>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>RAZEM - z uwzględnieniem instrumentów finansowych - łączny limit środków</t>
  </si>
  <si>
    <t xml:space="preserve">*  W przypadku działań wieloletnich: 3.1,8,9,10,11 i Renty strukturalne - kwota oraz % wykorzystania środków przedstawione w sekcji C odnoszą się do szacowanych wypłat dla beneficjentów, którzy podjęli zobowiązania w ramach PROW 2004-2006, PROW 2007-2013 oraz PROW 2014-2020 i które mogą być finansowane w ramach budżetu PROW 2014 - 2020. </t>
  </si>
  <si>
    <t>**** W ramach poddziałania 19.4 dane kwotowe zawarte w sekcjach dotyczących złożonych wniosków oraz zawartych umów dotyczą maksymalnej kwoty wsparcia wynikającej z umowy ramowej zawartej przez daną LGD.</t>
  </si>
  <si>
    <t>********** Dane w sekcjach B-D nie obejmują instrumentów finansowych realizowanych w ramach Programu.</t>
  </si>
  <si>
    <t>***********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</si>
  <si>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>** Limit środków na poszczególne działania / poddziałania / typy operacji zgodny z „Planem finansowym PROW 2014-2020”. W przypadkach, w których w „Planie finansowym” nie został określony limit na dane poddziałanie/typ operacji, podane wartości wynikają z „Roboczego podsumowania tabeli finansowej” zawartego w „Skróconej wersji programu”.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</si>
</sst>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2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17" xfId="1" applyFont="1" applyFill="1" applyBorder="1" applyAlignment="1" applyProtection="1">
      <alignment horizontal="center" vertical="center" wrapText="1"/>
      <protection locked="0"/>
    </xf>
    <xf numFmtId="0" fontId="2" fillId="0" borderId="17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 applyProtection="1">
      <alignment horizontal="center" vertical="center" wrapText="1"/>
      <protection locked="0"/>
    </xf>
    <xf numFmtId="0" fontId="2" fillId="0" borderId="27" xfId="1" applyFont="1" applyFill="1" applyBorder="1" applyAlignment="1" applyProtection="1">
      <alignment horizontal="center" vertical="center" wrapText="1"/>
      <protection locked="0"/>
    </xf>
    <xf numFmtId="0" fontId="2" fillId="0" borderId="29" xfId="1" applyFont="1" applyFill="1" applyBorder="1" applyAlignment="1" applyProtection="1">
      <alignment horizontal="center" vertical="center" wrapText="1"/>
      <protection locked="0"/>
    </xf>
    <xf numFmtId="0" fontId="2" fillId="0" borderId="31" xfId="1" applyFont="1" applyFill="1" applyBorder="1" applyAlignment="1" applyProtection="1">
      <alignment horizontal="center" vertical="center" wrapText="1"/>
      <protection locked="0"/>
    </xf>
    <xf numFmtId="0" fontId="2" fillId="0" borderId="32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33" xfId="1" applyFont="1" applyFill="1" applyBorder="1" applyAlignment="1" applyProtection="1">
      <alignment horizontal="center" vertical="center" wrapText="1"/>
      <protection locked="0"/>
    </xf>
    <xf numFmtId="0" fontId="2" fillId="0" borderId="34" xfId="1" applyFont="1" applyFill="1" applyBorder="1" applyAlignment="1" applyProtection="1">
      <alignment horizontal="center" vertical="center" wrapText="1"/>
      <protection locked="0"/>
    </xf>
    <xf numFmtId="0" fontId="2" fillId="0" borderId="35" xfId="1" applyFont="1" applyFill="1" applyBorder="1" applyAlignment="1" applyProtection="1">
      <alignment horizontal="center" vertical="center" wrapText="1"/>
      <protection locked="0"/>
    </xf>
    <xf numFmtId="0" fontId="2" fillId="0" borderId="36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left" vertical="center" wrapText="1"/>
      <protection locked="0"/>
    </xf>
    <xf numFmtId="4" fontId="3" fillId="2" borderId="9" xfId="1" applyNumberFormat="1" applyFont="1" applyFill="1" applyBorder="1" applyAlignment="1" applyProtection="1">
      <alignment horizontal="right" vertical="center" wrapText="1"/>
    </xf>
    <xf numFmtId="3" fontId="3" fillId="2" borderId="10" xfId="1" applyNumberFormat="1" applyFont="1" applyFill="1" applyBorder="1" applyAlignment="1" applyProtection="1">
      <alignment horizontal="right" vertical="center" wrapText="1"/>
      <protection locked="0"/>
    </xf>
    <xf numFmtId="4" fontId="3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3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3" fillId="2" borderId="12" xfId="1" applyNumberFormat="1" applyFont="1" applyFill="1" applyBorder="1" applyAlignment="1" applyProtection="1">
      <alignment horizontal="right" vertical="center" wrapText="1"/>
      <protection locked="0"/>
    </xf>
    <xf numFmtId="3" fontId="3" fillId="2" borderId="10" xfId="1" applyNumberFormat="1" applyFont="1" applyFill="1" applyBorder="1" applyAlignment="1" applyProtection="1">
      <alignment horizontal="right" vertical="center" wrapText="1"/>
    </xf>
    <xf numFmtId="4" fontId="3" fillId="2" borderId="11" xfId="1" applyNumberFormat="1" applyFont="1" applyFill="1" applyBorder="1" applyAlignment="1" applyProtection="1">
      <alignment horizontal="right" vertical="center" wrapText="1"/>
    </xf>
    <xf numFmtId="10" fontId="3" fillId="2" borderId="12" xfId="1" applyNumberFormat="1" applyFont="1" applyFill="1" applyBorder="1" applyAlignment="1" applyProtection="1">
      <alignment horizontal="right" vertical="center" wrapText="1"/>
    </xf>
    <xf numFmtId="4" fontId="3" fillId="2" borderId="6" xfId="1" applyNumberFormat="1" applyFont="1" applyFill="1" applyBorder="1" applyAlignment="1" applyProtection="1">
      <alignment horizontal="right" vertical="center" wrapText="1"/>
    </xf>
    <xf numFmtId="0" fontId="4" fillId="0" borderId="0" xfId="1" applyFont="1" applyFill="1" applyProtection="1"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0" fontId="3" fillId="0" borderId="37" xfId="1" applyFont="1" applyBorder="1" applyAlignment="1" applyProtection="1">
      <alignment horizontal="left" vertical="center" wrapText="1"/>
      <protection locked="0"/>
    </xf>
    <xf numFmtId="3" fontId="5" fillId="0" borderId="39" xfId="1" applyNumberFormat="1" applyFont="1" applyBorder="1" applyAlignment="1" applyProtection="1">
      <alignment horizontal="right" vertical="center" wrapText="1"/>
      <protection locked="0"/>
    </xf>
    <xf numFmtId="4" fontId="5" fillId="0" borderId="40" xfId="1" applyNumberFormat="1" applyFont="1" applyBorder="1" applyAlignment="1" applyProtection="1">
      <alignment horizontal="right" vertical="center" wrapText="1"/>
      <protection locked="0"/>
    </xf>
    <xf numFmtId="3" fontId="5" fillId="0" borderId="39" xfId="1" applyNumberFormat="1" applyFont="1" applyBorder="1" applyAlignment="1" applyProtection="1">
      <alignment horizontal="right" vertical="center" wrapText="1"/>
    </xf>
    <xf numFmtId="4" fontId="5" fillId="0" borderId="40" xfId="1" applyNumberFormat="1" applyFont="1" applyBorder="1" applyAlignment="1" applyProtection="1">
      <alignment horizontal="right" vertical="center" wrapText="1"/>
    </xf>
    <xf numFmtId="0" fontId="5" fillId="0" borderId="41" xfId="1" applyFont="1" applyBorder="1" applyAlignment="1" applyProtection="1">
      <alignment horizontal="center" vertical="center"/>
      <protection locked="0"/>
    </xf>
    <xf numFmtId="0" fontId="3" fillId="0" borderId="41" xfId="1" applyFont="1" applyBorder="1" applyAlignment="1" applyProtection="1">
      <alignment horizontal="left" vertical="center" wrapText="1"/>
      <protection locked="0"/>
    </xf>
    <xf numFmtId="3" fontId="5" fillId="0" borderId="18" xfId="1" applyNumberFormat="1" applyFont="1" applyBorder="1" applyAlignment="1" applyProtection="1">
      <alignment horizontal="right" vertical="center" wrapText="1"/>
      <protection locked="0"/>
    </xf>
    <xf numFmtId="4" fontId="5" fillId="0" borderId="42" xfId="1" applyNumberFormat="1" applyFont="1" applyBorder="1" applyAlignment="1" applyProtection="1">
      <alignment horizontal="right" vertical="center" wrapText="1"/>
      <protection locked="0"/>
    </xf>
    <xf numFmtId="3" fontId="5" fillId="0" borderId="18" xfId="1" applyNumberFormat="1" applyFont="1" applyBorder="1" applyAlignment="1" applyProtection="1">
      <alignment horizontal="right" vertical="center" wrapText="1"/>
    </xf>
    <xf numFmtId="4" fontId="5" fillId="0" borderId="42" xfId="1" applyNumberFormat="1" applyFont="1" applyBorder="1" applyAlignment="1" applyProtection="1">
      <alignment horizontal="right" vertical="center" wrapText="1"/>
    </xf>
    <xf numFmtId="4" fontId="5" fillId="0" borderId="35" xfId="1" applyNumberFormat="1" applyFont="1" applyBorder="1" applyAlignment="1" applyProtection="1">
      <alignment horizontal="right" vertical="center" wrapText="1"/>
    </xf>
    <xf numFmtId="0" fontId="3" fillId="2" borderId="13" xfId="1" applyFont="1" applyFill="1" applyBorder="1" applyAlignment="1" applyProtection="1">
      <alignment horizontal="center" vertical="center" wrapText="1"/>
      <protection locked="0"/>
    </xf>
    <xf numFmtId="0" fontId="3" fillId="2" borderId="14" xfId="1" applyFont="1" applyFill="1" applyBorder="1" applyAlignment="1" applyProtection="1">
      <alignment horizontal="left" vertical="center" wrapText="1"/>
      <protection locked="0"/>
    </xf>
    <xf numFmtId="4" fontId="3" fillId="2" borderId="21" xfId="1" applyNumberFormat="1" applyFont="1" applyFill="1" applyBorder="1" applyAlignment="1" applyProtection="1">
      <alignment horizontal="right" vertical="center" wrapText="1"/>
    </xf>
    <xf numFmtId="3" fontId="3" fillId="2" borderId="16" xfId="1" applyNumberFormat="1" applyFont="1" applyFill="1" applyBorder="1" applyAlignment="1" applyProtection="1">
      <alignment horizontal="right" vertical="center" wrapText="1"/>
      <protection locked="0"/>
    </xf>
    <xf numFmtId="4" fontId="3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3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3" fillId="2" borderId="19" xfId="1" applyNumberFormat="1" applyFont="1" applyFill="1" applyBorder="1" applyAlignment="1" applyProtection="1">
      <alignment horizontal="right" vertical="center" wrapText="1"/>
      <protection locked="0"/>
    </xf>
    <xf numFmtId="3" fontId="3" fillId="2" borderId="16" xfId="1" applyNumberFormat="1" applyFont="1" applyFill="1" applyBorder="1" applyAlignment="1" applyProtection="1">
      <alignment horizontal="right" vertical="center" wrapText="1"/>
    </xf>
    <xf numFmtId="4" fontId="3" fillId="2" borderId="17" xfId="1" applyNumberFormat="1" applyFont="1" applyFill="1" applyBorder="1" applyAlignment="1" applyProtection="1">
      <alignment horizontal="right" vertical="center" wrapText="1"/>
    </xf>
    <xf numFmtId="10" fontId="3" fillId="2" borderId="19" xfId="1" applyNumberFormat="1" applyFont="1" applyFill="1" applyBorder="1" applyAlignment="1" applyProtection="1">
      <alignment horizontal="right" vertical="center" wrapText="1"/>
    </xf>
    <xf numFmtId="4" fontId="3" fillId="2" borderId="14" xfId="1" applyNumberFormat="1" applyFont="1" applyFill="1" applyBorder="1" applyAlignment="1" applyProtection="1">
      <alignment horizontal="right" vertical="center" wrapText="1"/>
    </xf>
    <xf numFmtId="0" fontId="3" fillId="0" borderId="13" xfId="1" applyFont="1" applyBorder="1" applyAlignment="1" applyProtection="1">
      <alignment horizontal="left" vertical="center" wrapText="1"/>
      <protection locked="0"/>
    </xf>
    <xf numFmtId="0" fontId="5" fillId="0" borderId="43" xfId="1" applyFont="1" applyFill="1" applyBorder="1" applyAlignment="1" applyProtection="1">
      <alignment horizontal="left" vertical="center" wrapText="1"/>
      <protection locked="0"/>
    </xf>
    <xf numFmtId="3" fontId="5" fillId="0" borderId="39" xfId="1" applyNumberFormat="1" applyFont="1" applyBorder="1" applyAlignment="1">
      <alignment horizontal="right" vertical="center" wrapText="1"/>
    </xf>
    <xf numFmtId="4" fontId="5" fillId="5" borderId="40" xfId="1" applyNumberFormat="1" applyFont="1" applyFill="1" applyBorder="1" applyAlignment="1">
      <alignment horizontal="right" vertical="center" wrapText="1"/>
    </xf>
    <xf numFmtId="4" fontId="5" fillId="0" borderId="40" xfId="1" applyNumberFormat="1" applyFont="1" applyBorder="1" applyAlignment="1">
      <alignment horizontal="right" vertical="center" wrapText="1"/>
    </xf>
    <xf numFmtId="0" fontId="5" fillId="0" borderId="43" xfId="1" applyFont="1" applyBorder="1" applyAlignment="1" applyProtection="1">
      <alignment horizontal="left" vertical="center" wrapText="1"/>
      <protection locked="0"/>
    </xf>
    <xf numFmtId="0" fontId="5" fillId="6" borderId="14" xfId="1" applyFont="1" applyFill="1" applyBorder="1" applyAlignment="1" applyProtection="1">
      <alignment horizontal="left" vertical="center" wrapText="1"/>
      <protection locked="0"/>
    </xf>
    <xf numFmtId="3" fontId="5" fillId="4" borderId="16" xfId="1" applyNumberFormat="1" applyFont="1" applyFill="1" applyBorder="1" applyAlignment="1">
      <alignment horizontal="right" vertical="center" wrapText="1"/>
    </xf>
    <xf numFmtId="4" fontId="5" fillId="5" borderId="17" xfId="1" applyNumberFormat="1" applyFont="1" applyFill="1" applyBorder="1" applyAlignment="1">
      <alignment horizontal="right" vertical="center" wrapText="1"/>
    </xf>
    <xf numFmtId="3" fontId="5" fillId="0" borderId="16" xfId="1" applyNumberFormat="1" applyFont="1" applyBorder="1" applyAlignment="1">
      <alignment horizontal="right" vertical="center" wrapText="1"/>
    </xf>
    <xf numFmtId="4" fontId="5" fillId="0" borderId="17" xfId="1" applyNumberFormat="1" applyFont="1" applyBorder="1" applyAlignment="1">
      <alignment horizontal="right" vertical="center" wrapText="1"/>
    </xf>
    <xf numFmtId="0" fontId="3" fillId="0" borderId="22" xfId="1" applyFont="1" applyBorder="1" applyAlignment="1" applyProtection="1">
      <alignment horizontal="left" vertical="center" wrapText="1"/>
      <protection locked="0"/>
    </xf>
    <xf numFmtId="4" fontId="5" fillId="3" borderId="38" xfId="1" applyNumberFormat="1" applyFont="1" applyFill="1" applyBorder="1" applyAlignment="1" applyProtection="1">
      <alignment horizontal="right" vertical="center" wrapText="1"/>
    </xf>
    <xf numFmtId="3" fontId="5" fillId="0" borderId="18" xfId="1" applyNumberFormat="1" applyFont="1" applyBorder="1" applyAlignment="1">
      <alignment horizontal="right" vertical="center" wrapText="1"/>
    </xf>
    <xf numFmtId="4" fontId="5" fillId="0" borderId="42" xfId="1" applyNumberFormat="1" applyFont="1" applyBorder="1" applyAlignment="1">
      <alignment horizontal="right" vertical="center" wrapText="1"/>
    </xf>
    <xf numFmtId="4" fontId="5" fillId="6" borderId="42" xfId="1" applyNumberFormat="1" applyFont="1" applyFill="1" applyBorder="1" applyAlignment="1">
      <alignment horizontal="right" vertical="center" wrapText="1"/>
    </xf>
    <xf numFmtId="0" fontId="3" fillId="0" borderId="14" xfId="1" applyFont="1" applyBorder="1" applyAlignment="1" applyProtection="1">
      <alignment horizontal="left" vertical="center" wrapText="1"/>
      <protection locked="0"/>
    </xf>
    <xf numFmtId="4" fontId="5" fillId="0" borderId="38" xfId="1" applyNumberFormat="1" applyFont="1" applyBorder="1" applyAlignment="1" applyProtection="1">
      <alignment horizontal="right" vertical="center" wrapText="1"/>
    </xf>
    <xf numFmtId="10" fontId="5" fillId="0" borderId="35" xfId="1" applyNumberFormat="1" applyFont="1" applyBorder="1" applyAlignment="1" applyProtection="1">
      <alignment horizontal="right" vertical="center" wrapText="1"/>
      <protection locked="0"/>
    </xf>
    <xf numFmtId="10" fontId="5" fillId="0" borderId="36" xfId="1" applyNumberFormat="1" applyFont="1" applyBorder="1" applyAlignment="1" applyProtection="1">
      <alignment horizontal="right" vertical="center" wrapText="1"/>
      <protection locked="0"/>
    </xf>
    <xf numFmtId="3" fontId="5" fillId="0" borderId="33" xfId="1" applyNumberFormat="1" applyFont="1" applyBorder="1" applyAlignment="1" applyProtection="1">
      <alignment horizontal="right" vertical="center" wrapText="1"/>
    </xf>
    <xf numFmtId="10" fontId="5" fillId="0" borderId="36" xfId="1" applyNumberFormat="1" applyFont="1" applyBorder="1" applyAlignment="1" applyProtection="1">
      <alignment horizontal="right" vertical="center" wrapText="1"/>
    </xf>
    <xf numFmtId="4" fontId="5" fillId="0" borderId="32" xfId="1" applyNumberFormat="1" applyFont="1" applyBorder="1" applyAlignment="1" applyProtection="1">
      <alignment horizontal="right" vertical="center" wrapText="1"/>
    </xf>
    <xf numFmtId="4" fontId="5" fillId="6" borderId="15" xfId="1" applyNumberFormat="1" applyFont="1" applyFill="1" applyBorder="1" applyAlignment="1" applyProtection="1">
      <alignment horizontal="right" vertical="center" wrapText="1"/>
    </xf>
    <xf numFmtId="3" fontId="5" fillId="6" borderId="16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17" xfId="1" applyNumberFormat="1" applyFont="1" applyFill="1" applyBorder="1" applyAlignment="1" applyProtection="1">
      <alignment horizontal="right" vertical="center" wrapText="1"/>
      <protection locked="0"/>
    </xf>
    <xf numFmtId="10" fontId="5" fillId="6" borderId="42" xfId="1" applyNumberFormat="1" applyFont="1" applyFill="1" applyBorder="1" applyAlignment="1" applyProtection="1">
      <alignment horizontal="right" vertical="center" wrapText="1"/>
      <protection locked="0"/>
    </xf>
    <xf numFmtId="10" fontId="5" fillId="6" borderId="45" xfId="1" applyNumberFormat="1" applyFont="1" applyFill="1" applyBorder="1" applyAlignment="1" applyProtection="1">
      <alignment horizontal="right" vertical="center" wrapText="1"/>
      <protection locked="0"/>
    </xf>
    <xf numFmtId="3" fontId="5" fillId="6" borderId="18" xfId="1" applyNumberFormat="1" applyFont="1" applyFill="1" applyBorder="1" applyAlignment="1" applyProtection="1">
      <alignment horizontal="right" vertical="center" wrapText="1"/>
    </xf>
    <xf numFmtId="4" fontId="5" fillId="6" borderId="42" xfId="1" applyNumberFormat="1" applyFont="1" applyFill="1" applyBorder="1" applyAlignment="1" applyProtection="1">
      <alignment horizontal="right" vertical="center" wrapText="1"/>
    </xf>
    <xf numFmtId="10" fontId="5" fillId="6" borderId="45" xfId="1" applyNumberFormat="1" applyFont="1" applyFill="1" applyBorder="1" applyAlignment="1" applyProtection="1">
      <alignment horizontal="right" vertical="center" wrapText="1"/>
    </xf>
    <xf numFmtId="4" fontId="5" fillId="6" borderId="22" xfId="1" applyNumberFormat="1" applyFont="1" applyFill="1" applyBorder="1" applyAlignment="1" applyProtection="1">
      <alignment horizontal="right" vertical="center" wrapText="1"/>
    </xf>
    <xf numFmtId="4" fontId="5" fillId="0" borderId="15" xfId="1" applyNumberFormat="1" applyFont="1" applyBorder="1" applyAlignment="1" applyProtection="1">
      <alignment horizontal="right" vertical="center" wrapText="1"/>
    </xf>
    <xf numFmtId="3" fontId="5" fillId="0" borderId="16" xfId="1" applyNumberFormat="1" applyFont="1" applyBorder="1" applyAlignment="1" applyProtection="1">
      <alignment horizontal="right" vertical="center" wrapText="1"/>
      <protection locked="0"/>
    </xf>
    <xf numFmtId="4" fontId="5" fillId="0" borderId="17" xfId="1" applyNumberFormat="1" applyFont="1" applyBorder="1" applyAlignment="1" applyProtection="1">
      <alignment horizontal="right" vertical="center" wrapText="1"/>
      <protection locked="0"/>
    </xf>
    <xf numFmtId="10" fontId="5" fillId="0" borderId="42" xfId="1" applyNumberFormat="1" applyFont="1" applyBorder="1" applyAlignment="1" applyProtection="1">
      <alignment horizontal="right" vertical="center" wrapText="1"/>
      <protection locked="0"/>
    </xf>
    <xf numFmtId="10" fontId="5" fillId="0" borderId="45" xfId="1" applyNumberFormat="1" applyFont="1" applyBorder="1" applyAlignment="1" applyProtection="1">
      <alignment horizontal="right" vertical="center" wrapText="1"/>
      <protection locked="0"/>
    </xf>
    <xf numFmtId="10" fontId="5" fillId="0" borderId="45" xfId="1" applyNumberFormat="1" applyFont="1" applyBorder="1" applyAlignment="1" applyProtection="1">
      <alignment horizontal="right" vertical="center" wrapText="1"/>
    </xf>
    <xf numFmtId="4" fontId="5" fillId="0" borderId="22" xfId="1" applyNumberFormat="1" applyFont="1" applyBorder="1" applyAlignment="1" applyProtection="1">
      <alignment horizontal="right" vertical="center" wrapText="1"/>
    </xf>
    <xf numFmtId="0" fontId="5" fillId="0" borderId="13" xfId="1" applyFont="1" applyBorder="1" applyAlignment="1" applyProtection="1">
      <alignment horizontal="center" vertical="center"/>
      <protection locked="0"/>
    </xf>
    <xf numFmtId="3" fontId="5" fillId="0" borderId="47" xfId="1" applyNumberFormat="1" applyFont="1" applyBorder="1" applyAlignment="1" applyProtection="1">
      <alignment horizontal="right" vertical="center" wrapText="1"/>
    </xf>
    <xf numFmtId="4" fontId="5" fillId="0" borderId="17" xfId="1" applyNumberFormat="1" applyFont="1" applyBorder="1" applyAlignment="1" applyProtection="1">
      <alignment horizontal="right" vertical="center" wrapText="1"/>
    </xf>
    <xf numFmtId="0" fontId="5" fillId="0" borderId="31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left" vertical="center" wrapText="1"/>
      <protection locked="0"/>
    </xf>
    <xf numFmtId="4" fontId="5" fillId="3" borderId="42" xfId="1" applyNumberFormat="1" applyFont="1" applyFill="1" applyBorder="1" applyAlignment="1" applyProtection="1">
      <alignment horizontal="right" vertical="center" wrapText="1"/>
      <protection locked="0"/>
    </xf>
    <xf numFmtId="10" fontId="5" fillId="3" borderId="42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16" xfId="1" applyNumberFormat="1" applyFont="1" applyBorder="1" applyAlignment="1" applyProtection="1">
      <alignment horizontal="right" vertical="center" wrapText="1"/>
    </xf>
    <xf numFmtId="0" fontId="5" fillId="6" borderId="13" xfId="1" applyFont="1" applyFill="1" applyBorder="1" applyAlignment="1">
      <alignment vertical="center" wrapText="1"/>
    </xf>
    <xf numFmtId="3" fontId="5" fillId="6" borderId="39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40" xfId="1" applyNumberFormat="1" applyFont="1" applyFill="1" applyBorder="1" applyAlignment="1" applyProtection="1">
      <alignment horizontal="right" vertical="center" wrapText="1"/>
      <protection locked="0"/>
    </xf>
    <xf numFmtId="4" fontId="5" fillId="5" borderId="40" xfId="1" applyNumberFormat="1" applyFont="1" applyFill="1" applyBorder="1" applyAlignment="1" applyProtection="1">
      <alignment horizontal="right" vertical="center" wrapText="1"/>
      <protection locked="0"/>
    </xf>
    <xf numFmtId="3" fontId="5" fillId="6" borderId="16" xfId="1" applyNumberFormat="1" applyFont="1" applyFill="1" applyBorder="1" applyAlignment="1" applyProtection="1">
      <alignment horizontal="right" vertical="center" wrapText="1"/>
    </xf>
    <xf numFmtId="4" fontId="5" fillId="6" borderId="17" xfId="1" applyNumberFormat="1" applyFont="1" applyFill="1" applyBorder="1" applyAlignment="1" applyProtection="1">
      <alignment horizontal="right" vertical="center" wrapText="1"/>
    </xf>
    <xf numFmtId="0" fontId="5" fillId="7" borderId="22" xfId="1" applyFont="1" applyFill="1" applyBorder="1" applyAlignment="1">
      <alignment horizontal="left" vertical="center" wrapText="1"/>
    </xf>
    <xf numFmtId="3" fontId="5" fillId="6" borderId="16" xfId="1" applyNumberFormat="1" applyFont="1" applyFill="1" applyBorder="1" applyAlignment="1" applyProtection="1">
      <alignment vertical="center" wrapText="1"/>
      <protection locked="0"/>
    </xf>
    <xf numFmtId="4" fontId="5" fillId="5" borderId="17" xfId="1" applyNumberFormat="1" applyFont="1" applyFill="1" applyBorder="1" applyAlignment="1" applyProtection="1">
      <alignment horizontal="right" vertical="center" wrapText="1"/>
      <protection locked="0"/>
    </xf>
    <xf numFmtId="3" fontId="5" fillId="3" borderId="39" xfId="1" applyNumberFormat="1" applyFont="1" applyFill="1" applyBorder="1" applyAlignment="1" applyProtection="1">
      <alignment vertical="center" wrapText="1"/>
      <protection locked="0"/>
    </xf>
    <xf numFmtId="4" fontId="5" fillId="3" borderId="40" xfId="1" applyNumberFormat="1" applyFont="1" applyFill="1" applyBorder="1" applyAlignment="1" applyProtection="1">
      <alignment vertical="center" wrapText="1"/>
      <protection locked="0"/>
    </xf>
    <xf numFmtId="3" fontId="5" fillId="3" borderId="16" xfId="1" applyNumberFormat="1" applyFont="1" applyFill="1" applyBorder="1" applyAlignment="1" applyProtection="1">
      <alignment vertical="center" wrapText="1"/>
      <protection locked="0"/>
    </xf>
    <xf numFmtId="4" fontId="5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5" fillId="6" borderId="31" xfId="1" applyFont="1" applyFill="1" applyBorder="1" applyAlignment="1" applyProtection="1">
      <alignment vertical="center" wrapText="1"/>
      <protection locked="0"/>
    </xf>
    <xf numFmtId="3" fontId="5" fillId="0" borderId="48" xfId="1" applyNumberFormat="1" applyFont="1" applyBorder="1" applyAlignment="1" applyProtection="1">
      <alignment horizontal="right" vertical="center" wrapText="1"/>
    </xf>
    <xf numFmtId="0" fontId="5" fillId="7" borderId="22" xfId="1" applyFont="1" applyFill="1" applyBorder="1" applyAlignment="1" applyProtection="1">
      <alignment horizontal="left" vertical="center" wrapText="1"/>
      <protection locked="0"/>
    </xf>
    <xf numFmtId="3" fontId="5" fillId="3" borderId="18" xfId="1" applyNumberFormat="1" applyFont="1" applyFill="1" applyBorder="1" applyAlignment="1" applyProtection="1">
      <alignment horizontal="right" vertical="center" wrapText="1"/>
      <protection locked="0"/>
    </xf>
    <xf numFmtId="4" fontId="5" fillId="5" borderId="35" xfId="1" applyNumberFormat="1" applyFont="1" applyFill="1" applyBorder="1" applyAlignment="1" applyProtection="1">
      <alignment horizontal="right" vertical="center" wrapText="1"/>
      <protection locked="0"/>
    </xf>
    <xf numFmtId="0" fontId="3" fillId="2" borderId="22" xfId="1" applyFont="1" applyFill="1" applyBorder="1" applyAlignment="1" applyProtection="1">
      <alignment horizontal="left" vertical="center" wrapText="1"/>
      <protection locked="0"/>
    </xf>
    <xf numFmtId="4" fontId="3" fillId="2" borderId="49" xfId="1" applyNumberFormat="1" applyFont="1" applyFill="1" applyBorder="1" applyAlignment="1" applyProtection="1">
      <alignment horizontal="right" vertical="center" wrapText="1"/>
    </xf>
    <xf numFmtId="164" fontId="3" fillId="2" borderId="17" xfId="1" applyNumberFormat="1" applyFont="1" applyFill="1" applyBorder="1" applyAlignment="1" applyProtection="1">
      <alignment horizontal="right" vertical="center" wrapText="1"/>
    </xf>
    <xf numFmtId="10" fontId="3" fillId="2" borderId="14" xfId="1" applyNumberFormat="1" applyFont="1" applyFill="1" applyBorder="1" applyAlignment="1" applyProtection="1">
      <alignment horizontal="right" vertical="center" wrapText="1"/>
    </xf>
    <xf numFmtId="3" fontId="5" fillId="6" borderId="33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35" xfId="1" applyNumberFormat="1" applyFont="1" applyFill="1" applyBorder="1" applyAlignment="1" applyProtection="1">
      <alignment horizontal="right" vertical="center" wrapText="1"/>
      <protection locked="0"/>
    </xf>
    <xf numFmtId="3" fontId="5" fillId="6" borderId="39" xfId="1" applyNumberFormat="1" applyFont="1" applyFill="1" applyBorder="1" applyAlignment="1" applyProtection="1">
      <alignment horizontal="right" vertical="center" wrapText="1"/>
    </xf>
    <xf numFmtId="4" fontId="5" fillId="6" borderId="40" xfId="1" applyNumberFormat="1" applyFont="1" applyFill="1" applyBorder="1" applyAlignment="1" applyProtection="1">
      <alignment horizontal="right" vertical="center" wrapText="1"/>
    </xf>
    <xf numFmtId="3" fontId="5" fillId="6" borderId="50" xfId="1" applyNumberFormat="1" applyFont="1" applyFill="1" applyBorder="1" applyAlignment="1" applyProtection="1">
      <alignment horizontal="right" vertical="center" wrapText="1"/>
      <protection locked="0"/>
    </xf>
    <xf numFmtId="164" fontId="5" fillId="5" borderId="17" xfId="1" applyNumberFormat="1" applyFont="1" applyFill="1" applyBorder="1" applyAlignment="1" applyProtection="1">
      <alignment horizontal="right" vertical="center" wrapText="1"/>
      <protection locked="0"/>
    </xf>
    <xf numFmtId="0" fontId="5" fillId="7" borderId="32" xfId="1" applyFont="1" applyFill="1" applyBorder="1" applyAlignment="1">
      <alignment horizontal="left" vertical="center" wrapText="1"/>
    </xf>
    <xf numFmtId="0" fontId="5" fillId="6" borderId="41" xfId="1" applyFont="1" applyFill="1" applyBorder="1" applyAlignment="1" applyProtection="1">
      <alignment vertical="center" wrapText="1"/>
      <protection locked="0"/>
    </xf>
    <xf numFmtId="164" fontId="5" fillId="6" borderId="42" xfId="1" applyNumberFormat="1" applyFont="1" applyFill="1" applyBorder="1" applyAlignment="1" applyProtection="1">
      <alignment horizontal="right" vertical="center" wrapText="1"/>
    </xf>
    <xf numFmtId="3" fontId="5" fillId="6" borderId="39" xfId="1" applyNumberFormat="1" applyFont="1" applyFill="1" applyBorder="1" applyAlignment="1" applyProtection="1">
      <alignment vertical="center" wrapText="1"/>
      <protection locked="0"/>
    </xf>
    <xf numFmtId="4" fontId="5" fillId="6" borderId="40" xfId="1" applyNumberFormat="1" applyFont="1" applyFill="1" applyBorder="1" applyAlignment="1" applyProtection="1">
      <alignment vertical="center" wrapText="1"/>
      <protection locked="0"/>
    </xf>
    <xf numFmtId="3" fontId="5" fillId="6" borderId="39" xfId="1" applyNumberFormat="1" applyFont="1" applyFill="1" applyBorder="1" applyAlignment="1" applyProtection="1">
      <alignment vertical="center" wrapText="1"/>
    </xf>
    <xf numFmtId="4" fontId="5" fillId="6" borderId="40" xfId="1" applyNumberFormat="1" applyFont="1" applyFill="1" applyBorder="1" applyAlignment="1" applyProtection="1">
      <alignment vertical="center" wrapText="1"/>
    </xf>
    <xf numFmtId="3" fontId="5" fillId="6" borderId="16" xfId="1" applyNumberFormat="1" applyFont="1" applyFill="1" applyBorder="1" applyAlignment="1" applyProtection="1">
      <alignment vertical="center" wrapText="1"/>
    </xf>
    <xf numFmtId="4" fontId="5" fillId="6" borderId="17" xfId="1" applyNumberFormat="1" applyFont="1" applyFill="1" applyBorder="1" applyAlignment="1" applyProtection="1">
      <alignment vertical="center" wrapText="1"/>
    </xf>
    <xf numFmtId="3" fontId="5" fillId="6" borderId="18" xfId="1" applyNumberFormat="1" applyFont="1" applyFill="1" applyBorder="1" applyAlignment="1" applyProtection="1">
      <alignment horizontal="right" vertical="center" wrapText="1"/>
      <protection locked="0"/>
    </xf>
    <xf numFmtId="4" fontId="5" fillId="6" borderId="42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18" xfId="1" applyNumberFormat="1" applyFont="1" applyFill="1" applyBorder="1" applyAlignment="1" applyProtection="1">
      <alignment horizontal="right" vertical="center" wrapText="1"/>
      <protection locked="0"/>
    </xf>
    <xf numFmtId="0" fontId="3" fillId="2" borderId="50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vertical="center" wrapText="1"/>
    </xf>
    <xf numFmtId="4" fontId="3" fillId="2" borderId="15" xfId="1" applyNumberFormat="1" applyFont="1" applyFill="1" applyBorder="1" applyAlignment="1" applyProtection="1">
      <alignment horizontal="right" vertical="center" wrapText="1"/>
    </xf>
    <xf numFmtId="3" fontId="3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3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3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3" fillId="2" borderId="45" xfId="1" applyNumberFormat="1" applyFont="1" applyFill="1" applyBorder="1" applyAlignment="1" applyProtection="1">
      <alignment horizontal="right" vertical="center" wrapText="1"/>
      <protection locked="0"/>
    </xf>
    <xf numFmtId="3" fontId="3" fillId="2" borderId="18" xfId="1" applyNumberFormat="1" applyFont="1" applyFill="1" applyBorder="1" applyAlignment="1" applyProtection="1">
      <alignment horizontal="right" vertical="center" wrapText="1"/>
    </xf>
    <xf numFmtId="4" fontId="3" fillId="2" borderId="42" xfId="1" applyNumberFormat="1" applyFont="1" applyFill="1" applyBorder="1" applyAlignment="1" applyProtection="1">
      <alignment horizontal="right" vertical="center" wrapText="1"/>
    </xf>
    <xf numFmtId="10" fontId="3" fillId="2" borderId="45" xfId="1" applyNumberFormat="1" applyFont="1" applyFill="1" applyBorder="1" applyAlignment="1" applyProtection="1">
      <alignment horizontal="right" vertical="center" wrapText="1"/>
    </xf>
    <xf numFmtId="4" fontId="3" fillId="2" borderId="22" xfId="1" applyNumberFormat="1" applyFont="1" applyFill="1" applyBorder="1" applyAlignment="1" applyProtection="1">
      <alignment horizontal="right" vertical="center" wrapText="1"/>
    </xf>
    <xf numFmtId="0" fontId="3" fillId="2" borderId="41" xfId="1" applyFont="1" applyFill="1" applyBorder="1" applyAlignment="1" applyProtection="1">
      <alignment horizontal="center" vertical="center" wrapText="1"/>
      <protection locked="0"/>
    </xf>
    <xf numFmtId="3" fontId="3" fillId="2" borderId="50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43" xfId="1" applyFont="1" applyBorder="1" applyAlignment="1" applyProtection="1">
      <alignment horizontal="left" vertical="center" wrapText="1"/>
      <protection locked="0"/>
    </xf>
    <xf numFmtId="3" fontId="5" fillId="0" borderId="48" xfId="1" applyNumberFormat="1" applyFont="1" applyBorder="1" applyAlignment="1" applyProtection="1">
      <alignment horizontal="right" vertical="center" wrapText="1"/>
      <protection locked="0"/>
    </xf>
    <xf numFmtId="4" fontId="5" fillId="0" borderId="51" xfId="1" applyNumberFormat="1" applyFont="1" applyBorder="1" applyAlignment="1" applyProtection="1">
      <alignment horizontal="right" vertical="center" wrapText="1"/>
    </xf>
    <xf numFmtId="0" fontId="5" fillId="7" borderId="16" xfId="1" applyFont="1" applyFill="1" applyBorder="1" applyAlignment="1" applyProtection="1">
      <alignment horizontal="left" vertical="center" wrapText="1"/>
      <protection locked="0"/>
    </xf>
    <xf numFmtId="0" fontId="5" fillId="7" borderId="17" xfId="1" applyFont="1" applyFill="1" applyBorder="1" applyAlignment="1" applyProtection="1">
      <alignment horizontal="left" vertical="center" wrapText="1"/>
      <protection locked="0"/>
    </xf>
    <xf numFmtId="4" fontId="3" fillId="2" borderId="20" xfId="1" applyNumberFormat="1" applyFont="1" applyFill="1" applyBorder="1" applyAlignment="1" applyProtection="1">
      <alignment horizontal="right" vertical="center" wrapText="1"/>
      <protection locked="0"/>
    </xf>
    <xf numFmtId="4" fontId="3" fillId="2" borderId="50" xfId="1" applyNumberFormat="1" applyFont="1" applyFill="1" applyBorder="1" applyAlignment="1" applyProtection="1">
      <alignment horizontal="right" vertical="center" wrapText="1"/>
      <protection locked="0"/>
    </xf>
    <xf numFmtId="4" fontId="3" fillId="2" borderId="16" xfId="1" applyNumberFormat="1" applyFont="1" applyFill="1" applyBorder="1" applyAlignment="1" applyProtection="1">
      <alignment horizontal="right" vertical="center" wrapText="1"/>
      <protection locked="0"/>
    </xf>
    <xf numFmtId="0" fontId="5" fillId="7" borderId="43" xfId="1" applyFont="1" applyFill="1" applyBorder="1" applyAlignment="1" applyProtection="1">
      <alignment horizontal="left" vertical="center" wrapText="1"/>
      <protection locked="0"/>
    </xf>
    <xf numFmtId="10" fontId="5" fillId="3" borderId="35" xfId="1" applyNumberFormat="1" applyFont="1" applyFill="1" applyBorder="1" applyAlignment="1" applyProtection="1">
      <alignment horizontal="right" vertical="center" wrapText="1"/>
      <protection locked="0"/>
    </xf>
    <xf numFmtId="3" fontId="5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5" fillId="6" borderId="52" xfId="1" applyNumberFormat="1" applyFont="1" applyFill="1" applyBorder="1" applyAlignment="1" applyProtection="1">
      <alignment horizontal="right" vertical="center" wrapText="1"/>
    </xf>
    <xf numFmtId="4" fontId="5" fillId="6" borderId="44" xfId="1" applyNumberFormat="1" applyFont="1" applyFill="1" applyBorder="1" applyAlignment="1" applyProtection="1">
      <alignment horizontal="right" vertical="center" wrapText="1"/>
    </xf>
    <xf numFmtId="4" fontId="5" fillId="3" borderId="54" xfId="1" applyNumberFormat="1" applyFont="1" applyFill="1" applyBorder="1" applyAlignment="1" applyProtection="1">
      <alignment horizontal="right" vertical="center" wrapText="1"/>
      <protection locked="0"/>
    </xf>
    <xf numFmtId="10" fontId="5" fillId="3" borderId="54" xfId="1" applyNumberFormat="1" applyFont="1" applyFill="1" applyBorder="1" applyAlignment="1" applyProtection="1">
      <alignment horizontal="right" vertical="center" wrapText="1"/>
      <protection locked="0"/>
    </xf>
    <xf numFmtId="3" fontId="5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5" fillId="5" borderId="54" xfId="1" applyNumberFormat="1" applyFont="1" applyFill="1" applyBorder="1" applyAlignment="1" applyProtection="1">
      <alignment horizontal="right" vertical="center" wrapText="1"/>
      <protection locked="0"/>
    </xf>
    <xf numFmtId="3" fontId="5" fillId="6" borderId="56" xfId="1" applyNumberFormat="1" applyFont="1" applyFill="1" applyBorder="1" applyAlignment="1" applyProtection="1">
      <alignment horizontal="right" vertical="center" wrapText="1"/>
    </xf>
    <xf numFmtId="4" fontId="5" fillId="6" borderId="57" xfId="1" applyNumberFormat="1" applyFont="1" applyFill="1" applyBorder="1" applyAlignment="1" applyProtection="1">
      <alignment horizontal="right" vertical="center" wrapText="1"/>
    </xf>
    <xf numFmtId="4" fontId="7" fillId="8" borderId="4" xfId="1" applyNumberFormat="1" applyFont="1" applyFill="1" applyBorder="1" applyAlignment="1">
      <alignment horizontal="right" vertical="center" wrapText="1"/>
    </xf>
    <xf numFmtId="3" fontId="7" fillId="8" borderId="58" xfId="1" applyNumberFormat="1" applyFont="1" applyFill="1" applyBorder="1" applyAlignment="1" applyProtection="1">
      <alignment horizontal="right" vertical="center" wrapText="1"/>
      <protection locked="0"/>
    </xf>
    <xf numFmtId="4" fontId="7" fillId="8" borderId="59" xfId="1" applyNumberFormat="1" applyFont="1" applyFill="1" applyBorder="1" applyAlignment="1" applyProtection="1">
      <alignment horizontal="right" vertical="center" wrapText="1"/>
      <protection locked="0"/>
    </xf>
    <xf numFmtId="10" fontId="7" fillId="8" borderId="59" xfId="1" applyNumberFormat="1" applyFont="1" applyFill="1" applyBorder="1" applyAlignment="1" applyProtection="1">
      <alignment horizontal="right" vertical="center" wrapText="1"/>
      <protection locked="0"/>
    </xf>
    <xf numFmtId="10" fontId="7" fillId="8" borderId="60" xfId="1" applyNumberFormat="1" applyFont="1" applyFill="1" applyBorder="1" applyAlignment="1" applyProtection="1">
      <alignment horizontal="right" vertical="center" wrapText="1"/>
      <protection locked="0"/>
    </xf>
    <xf numFmtId="3" fontId="7" fillId="8" borderId="1" xfId="1" applyNumberFormat="1" applyFont="1" applyFill="1" applyBorder="1" applyAlignment="1" applyProtection="1">
      <alignment horizontal="right" vertical="center" wrapText="1"/>
    </xf>
    <xf numFmtId="4" fontId="7" fillId="8" borderId="59" xfId="1" applyNumberFormat="1" applyFont="1" applyFill="1" applyBorder="1" applyAlignment="1" applyProtection="1">
      <alignment horizontal="right" vertical="center" wrapText="1"/>
    </xf>
    <xf numFmtId="10" fontId="7" fillId="8" borderId="60" xfId="1" applyNumberFormat="1" applyFont="1" applyFill="1" applyBorder="1" applyAlignment="1" applyProtection="1">
      <alignment horizontal="right" vertical="center" wrapText="1"/>
    </xf>
    <xf numFmtId="4" fontId="7" fillId="8" borderId="30" xfId="1" applyNumberFormat="1" applyFont="1" applyFill="1" applyBorder="1" applyAlignment="1" applyProtection="1">
      <alignment horizontal="right" vertical="center" wrapText="1"/>
    </xf>
    <xf numFmtId="0" fontId="8" fillId="0" borderId="0" xfId="1" applyFont="1" applyFill="1" applyProtection="1">
      <protection locked="0"/>
    </xf>
    <xf numFmtId="0" fontId="9" fillId="0" borderId="0" xfId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8" fillId="0" borderId="0" xfId="1" applyFont="1" applyFill="1" applyAlignment="1" applyProtection="1">
      <protection locked="0"/>
    </xf>
    <xf numFmtId="0" fontId="7" fillId="8" borderId="1" xfId="1" applyFont="1" applyFill="1" applyBorder="1" applyAlignment="1">
      <alignment horizontal="left" vertical="center" wrapText="1"/>
    </xf>
    <xf numFmtId="0" fontId="7" fillId="8" borderId="3" xfId="1" applyFont="1" applyFill="1" applyBorder="1" applyAlignment="1">
      <alignment horizontal="left" vertical="center" wrapText="1"/>
    </xf>
    <xf numFmtId="0" fontId="7" fillId="8" borderId="4" xfId="1" applyFont="1" applyFill="1" applyBorder="1" applyAlignment="1">
      <alignment horizontal="center" vertical="center" wrapText="1"/>
    </xf>
    <xf numFmtId="3" fontId="7" fillId="4" borderId="1" xfId="1" applyNumberFormat="1" applyFont="1" applyFill="1" applyBorder="1" applyAlignment="1">
      <alignment horizontal="center" vertical="center" wrapText="1"/>
    </xf>
    <xf numFmtId="3" fontId="7" fillId="4" borderId="2" xfId="1" applyNumberFormat="1" applyFont="1" applyFill="1" applyBorder="1" applyAlignment="1">
      <alignment horizontal="center" vertical="center" wrapText="1"/>
    </xf>
    <xf numFmtId="3" fontId="7" fillId="4" borderId="3" xfId="1" applyNumberFormat="1" applyFont="1" applyFill="1" applyBorder="1" applyAlignment="1">
      <alignment horizontal="center" vertical="center" wrapText="1"/>
    </xf>
    <xf numFmtId="0" fontId="5" fillId="6" borderId="31" xfId="1" applyFont="1" applyFill="1" applyBorder="1" applyAlignment="1" applyProtection="1">
      <alignment horizontal="center" vertical="center"/>
      <protection locked="0"/>
    </xf>
    <xf numFmtId="0" fontId="5" fillId="6" borderId="53" xfId="1" applyFont="1" applyFill="1" applyBorder="1" applyAlignment="1" applyProtection="1">
      <alignment horizontal="center" vertical="center"/>
      <protection locked="0"/>
    </xf>
    <xf numFmtId="4" fontId="5" fillId="3" borderId="38" xfId="1" applyNumberFormat="1" applyFont="1" applyFill="1" applyBorder="1" applyAlignment="1" applyProtection="1">
      <alignment horizontal="right" vertical="center" wrapText="1"/>
    </xf>
    <xf numFmtId="4" fontId="5" fillId="3" borderId="25" xfId="1" applyNumberFormat="1" applyFont="1" applyFill="1" applyBorder="1" applyAlignment="1" applyProtection="1">
      <alignment horizontal="right" vertical="center" wrapText="1"/>
    </xf>
    <xf numFmtId="3" fontId="5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5" fillId="3" borderId="28" xfId="1" applyNumberFormat="1" applyFont="1" applyFill="1" applyBorder="1" applyAlignment="1" applyProtection="1">
      <alignment horizontal="right" vertical="center" wrapText="1"/>
      <protection locked="0"/>
    </xf>
    <xf numFmtId="10" fontId="5" fillId="3" borderId="36" xfId="1" applyNumberFormat="1" applyFont="1" applyFill="1" applyBorder="1" applyAlignment="1" applyProtection="1">
      <alignment horizontal="right" vertical="center" wrapText="1"/>
      <protection locked="0"/>
    </xf>
    <xf numFmtId="10" fontId="5" fillId="3" borderId="55" xfId="1" applyNumberFormat="1" applyFont="1" applyFill="1" applyBorder="1" applyAlignment="1" applyProtection="1">
      <alignment horizontal="right" vertical="center" wrapText="1"/>
      <protection locked="0"/>
    </xf>
    <xf numFmtId="10" fontId="5" fillId="3" borderId="36" xfId="1" applyNumberFormat="1" applyFont="1" applyFill="1" applyBorder="1" applyAlignment="1" applyProtection="1">
      <alignment horizontal="right" vertical="center" wrapText="1"/>
    </xf>
    <xf numFmtId="10" fontId="5" fillId="3" borderId="55" xfId="1" applyNumberFormat="1" applyFont="1" applyFill="1" applyBorder="1" applyAlignment="1" applyProtection="1">
      <alignment horizontal="right" vertical="center" wrapText="1"/>
    </xf>
    <xf numFmtId="4" fontId="5" fillId="3" borderId="32" xfId="1" applyNumberFormat="1" applyFont="1" applyFill="1" applyBorder="1" applyAlignment="1" applyProtection="1">
      <alignment horizontal="right" vertical="center" wrapText="1"/>
    </xf>
    <xf numFmtId="4" fontId="5" fillId="3" borderId="30" xfId="1" applyNumberFormat="1" applyFont="1" applyFill="1" applyBorder="1" applyAlignment="1" applyProtection="1">
      <alignment horizontal="right" vertical="center" wrapText="1"/>
    </xf>
    <xf numFmtId="4" fontId="5" fillId="3" borderId="0" xfId="1" applyNumberFormat="1" applyFont="1" applyFill="1" applyBorder="1" applyAlignment="1" applyProtection="1">
      <alignment horizontal="right" vertical="center" wrapText="1"/>
    </xf>
    <xf numFmtId="10" fontId="5" fillId="3" borderId="35" xfId="1" applyNumberFormat="1" applyFont="1" applyFill="1" applyBorder="1" applyAlignment="1" applyProtection="1">
      <alignment horizontal="right" vertical="center" wrapText="1"/>
      <protection locked="0"/>
    </xf>
    <xf numFmtId="10" fontId="5" fillId="3" borderId="38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41" xfId="1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5" fillId="6" borderId="41" xfId="1" applyFont="1" applyFill="1" applyBorder="1" applyAlignment="1" applyProtection="1">
      <alignment horizontal="center" vertical="center"/>
      <protection locked="0"/>
    </xf>
    <xf numFmtId="0" fontId="3" fillId="0" borderId="41" xfId="1" applyFont="1" applyBorder="1" applyAlignment="1" applyProtection="1">
      <alignment horizontal="left" vertical="center" wrapText="1"/>
      <protection locked="0"/>
    </xf>
    <xf numFmtId="0" fontId="6" fillId="0" borderId="31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4" fontId="5" fillId="3" borderId="3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0" fontId="5" fillId="6" borderId="37" xfId="1" applyFont="1" applyFill="1" applyBorder="1" applyAlignment="1" applyProtection="1">
      <alignment horizontal="center" vertical="center"/>
      <protection locked="0"/>
    </xf>
    <xf numFmtId="164" fontId="5" fillId="3" borderId="35" xfId="1" applyNumberFormat="1" applyFont="1" applyFill="1" applyBorder="1" applyAlignment="1" applyProtection="1">
      <alignment horizontal="center" vertical="center" wrapText="1"/>
      <protection locked="0"/>
    </xf>
    <xf numFmtId="10" fontId="5" fillId="3" borderId="32" xfId="1" applyNumberFormat="1" applyFont="1" applyFill="1" applyBorder="1" applyAlignment="1" applyProtection="1">
      <alignment horizontal="right" vertical="center" wrapText="1"/>
      <protection locked="0"/>
    </xf>
    <xf numFmtId="10" fontId="5" fillId="3" borderId="32" xfId="1" applyNumberFormat="1" applyFont="1" applyFill="1" applyBorder="1" applyAlignment="1" applyProtection="1">
      <alignment horizontal="right" vertical="center" wrapText="1"/>
    </xf>
    <xf numFmtId="4" fontId="5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4" fontId="5" fillId="0" borderId="35" xfId="1" applyNumberFormat="1" applyFont="1" applyBorder="1" applyAlignment="1" applyProtection="1">
      <alignment horizontal="right" vertical="center" wrapText="1"/>
    </xf>
    <xf numFmtId="4" fontId="5" fillId="4" borderId="35" xfId="1" applyNumberFormat="1" applyFont="1" applyFill="1" applyBorder="1" applyAlignment="1">
      <alignment horizontal="right" vertical="center" wrapText="1"/>
    </xf>
    <xf numFmtId="4" fontId="5" fillId="4" borderId="40" xfId="1" applyNumberFormat="1" applyFont="1" applyFill="1" applyBorder="1" applyAlignment="1">
      <alignment horizontal="right" vertical="center" wrapText="1"/>
    </xf>
    <xf numFmtId="10" fontId="5" fillId="4" borderId="44" xfId="1" applyNumberFormat="1" applyFont="1" applyFill="1" applyBorder="1" applyAlignment="1">
      <alignment horizontal="right" vertical="center" wrapText="1"/>
    </xf>
    <xf numFmtId="4" fontId="5" fillId="0" borderId="45" xfId="1" applyNumberFormat="1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46" xfId="0" applyFont="1" applyBorder="1" applyAlignment="1">
      <alignment horizontal="right" vertical="center" wrapText="1"/>
    </xf>
    <xf numFmtId="10" fontId="5" fillId="4" borderId="32" xfId="1" applyNumberFormat="1" applyFont="1" applyFill="1" applyBorder="1" applyAlignment="1">
      <alignment horizontal="right" vertical="center" wrapText="1"/>
    </xf>
    <xf numFmtId="3" fontId="5" fillId="0" borderId="33" xfId="1" applyNumberFormat="1" applyFont="1" applyBorder="1" applyAlignment="1" applyProtection="1">
      <alignment horizontal="right" vertical="center" wrapText="1"/>
      <protection locked="0"/>
    </xf>
    <xf numFmtId="3" fontId="5" fillId="0" borderId="39" xfId="1" applyNumberFormat="1" applyFont="1" applyBorder="1" applyAlignment="1" applyProtection="1">
      <alignment horizontal="right" vertical="center" wrapText="1"/>
      <protection locked="0"/>
    </xf>
    <xf numFmtId="4" fontId="5" fillId="0" borderId="35" xfId="1" applyNumberFormat="1" applyFont="1" applyBorder="1" applyAlignment="1" applyProtection="1">
      <alignment horizontal="right" vertical="center" wrapText="1"/>
      <protection locked="0"/>
    </xf>
    <xf numFmtId="4" fontId="5" fillId="0" borderId="40" xfId="1" applyNumberFormat="1" applyFont="1" applyBorder="1" applyAlignment="1" applyProtection="1">
      <alignment horizontal="right" vertical="center" wrapText="1"/>
      <protection locked="0"/>
    </xf>
    <xf numFmtId="3" fontId="5" fillId="0" borderId="33" xfId="1" applyNumberFormat="1" applyFont="1" applyBorder="1" applyAlignment="1" applyProtection="1">
      <alignment horizontal="right" vertical="center" wrapText="1"/>
    </xf>
    <xf numFmtId="4" fontId="5" fillId="0" borderId="42" xfId="1" applyNumberFormat="1" applyFont="1" applyBorder="1" applyAlignment="1" applyProtection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2" fillId="0" borderId="15" xfId="1" applyFont="1" applyFill="1" applyBorder="1" applyAlignment="1" applyProtection="1">
      <alignment horizontal="center" vertical="center" wrapText="1"/>
      <protection locked="0"/>
    </xf>
    <xf numFmtId="0" fontId="2" fillId="0" borderId="25" xfId="1" applyFont="1" applyFill="1" applyBorder="1" applyAlignment="1" applyProtection="1">
      <alignment horizontal="center" vertical="center" wrapText="1"/>
      <protection locked="0"/>
    </xf>
    <xf numFmtId="0" fontId="2" fillId="0" borderId="16" xfId="1" applyFont="1" applyFill="1" applyBorder="1" applyAlignment="1" applyProtection="1">
      <alignment horizontal="center" vertical="center" wrapText="1"/>
      <protection locked="0"/>
    </xf>
    <xf numFmtId="0" fontId="2" fillId="0" borderId="26" xfId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Fill="1" applyBorder="1" applyAlignment="1" applyProtection="1">
      <alignment horizontal="center" vertical="center" wrapText="1"/>
      <protection locked="0"/>
    </xf>
    <xf numFmtId="0" fontId="2" fillId="0" borderId="28" xfId="1" applyFont="1" applyFill="1" applyBorder="1" applyAlignment="1" applyProtection="1">
      <alignment horizontal="center" vertical="center" wrapText="1"/>
      <protection locked="0"/>
    </xf>
    <xf numFmtId="0" fontId="2" fillId="0" borderId="20" xfId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2" fillId="0" borderId="22" xfId="1" applyFont="1" applyFill="1" applyBorder="1" applyAlignment="1" applyProtection="1">
      <alignment horizontal="center" vertical="center" wrapText="1"/>
      <protection locked="0"/>
    </xf>
    <xf numFmtId="0" fontId="2" fillId="0" borderId="30" xfId="1" applyFont="1" applyFill="1" applyBorder="1" applyAlignment="1" applyProtection="1">
      <alignment horizontal="center" vertical="center" wrapText="1"/>
      <protection locked="0"/>
    </xf>
    <xf numFmtId="0" fontId="2" fillId="0" borderId="5" xfId="1" applyFont="1" applyFill="1" applyBorder="1" applyAlignment="1" applyProtection="1">
      <alignment horizontal="center" vertical="center" wrapText="1"/>
      <protection locked="0"/>
    </xf>
    <xf numFmtId="0" fontId="2" fillId="0" borderId="13" xfId="1" applyFont="1" applyFill="1" applyBorder="1" applyAlignment="1" applyProtection="1">
      <alignment horizontal="center" vertical="center" wrapText="1"/>
      <protection locked="0"/>
    </xf>
    <xf numFmtId="0" fontId="2" fillId="0" borderId="23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14" xfId="1" applyFont="1" applyFill="1" applyBorder="1" applyAlignment="1" applyProtection="1">
      <alignment horizontal="center" vertical="center" wrapText="1"/>
      <protection locked="0"/>
    </xf>
    <xf numFmtId="0" fontId="2" fillId="0" borderId="24" xfId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Fill="1" applyBorder="1" applyAlignment="1" applyProtection="1">
      <alignment horizontal="center" vertical="center" wrapText="1"/>
      <protection locked="0"/>
    </xf>
    <xf numFmtId="0" fontId="2" fillId="0" borderId="11" xfId="1" applyFont="1" applyFill="1" applyBorder="1" applyAlignment="1" applyProtection="1">
      <alignment horizontal="center" vertical="center" wrapText="1"/>
      <protection locked="0"/>
    </xf>
    <xf numFmtId="0" fontId="2" fillId="0" borderId="12" xfId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20/wrzesie&#324;%202020/ARiMR%20(M_2020-09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1.1"/>
      <sheetName val="2.1_kampanie"/>
      <sheetName val="1.2"/>
      <sheetName val="2.1_kampania_2018"/>
      <sheetName val="2.1_kampania_2020"/>
      <sheetName val="2_1_kampania 2020_uzupełnienie"/>
      <sheetName val="2.1"/>
      <sheetName val="2.3_kampania_2017"/>
      <sheetName val="2.3_kampania_2019_1"/>
      <sheetName val="2.3_kampania_2019_2"/>
      <sheetName val="2.3_kampania_2020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"/>
      <sheetName val="3.1_PROW 7-13"/>
      <sheetName val="3.2 Nabór 2016"/>
      <sheetName val="3.2 Nabór 2019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"/>
      <sheetName val="4.1_natura 2000_nabór_2017"/>
      <sheetName val="4.1_natura 2000_nabór_2019"/>
      <sheetName val="4.1_natura 2000"/>
      <sheetName val="4.1_OSN_2016"/>
      <sheetName val="4.1_OSN_rrrr"/>
      <sheetName val="4.1_ochrona_wód_2018"/>
      <sheetName val="4.1_ochrona_wód_2019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"/>
      <sheetName val="6.2_2017_1"/>
      <sheetName val="6.2_2017_2"/>
      <sheetName val="6.2_2018"/>
      <sheetName val="6.2_2019"/>
      <sheetName val="6.2_2019_2"/>
      <sheetName val="6.2_2020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"/>
      <sheetName val="6.4_nabor 2016"/>
      <sheetName val="6.4_nabor 2019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Renty_PROW 7-13"/>
      <sheetName val="Renty_PROW 4-6"/>
      <sheetName val="IF płatności"/>
      <sheetName val="IF gwaranc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30.09.2020 r.</v>
          </cell>
        </row>
        <row r="8">
          <cell r="F8">
            <v>254729841.94369501</v>
          </cell>
          <cell r="AK8">
            <v>15</v>
          </cell>
          <cell r="AR8">
            <v>57999757</v>
          </cell>
        </row>
        <row r="9">
          <cell r="H9">
            <v>96</v>
          </cell>
          <cell r="I9">
            <v>26319011</v>
          </cell>
          <cell r="U9">
            <v>24</v>
          </cell>
          <cell r="V9">
            <v>8871584</v>
          </cell>
          <cell r="AK9">
            <v>15</v>
          </cell>
          <cell r="AL9">
            <v>7571999.8199999994</v>
          </cell>
          <cell r="AM9">
            <v>4818063.2600000007</v>
          </cell>
          <cell r="AN9">
            <v>1726484.05</v>
          </cell>
        </row>
        <row r="11">
          <cell r="F11">
            <v>328686868.70682198</v>
          </cell>
          <cell r="AR11">
            <v>75000519</v>
          </cell>
        </row>
        <row r="12">
          <cell r="H12">
            <v>81</v>
          </cell>
          <cell r="I12">
            <v>329745042.51999998</v>
          </cell>
          <cell r="U12">
            <v>57</v>
          </cell>
          <cell r="V12">
            <v>160788321.11999997</v>
          </cell>
          <cell r="AK12">
            <v>16</v>
          </cell>
          <cell r="AL12">
            <v>70264800.409999996</v>
          </cell>
          <cell r="AM12">
            <v>44709492.249999993</v>
          </cell>
          <cell r="AN12">
            <v>16161187.620000001</v>
          </cell>
        </row>
        <row r="17">
          <cell r="H17">
            <v>31</v>
          </cell>
          <cell r="I17">
            <v>20679756.960000001</v>
          </cell>
          <cell r="U17">
            <v>18</v>
          </cell>
          <cell r="V17">
            <v>10597109.289999999</v>
          </cell>
          <cell r="AK17">
            <v>3</v>
          </cell>
          <cell r="AL17">
            <v>542579.19999999995</v>
          </cell>
          <cell r="AM17">
            <v>345243.13</v>
          </cell>
          <cell r="AN17">
            <v>124937.56</v>
          </cell>
        </row>
        <row r="22">
          <cell r="F22">
            <v>143674951.40725601</v>
          </cell>
          <cell r="AK22">
            <v>10267</v>
          </cell>
          <cell r="AR22">
            <v>33003300</v>
          </cell>
        </row>
        <row r="23">
          <cell r="AK23">
            <v>10245</v>
          </cell>
        </row>
        <row r="24">
          <cell r="H24">
            <v>3838</v>
          </cell>
          <cell r="U24">
            <v>2897</v>
          </cell>
          <cell r="AK24">
            <v>2063</v>
          </cell>
          <cell r="AL24">
            <v>5924469.5599999996</v>
          </cell>
          <cell r="AM24">
            <v>3769718.4500000007</v>
          </cell>
          <cell r="AN24">
            <v>1368105.91</v>
          </cell>
        </row>
        <row r="30">
          <cell r="AK30">
            <v>8305</v>
          </cell>
          <cell r="AL30">
            <v>22565333.219999999</v>
          </cell>
          <cell r="AM30">
            <v>14358247.060000001</v>
          </cell>
          <cell r="AN30">
            <v>5226676.43</v>
          </cell>
        </row>
        <row r="31">
          <cell r="H31">
            <v>145</v>
          </cell>
          <cell r="I31">
            <v>190294914.17000002</v>
          </cell>
          <cell r="U31">
            <v>23</v>
          </cell>
          <cell r="V31">
            <v>30167605.960000001</v>
          </cell>
          <cell r="AK31">
            <v>23</v>
          </cell>
          <cell r="AL31">
            <v>28549476.84</v>
          </cell>
          <cell r="AM31">
            <v>18166031.740000002</v>
          </cell>
          <cell r="AN31">
            <v>6684337.1899999995</v>
          </cell>
        </row>
        <row r="34">
          <cell r="F34">
            <v>15474175691.406181</v>
          </cell>
          <cell r="AK34">
            <v>22204</v>
          </cell>
          <cell r="AR34">
            <v>3538645877</v>
          </cell>
        </row>
        <row r="35">
          <cell r="F35">
            <v>9469521069.5855904</v>
          </cell>
          <cell r="H35">
            <v>75132</v>
          </cell>
          <cell r="I35">
            <v>15357478278.07</v>
          </cell>
          <cell r="U35">
            <v>29711</v>
          </cell>
          <cell r="V35">
            <v>5815343396.6700001</v>
          </cell>
          <cell r="AK35">
            <v>20300</v>
          </cell>
          <cell r="AL35">
            <v>3556315670.77</v>
          </cell>
          <cell r="AM35">
            <v>2262883593.4699988</v>
          </cell>
          <cell r="AN35">
            <v>823844014.13999927</v>
          </cell>
          <cell r="AR35">
            <v>2169947129</v>
          </cell>
        </row>
        <row r="45">
          <cell r="F45">
            <v>519212488.35409302</v>
          </cell>
          <cell r="H45">
            <v>3748</v>
          </cell>
          <cell r="I45">
            <v>641771792.55999994</v>
          </cell>
          <cell r="U45">
            <v>2251</v>
          </cell>
          <cell r="V45">
            <v>335313793.19999999</v>
          </cell>
          <cell r="AK45">
            <v>1347</v>
          </cell>
          <cell r="AL45">
            <v>183845754.88000003</v>
          </cell>
          <cell r="AM45">
            <v>180359032.87</v>
          </cell>
          <cell r="AN45">
            <v>42580298.669999994</v>
          </cell>
          <cell r="AR45">
            <v>118937106</v>
          </cell>
        </row>
        <row r="48">
          <cell r="D48" t="str">
            <v>Inwestycje mające na celu ochronę wód przed zanieczyszczeniem azotanami pochodzącymi ze źródeł rolniczych 
(w tym "Inwestycje w gospodarstwach położonych na obszarach OSN")</v>
          </cell>
          <cell r="F48">
            <v>396919865.766904</v>
          </cell>
          <cell r="H48">
            <v>5370</v>
          </cell>
          <cell r="I48">
            <v>383590121.79999995</v>
          </cell>
          <cell r="U48">
            <v>2799</v>
          </cell>
          <cell r="V48">
            <v>198517411.52999997</v>
          </cell>
          <cell r="AK48">
            <v>526</v>
          </cell>
          <cell r="AL48">
            <v>32930866.699999999</v>
          </cell>
          <cell r="AM48">
            <v>32930866.699999999</v>
          </cell>
          <cell r="AN48">
            <v>7465325.7599999998</v>
          </cell>
          <cell r="AR48">
            <v>90338894</v>
          </cell>
        </row>
        <row r="52">
          <cell r="F52">
            <v>3831725544.5515165</v>
          </cell>
          <cell r="H52">
            <v>4593</v>
          </cell>
          <cell r="I52">
            <v>9872575247.7599983</v>
          </cell>
          <cell r="U52">
            <v>1232</v>
          </cell>
          <cell r="V52">
            <v>2772870524.3599997</v>
          </cell>
          <cell r="AK52">
            <v>552</v>
          </cell>
          <cell r="AL52">
            <v>917351402.07000005</v>
          </cell>
          <cell r="AM52">
            <v>583710693.95999992</v>
          </cell>
          <cell r="AN52">
            <v>212738155.75000003</v>
          </cell>
          <cell r="AR52">
            <v>873052019</v>
          </cell>
        </row>
        <row r="61">
          <cell r="F61">
            <v>1256796723.1480782</v>
          </cell>
          <cell r="H61">
            <v>172</v>
          </cell>
          <cell r="I61">
            <v>1509384836.4100001</v>
          </cell>
          <cell r="U61">
            <v>140</v>
          </cell>
          <cell r="V61">
            <v>1204138588.6552694</v>
          </cell>
          <cell r="AK61">
            <v>32</v>
          </cell>
          <cell r="AL61">
            <v>131973873.21999998</v>
          </cell>
          <cell r="AM61">
            <v>83974975.349999994</v>
          </cell>
          <cell r="AN61">
            <v>30269353.82</v>
          </cell>
          <cell r="AR61">
            <v>286370729</v>
          </cell>
        </row>
        <row r="62">
          <cell r="F62">
            <v>539684849.22754598</v>
          </cell>
          <cell r="AK62">
            <v>1246</v>
          </cell>
          <cell r="AR62">
            <v>122970926</v>
          </cell>
        </row>
        <row r="63">
          <cell r="H63">
            <v>5992</v>
          </cell>
          <cell r="I63">
            <v>406176133.47000003</v>
          </cell>
          <cell r="U63">
            <v>3444</v>
          </cell>
          <cell r="V63">
            <v>219069263.67000002</v>
          </cell>
          <cell r="AK63">
            <v>893</v>
          </cell>
          <cell r="AL63">
            <v>65382391.640000001</v>
          </cell>
          <cell r="AM63">
            <v>41602811.860000007</v>
          </cell>
          <cell r="AN63">
            <v>14920784.969999999</v>
          </cell>
        </row>
        <row r="69">
          <cell r="H69">
            <v>1365</v>
          </cell>
          <cell r="I69">
            <v>92194781.210000008</v>
          </cell>
          <cell r="U69">
            <v>471</v>
          </cell>
          <cell r="V69">
            <v>20960456.739999995</v>
          </cell>
          <cell r="AK69">
            <v>353</v>
          </cell>
          <cell r="AL69">
            <v>14380911.569999998</v>
          </cell>
          <cell r="AM69">
            <v>9150572.6699999981</v>
          </cell>
          <cell r="AN69">
            <v>3334507.3600000003</v>
          </cell>
        </row>
        <row r="78">
          <cell r="AK78">
            <v>49919</v>
          </cell>
        </row>
        <row r="79">
          <cell r="F79">
            <v>3140598402.3487153</v>
          </cell>
          <cell r="H79">
            <v>29413</v>
          </cell>
          <cell r="I79">
            <v>3551100000</v>
          </cell>
          <cell r="U79">
            <v>18826</v>
          </cell>
          <cell r="V79">
            <v>2192900000</v>
          </cell>
          <cell r="AK79">
            <v>15840</v>
          </cell>
          <cell r="AL79">
            <v>1487700000</v>
          </cell>
          <cell r="AM79">
            <v>946623510</v>
          </cell>
          <cell r="AN79">
            <v>342749074.02999997</v>
          </cell>
          <cell r="AR79">
            <v>717978630</v>
          </cell>
        </row>
        <row r="86">
          <cell r="F86">
            <v>1487235932.2364731</v>
          </cell>
          <cell r="H86">
            <v>11925</v>
          </cell>
          <cell r="I86">
            <v>1887500000</v>
          </cell>
          <cell r="U86">
            <v>7088</v>
          </cell>
          <cell r="V86">
            <v>1132300000</v>
          </cell>
          <cell r="AK86">
            <v>3084</v>
          </cell>
          <cell r="AL86">
            <v>330440000</v>
          </cell>
          <cell r="AM86">
            <v>210258972</v>
          </cell>
          <cell r="AN86">
            <v>76033595.980000019</v>
          </cell>
          <cell r="AR86">
            <v>339359101</v>
          </cell>
        </row>
        <row r="93">
          <cell r="F93">
            <v>3118341568.0981321</v>
          </cell>
          <cell r="H93">
            <v>54877</v>
          </cell>
          <cell r="I93">
            <v>3292620000</v>
          </cell>
          <cell r="U93">
            <v>29877</v>
          </cell>
          <cell r="V93">
            <v>1792620000</v>
          </cell>
          <cell r="AK93">
            <v>29278</v>
          </cell>
          <cell r="AL93">
            <v>1426188000</v>
          </cell>
          <cell r="AM93">
            <v>907483424.39999998</v>
          </cell>
          <cell r="AN93">
            <v>329170913.06999999</v>
          </cell>
          <cell r="AR93">
            <v>713727034</v>
          </cell>
        </row>
        <row r="102">
          <cell r="F102">
            <v>1010564505.5017091</v>
          </cell>
          <cell r="H102">
            <v>3035</v>
          </cell>
          <cell r="I102">
            <v>1269563946.0200002</v>
          </cell>
          <cell r="U102">
            <v>1553</v>
          </cell>
          <cell r="V102">
            <v>650763108.8599999</v>
          </cell>
          <cell r="AK102">
            <v>1182</v>
          </cell>
          <cell r="AL102">
            <v>460046040.98000002</v>
          </cell>
          <cell r="AM102">
            <v>292727293.45000005</v>
          </cell>
          <cell r="AN102">
            <v>106664243.22</v>
          </cell>
          <cell r="AR102">
            <v>231997643</v>
          </cell>
        </row>
        <row r="105">
          <cell r="F105">
            <v>10262817.295807999</v>
          </cell>
          <cell r="H105">
            <v>841</v>
          </cell>
          <cell r="U105">
            <v>564</v>
          </cell>
          <cell r="V105">
            <v>10085144.59</v>
          </cell>
          <cell r="AK105">
            <v>562</v>
          </cell>
          <cell r="AL105">
            <v>9941067.5099999998</v>
          </cell>
          <cell r="AM105">
            <v>6325498.3600000003</v>
          </cell>
          <cell r="AN105">
            <v>2323746.37</v>
          </cell>
          <cell r="AR105">
            <v>2396857</v>
          </cell>
        </row>
        <row r="111">
          <cell r="F111">
            <v>6015252170.4542875</v>
          </cell>
          <cell r="AK111">
            <v>1640</v>
          </cell>
          <cell r="AR111">
            <v>1386938080</v>
          </cell>
        </row>
        <row r="112">
          <cell r="H112">
            <v>5358</v>
          </cell>
          <cell r="I112">
            <v>6542677971.7017899</v>
          </cell>
          <cell r="U112">
            <v>2212</v>
          </cell>
          <cell r="V112">
            <v>2183244951.6708174</v>
          </cell>
          <cell r="AK112">
            <v>1129</v>
          </cell>
          <cell r="AL112">
            <v>1847635557.8099999</v>
          </cell>
          <cell r="AM112">
            <v>1175650497.1199999</v>
          </cell>
          <cell r="AN112">
            <v>433216065.66000003</v>
          </cell>
        </row>
        <row r="113">
          <cell r="H113">
            <v>2993</v>
          </cell>
          <cell r="I113">
            <v>5718606556.5155449</v>
          </cell>
          <cell r="U113">
            <v>1395</v>
          </cell>
          <cell r="V113">
            <v>2612152961.4987016</v>
          </cell>
          <cell r="AK113">
            <v>681</v>
          </cell>
          <cell r="AL113">
            <v>1298714212.8899999</v>
          </cell>
          <cell r="AM113">
            <v>826371849.99000013</v>
          </cell>
          <cell r="AN113">
            <v>300384542.13</v>
          </cell>
        </row>
        <row r="114">
          <cell r="H114">
            <v>1187</v>
          </cell>
          <cell r="I114">
            <v>747235751.76369631</v>
          </cell>
          <cell r="U114">
            <v>596</v>
          </cell>
          <cell r="V114">
            <v>389080255.16681594</v>
          </cell>
          <cell r="AK114">
            <v>331</v>
          </cell>
          <cell r="AL114">
            <v>165860950.69999999</v>
          </cell>
          <cell r="AM114">
            <v>105537321.72</v>
          </cell>
          <cell r="AN114">
            <v>37786889.910000004</v>
          </cell>
        </row>
        <row r="115">
          <cell r="H115">
            <v>314</v>
          </cell>
          <cell r="I115">
            <v>398998119.16589022</v>
          </cell>
          <cell r="U115">
            <v>197</v>
          </cell>
          <cell r="V115">
            <v>241977752.83369482</v>
          </cell>
          <cell r="AK115">
            <v>139</v>
          </cell>
          <cell r="AL115">
            <v>154701455.60999998</v>
          </cell>
          <cell r="AM115">
            <v>98436535.769999996</v>
          </cell>
          <cell r="AN115">
            <v>35628809.940000005</v>
          </cell>
        </row>
        <row r="116">
          <cell r="H116">
            <v>103</v>
          </cell>
          <cell r="I116">
            <v>58895854.840573631</v>
          </cell>
          <cell r="U116">
            <v>77</v>
          </cell>
          <cell r="V116">
            <v>44859111.100760646</v>
          </cell>
          <cell r="AK116">
            <v>57</v>
          </cell>
          <cell r="AL116">
            <v>29869004.850000001</v>
          </cell>
          <cell r="AM116">
            <v>19005647.59</v>
          </cell>
          <cell r="AN116">
            <v>6775853.2199999997</v>
          </cell>
        </row>
        <row r="117">
          <cell r="F117">
            <v>1311749578.150208</v>
          </cell>
          <cell r="H117">
            <v>18157</v>
          </cell>
          <cell r="I117">
            <v>109311251.08999997</v>
          </cell>
          <cell r="U117">
            <v>11882</v>
          </cell>
          <cell r="V117">
            <v>896293313.38999999</v>
          </cell>
          <cell r="AK117">
            <v>17987</v>
          </cell>
          <cell r="AL117">
            <v>553258853.17000008</v>
          </cell>
          <cell r="AM117">
            <v>352037948.20999998</v>
          </cell>
          <cell r="AN117">
            <v>128444530.16999999</v>
          </cell>
          <cell r="AR117">
            <v>300989060</v>
          </cell>
        </row>
        <row r="119">
          <cell r="H119">
            <v>16398</v>
          </cell>
          <cell r="I119">
            <v>97275551.519999981</v>
          </cell>
          <cell r="U119">
            <v>11162</v>
          </cell>
          <cell r="AK119">
            <v>2364</v>
          </cell>
          <cell r="AL119">
            <v>60959748.980000004</v>
          </cell>
          <cell r="AM119">
            <v>38788617.380000003</v>
          </cell>
          <cell r="AN119">
            <v>14134046.040000001</v>
          </cell>
        </row>
        <row r="136">
          <cell r="H136">
            <v>125</v>
          </cell>
          <cell r="I136">
            <v>1891748</v>
          </cell>
          <cell r="U136">
            <v>56</v>
          </cell>
          <cell r="AK136">
            <v>9330</v>
          </cell>
          <cell r="AL136">
            <v>239834139.88999999</v>
          </cell>
          <cell r="AM136">
            <v>152606073.30000004</v>
          </cell>
          <cell r="AN136">
            <v>56006655.230000004</v>
          </cell>
        </row>
        <row r="144">
          <cell r="AK144">
            <v>7651</v>
          </cell>
          <cell r="AL144">
            <v>249225269.40000001</v>
          </cell>
          <cell r="AM144">
            <v>158581842.84000003</v>
          </cell>
          <cell r="AN144">
            <v>57574010.549999997</v>
          </cell>
        </row>
        <row r="155">
          <cell r="F155">
            <v>938404963.31566799</v>
          </cell>
          <cell r="AR155">
            <v>215268848</v>
          </cell>
        </row>
        <row r="156">
          <cell r="H156">
            <v>459</v>
          </cell>
          <cell r="U156">
            <v>372</v>
          </cell>
          <cell r="AK156">
            <v>333</v>
          </cell>
          <cell r="AL156">
            <v>181263764.40000001</v>
          </cell>
          <cell r="AM156">
            <v>113201669.2</v>
          </cell>
          <cell r="AN156">
            <v>41712805.07</v>
          </cell>
        </row>
        <row r="164">
          <cell r="AK164">
            <v>756</v>
          </cell>
          <cell r="AL164">
            <v>270717076.64999998</v>
          </cell>
          <cell r="AM164">
            <v>172257266.72999999</v>
          </cell>
          <cell r="AN164">
            <v>62859303.299999997</v>
          </cell>
        </row>
        <row r="165">
          <cell r="F165">
            <v>5958670588.7905102</v>
          </cell>
          <cell r="H165">
            <v>427611</v>
          </cell>
          <cell r="U165">
            <v>341200</v>
          </cell>
          <cell r="AK165">
            <v>99891</v>
          </cell>
          <cell r="AL165">
            <v>4008916147.27</v>
          </cell>
          <cell r="AM165">
            <v>2550853979.1499996</v>
          </cell>
          <cell r="AN165">
            <v>930583978.75</v>
          </cell>
          <cell r="AR165">
            <v>1366679125</v>
          </cell>
        </row>
        <row r="166">
          <cell r="H166">
            <v>400081</v>
          </cell>
          <cell r="U166">
            <v>320781</v>
          </cell>
          <cell r="V166">
            <v>3655679152.0900002</v>
          </cell>
          <cell r="AK166">
            <v>94219</v>
          </cell>
          <cell r="AL166">
            <v>3697057950.6099997</v>
          </cell>
          <cell r="AM166">
            <v>2352418736.6300001</v>
          </cell>
          <cell r="AN166">
            <v>858166555.83000004</v>
          </cell>
        </row>
        <row r="167">
          <cell r="H167">
            <v>38861</v>
          </cell>
          <cell r="U167">
            <v>30383</v>
          </cell>
          <cell r="V167">
            <v>309035507.18000001</v>
          </cell>
          <cell r="AK167">
            <v>10099</v>
          </cell>
          <cell r="AL167">
            <v>311858196.65999997</v>
          </cell>
          <cell r="AM167">
            <v>198435242.52000001</v>
          </cell>
          <cell r="AN167">
            <v>72417422.919999987</v>
          </cell>
        </row>
        <row r="168">
          <cell r="H168">
            <v>277900</v>
          </cell>
          <cell r="U168">
            <v>197507</v>
          </cell>
          <cell r="AK168">
            <v>69114</v>
          </cell>
          <cell r="AL168">
            <v>2468492410.6100001</v>
          </cell>
          <cell r="AM168">
            <v>1570700255.1399999</v>
          </cell>
          <cell r="AN168">
            <v>573724929.06999993</v>
          </cell>
        </row>
        <row r="180">
          <cell r="H180">
            <v>149711</v>
          </cell>
          <cell r="U180">
            <v>143693</v>
          </cell>
          <cell r="AK180">
            <v>57603</v>
          </cell>
          <cell r="AL180">
            <v>1540379619.8599997</v>
          </cell>
          <cell r="AM180">
            <v>980125652.5</v>
          </cell>
          <cell r="AN180">
            <v>356848485.31999999</v>
          </cell>
        </row>
        <row r="186">
          <cell r="F186">
            <v>3052357822.687603</v>
          </cell>
          <cell r="H186">
            <v>111716</v>
          </cell>
          <cell r="U186">
            <v>91412</v>
          </cell>
          <cell r="AK186">
            <v>28078</v>
          </cell>
          <cell r="AL186">
            <v>1582524470.53</v>
          </cell>
          <cell r="AM186">
            <v>1006959444.73</v>
          </cell>
          <cell r="AN186">
            <v>368216691.38999999</v>
          </cell>
          <cell r="AR186">
            <v>699942890</v>
          </cell>
        </row>
        <row r="187">
          <cell r="H187">
            <v>25764</v>
          </cell>
          <cell r="U187">
            <v>18080</v>
          </cell>
          <cell r="V187">
            <v>319943328.98000002</v>
          </cell>
          <cell r="AK187">
            <v>10214</v>
          </cell>
          <cell r="AL187">
            <v>323164895.75000006</v>
          </cell>
          <cell r="AM187">
            <v>205629683.72</v>
          </cell>
          <cell r="AN187">
            <v>75493657.400000006</v>
          </cell>
        </row>
        <row r="188">
          <cell r="H188">
            <v>94945</v>
          </cell>
          <cell r="U188">
            <v>78773</v>
          </cell>
          <cell r="V188">
            <v>1250122231.1799998</v>
          </cell>
          <cell r="AK188">
            <v>25384</v>
          </cell>
          <cell r="AL188">
            <v>1259359574.78</v>
          </cell>
          <cell r="AM188">
            <v>801329761.01000011</v>
          </cell>
          <cell r="AN188">
            <v>292723033.99000001</v>
          </cell>
        </row>
        <row r="189">
          <cell r="H189">
            <v>70929</v>
          </cell>
          <cell r="U189">
            <v>51506</v>
          </cell>
          <cell r="AK189">
            <v>17306</v>
          </cell>
          <cell r="AL189">
            <v>1022058393.4599999</v>
          </cell>
          <cell r="AM189">
            <v>649606830.95000005</v>
          </cell>
          <cell r="AN189">
            <v>238483421.74000004</v>
          </cell>
        </row>
        <row r="201">
          <cell r="H201">
            <v>40787</v>
          </cell>
          <cell r="U201">
            <v>39906</v>
          </cell>
          <cell r="AK201">
            <v>17892</v>
          </cell>
          <cell r="AL201">
            <v>560466077.07000017</v>
          </cell>
          <cell r="AM201">
            <v>356624214.74000001</v>
          </cell>
          <cell r="AN201">
            <v>129733269.65000001</v>
          </cell>
        </row>
        <row r="206">
          <cell r="F206">
            <v>8563546389.8488588</v>
          </cell>
          <cell r="H206">
            <v>4759784</v>
          </cell>
          <cell r="U206">
            <v>3828659</v>
          </cell>
          <cell r="V206">
            <v>6791660321.0700006</v>
          </cell>
          <cell r="AK206">
            <v>992599</v>
          </cell>
          <cell r="AL206">
            <v>6813868908.0299997</v>
          </cell>
          <cell r="AM206">
            <v>4335639525.7699995</v>
          </cell>
          <cell r="AN206">
            <v>1586205012.03</v>
          </cell>
          <cell r="AR206">
            <v>1983293170</v>
          </cell>
        </row>
        <row r="207">
          <cell r="H207">
            <v>186219</v>
          </cell>
          <cell r="U207">
            <v>152801</v>
          </cell>
          <cell r="V207">
            <v>318896044.28999996</v>
          </cell>
          <cell r="AK207">
            <v>37492</v>
          </cell>
          <cell r="AL207">
            <v>319926603.66000003</v>
          </cell>
          <cell r="AM207">
            <v>203568406.28999996</v>
          </cell>
          <cell r="AN207">
            <v>74550347.860000014</v>
          </cell>
        </row>
        <row r="208">
          <cell r="H208">
            <v>4042735</v>
          </cell>
          <cell r="U208">
            <v>3296007</v>
          </cell>
          <cell r="V208">
            <v>5956396563.1399994</v>
          </cell>
          <cell r="AK208">
            <v>855880</v>
          </cell>
          <cell r="AL208">
            <v>5975171658.5299997</v>
          </cell>
          <cell r="AM208">
            <v>3801980100</v>
          </cell>
          <cell r="AN208">
            <v>1390945197.7799997</v>
          </cell>
        </row>
        <row r="209">
          <cell r="H209">
            <v>624004</v>
          </cell>
          <cell r="U209">
            <v>438390</v>
          </cell>
          <cell r="V209">
            <v>516367713.64000005</v>
          </cell>
          <cell r="AK209">
            <v>196319</v>
          </cell>
          <cell r="AL209">
            <v>518770645.84000003</v>
          </cell>
          <cell r="AM209">
            <v>330091019.47999996</v>
          </cell>
          <cell r="AN209">
            <v>120709466.39</v>
          </cell>
        </row>
        <row r="210">
          <cell r="H210">
            <v>4758975</v>
          </cell>
          <cell r="U210">
            <v>3827850</v>
          </cell>
          <cell r="V210">
            <v>6787656780.7700005</v>
          </cell>
          <cell r="AK210">
            <v>992516</v>
          </cell>
          <cell r="AL210">
            <v>6811443847.5599995</v>
          </cell>
          <cell r="AM210">
            <v>4334096462.54</v>
          </cell>
          <cell r="AN210">
            <v>1585638847.71</v>
          </cell>
        </row>
        <row r="217">
          <cell r="H217">
            <v>809</v>
          </cell>
          <cell r="U217">
            <v>809</v>
          </cell>
          <cell r="V217">
            <v>4003540.3000000003</v>
          </cell>
          <cell r="AK217">
            <v>812</v>
          </cell>
          <cell r="AL217">
            <v>2425060.4699999997</v>
          </cell>
          <cell r="AM217">
            <v>1543063.23</v>
          </cell>
          <cell r="AN217">
            <v>566164.31999999995</v>
          </cell>
        </row>
        <row r="218">
          <cell r="F218">
            <v>219605000</v>
          </cell>
          <cell r="H218">
            <v>46438</v>
          </cell>
          <cell r="U218">
            <v>0</v>
          </cell>
          <cell r="V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R218">
            <v>50000000</v>
          </cell>
        </row>
        <row r="220">
          <cell r="F220">
            <v>408816114.44546002</v>
          </cell>
          <cell r="H220">
            <v>334</v>
          </cell>
          <cell r="I220">
            <v>1046675477.84</v>
          </cell>
          <cell r="U220">
            <v>35</v>
          </cell>
          <cell r="V220">
            <v>86301210</v>
          </cell>
          <cell r="AK220">
            <v>10</v>
          </cell>
          <cell r="AL220">
            <v>14616080.300000003</v>
          </cell>
          <cell r="AM220">
            <v>9300211.8300000001</v>
          </cell>
          <cell r="AN220">
            <v>3246123.4000000004</v>
          </cell>
          <cell r="AR220">
            <v>92998186</v>
          </cell>
        </row>
        <row r="224">
          <cell r="F224">
            <v>3444239929.4540157</v>
          </cell>
          <cell r="AK224">
            <v>12366</v>
          </cell>
          <cell r="AR224">
            <v>786980355</v>
          </cell>
        </row>
        <row r="225">
          <cell r="H225">
            <v>301</v>
          </cell>
          <cell r="I225">
            <v>37422000</v>
          </cell>
          <cell r="U225">
            <v>299</v>
          </cell>
          <cell r="V225">
            <v>37180000</v>
          </cell>
          <cell r="AK225">
            <v>299</v>
          </cell>
          <cell r="AL225">
            <v>37156680</v>
          </cell>
          <cell r="AM225">
            <v>23642795.48</v>
          </cell>
          <cell r="AN225">
            <v>8641728.5499999989</v>
          </cell>
        </row>
        <row r="226">
          <cell r="H226">
            <v>31677</v>
          </cell>
          <cell r="I226">
            <v>3801836463.3548417</v>
          </cell>
          <cell r="AK226">
            <v>12279</v>
          </cell>
          <cell r="AL226">
            <v>1493614674.4000001</v>
          </cell>
          <cell r="AM226">
            <v>899467502.25000012</v>
          </cell>
          <cell r="AN226">
            <v>346533318.88999999</v>
          </cell>
        </row>
        <row r="227">
          <cell r="H227">
            <v>31677</v>
          </cell>
          <cell r="I227">
            <v>3801836463.3548417</v>
          </cell>
          <cell r="U227">
            <v>16141</v>
          </cell>
          <cell r="V227">
            <v>1914624770.5927682</v>
          </cell>
          <cell r="AK227">
            <v>12224</v>
          </cell>
          <cell r="AL227">
            <v>1488567993.8600001</v>
          </cell>
          <cell r="AM227">
            <v>896256299.63000011</v>
          </cell>
          <cell r="AN227">
            <v>345398607.21999997</v>
          </cell>
        </row>
        <row r="228">
          <cell r="U228">
            <v>63</v>
          </cell>
          <cell r="V228">
            <v>5046680.5399999991</v>
          </cell>
          <cell r="AK228">
            <v>62</v>
          </cell>
          <cell r="AL228">
            <v>5046680.5399999991</v>
          </cell>
          <cell r="AM228">
            <v>3211202.62</v>
          </cell>
          <cell r="AN228">
            <v>1134711.67</v>
          </cell>
        </row>
        <row r="229">
          <cell r="H229">
            <v>188</v>
          </cell>
          <cell r="I229">
            <v>72674606.204342291</v>
          </cell>
          <cell r="AK229">
            <v>228</v>
          </cell>
          <cell r="AL229">
            <v>29507853.41</v>
          </cell>
          <cell r="AM229">
            <v>14608890.189999999</v>
          </cell>
          <cell r="AN229">
            <v>6801058.1200000001</v>
          </cell>
        </row>
        <row r="230">
          <cell r="H230">
            <v>188</v>
          </cell>
          <cell r="I230">
            <v>72674606.204342291</v>
          </cell>
          <cell r="U230">
            <v>127</v>
          </cell>
          <cell r="V230">
            <v>41745527.374342293</v>
          </cell>
          <cell r="AK230">
            <v>226</v>
          </cell>
          <cell r="AL230">
            <v>28537695.129999999</v>
          </cell>
          <cell r="AM230">
            <v>13991578.51</v>
          </cell>
          <cell r="AN230">
            <v>6583211.4800000004</v>
          </cell>
        </row>
        <row r="231">
          <cell r="U231">
            <v>4</v>
          </cell>
          <cell r="V231">
            <v>970158.28</v>
          </cell>
          <cell r="AK231">
            <v>7</v>
          </cell>
          <cell r="AL231">
            <v>970158.28</v>
          </cell>
          <cell r="AM231">
            <v>617311.68000000005</v>
          </cell>
          <cell r="AN231">
            <v>217846.64</v>
          </cell>
        </row>
        <row r="232">
          <cell r="H232">
            <v>274</v>
          </cell>
          <cell r="I232">
            <v>546630533.38145685</v>
          </cell>
          <cell r="U232">
            <v>273</v>
          </cell>
          <cell r="V232">
            <v>544676597.8939569</v>
          </cell>
          <cell r="AK232">
            <v>274</v>
          </cell>
          <cell r="AL232">
            <v>395588901.59999996</v>
          </cell>
          <cell r="AM232">
            <v>214934780.08999997</v>
          </cell>
          <cell r="AN232">
            <v>90945823.309999987</v>
          </cell>
        </row>
        <row r="233">
          <cell r="F233">
            <v>1565648207.100431</v>
          </cell>
          <cell r="H233">
            <v>935</v>
          </cell>
          <cell r="I233">
            <v>764815453.53300011</v>
          </cell>
          <cell r="U233">
            <v>796</v>
          </cell>
          <cell r="V233">
            <v>657342138.36000025</v>
          </cell>
          <cell r="AK233">
            <v>42</v>
          </cell>
          <cell r="AL233">
            <v>503281731.00000012</v>
          </cell>
          <cell r="AM233">
            <v>320238161.58000004</v>
          </cell>
          <cell r="AN233">
            <v>116796634.89000002</v>
          </cell>
          <cell r="AR233">
            <v>358677848</v>
          </cell>
        </row>
        <row r="236">
          <cell r="B236">
            <v>21</v>
          </cell>
          <cell r="C236" t="str">
            <v>Wyjątkowe tymczasowe wsparcie dla rolników i MŚP szczególnie dotkniętych kryzysem
związanym z COVID-19</v>
          </cell>
          <cell r="F236">
            <v>1200708446.1283</v>
          </cell>
          <cell r="H236">
            <v>183858</v>
          </cell>
        </row>
        <row r="237">
          <cell r="F237">
            <v>1181728404.3478141</v>
          </cell>
          <cell r="AK237">
            <v>53466</v>
          </cell>
          <cell r="AR237">
            <v>263985099</v>
          </cell>
        </row>
        <row r="238">
          <cell r="AK238">
            <v>17662</v>
          </cell>
          <cell r="AL238">
            <v>586649764.48000002</v>
          </cell>
          <cell r="AM238">
            <v>373282826.11000001</v>
          </cell>
          <cell r="AN238">
            <v>137676120.13999999</v>
          </cell>
        </row>
        <row r="239">
          <cell r="AK239">
            <v>35804</v>
          </cell>
          <cell r="AL239">
            <v>673095313.02999997</v>
          </cell>
          <cell r="AM239">
            <v>428288593.16000003</v>
          </cell>
          <cell r="AN239">
            <v>160332838.28</v>
          </cell>
        </row>
        <row r="240">
          <cell r="F240">
            <v>59067451208.811462</v>
          </cell>
          <cell r="H240">
            <v>5792341</v>
          </cell>
          <cell r="I240">
            <v>58676773901.341133</v>
          </cell>
          <cell r="U240">
            <v>4396715</v>
          </cell>
          <cell r="V240">
            <v>42900564937.681328</v>
          </cell>
          <cell r="AK240">
            <v>1120045</v>
          </cell>
          <cell r="AL240">
            <v>29392756038.52</v>
          </cell>
          <cell r="AM240">
            <v>18683913487.649998</v>
          </cell>
          <cell r="AN240">
            <v>6826173869.0499992</v>
          </cell>
          <cell r="AR240">
            <v>13543611428</v>
          </cell>
        </row>
        <row r="241">
          <cell r="F241">
            <v>59368683042.8955</v>
          </cell>
        </row>
        <row r="244">
          <cell r="B244" t="str">
            <v xml:space="preserve">*** W ramach poddziałania 19.2 dane zawarte w sekcjach "złożone wnioski" oraz "wnioski odrzucone / wycofane" nie zawierają wniosków niewybranych przez LGD. </v>
          </cell>
        </row>
        <row r="246">
          <cell r="B246" t="str">
            <v>***** W przypadku działania 13, w wyniku przeksięgowań płatności część kwot z decyzji została zrealizowana w ramach budżetu PROW 2007-2013 (dot. wiersza zobowiązania z PROW 2007-2013 (część kampanii 2014)).</v>
          </cell>
        </row>
        <row r="249">
          <cell r="B249" t="str">
            <v>******** W ramach obsługi działania 11, w kolumnie „Zrealizowane płatności” uwzględniono kwoty wypłacone w ramach obsługi kampanii 2010 do 2014 - łącznie na kwotę ogółem 4 070 670,23 zł.</v>
          </cell>
        </row>
        <row r="250">
          <cell r="B250" t="str">
            <v>*********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</sheetData>
      <sheetData sheetId="14"/>
      <sheetData sheetId="15"/>
      <sheetData sheetId="16"/>
      <sheetData sheetId="17">
        <row r="7">
          <cell r="F7">
            <v>16143952.419999981</v>
          </cell>
        </row>
        <row r="8">
          <cell r="F8">
            <v>22565333.219999999</v>
          </cell>
        </row>
        <row r="10">
          <cell r="F10">
            <v>82492720</v>
          </cell>
        </row>
        <row r="11">
          <cell r="F11">
            <v>406266000</v>
          </cell>
        </row>
        <row r="13">
          <cell r="F13">
            <v>781120037.22420001</v>
          </cell>
        </row>
        <row r="14">
          <cell r="F14">
            <v>502775177.91420001</v>
          </cell>
        </row>
        <row r="15">
          <cell r="F15">
            <v>278344859.31</v>
          </cell>
        </row>
        <row r="16">
          <cell r="F16">
            <v>5655495665.0300007</v>
          </cell>
        </row>
        <row r="17">
          <cell r="F17">
            <v>4114392665.0300002</v>
          </cell>
        </row>
        <row r="18">
          <cell r="F18">
            <v>1541103000</v>
          </cell>
        </row>
        <row r="19">
          <cell r="F19">
            <v>2162969078.3400002</v>
          </cell>
        </row>
        <row r="20">
          <cell r="F20">
            <v>1603479178.3399999</v>
          </cell>
        </row>
        <row r="21">
          <cell r="F21">
            <v>559489900</v>
          </cell>
        </row>
        <row r="22">
          <cell r="F22">
            <v>1259808813.03</v>
          </cell>
        </row>
        <row r="23">
          <cell r="F23">
            <v>586713500</v>
          </cell>
        </row>
        <row r="24">
          <cell r="F24">
            <v>673095313.02999997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8"/>
  <sheetViews>
    <sheetView tabSelected="1" topLeftCell="B1" zoomScale="80" zoomScaleNormal="80" workbookViewId="0">
      <selection activeCell="C14" sqref="C14"/>
    </sheetView>
  </sheetViews>
  <sheetFormatPr defaultColWidth="9.140625" defaultRowHeight="12.75" x14ac:dyDescent="0.2"/>
  <cols>
    <col min="1" max="1" width="2.140625" style="1" customWidth="1"/>
    <col min="2" max="2" width="14.28515625" style="1" customWidth="1"/>
    <col min="3" max="3" width="67.85546875" style="1" customWidth="1"/>
    <col min="4" max="4" width="22.42578125" style="1" bestFit="1" customWidth="1"/>
    <col min="5" max="5" width="14.5703125" style="1" customWidth="1"/>
    <col min="6" max="6" width="22.42578125" style="1" bestFit="1" customWidth="1"/>
    <col min="7" max="7" width="14.5703125" style="1" customWidth="1"/>
    <col min="8" max="8" width="13.7109375" style="1" customWidth="1"/>
    <col min="9" max="9" width="24.28515625" style="1" customWidth="1"/>
    <col min="10" max="10" width="14.42578125" style="1" customWidth="1"/>
    <col min="11" max="11" width="14.85546875" style="1" customWidth="1"/>
    <col min="12" max="12" width="23.7109375" style="1" bestFit="1" customWidth="1"/>
    <col min="13" max="13" width="23.5703125" style="1" customWidth="1"/>
    <col min="14" max="14" width="20.85546875" style="1" bestFit="1" customWidth="1"/>
    <col min="15" max="15" width="14.7109375" style="1" customWidth="1"/>
    <col min="16" max="16" width="22.42578125" style="1" bestFit="1" customWidth="1"/>
    <col min="17" max="16384" width="9.140625" style="1"/>
  </cols>
  <sheetData>
    <row r="1" spans="2:16" s="2" customFormat="1" ht="30" x14ac:dyDescent="0.2">
      <c r="B1" s="247" t="s">
        <v>0</v>
      </c>
      <c r="C1" s="250" t="s">
        <v>1</v>
      </c>
      <c r="D1" s="3" t="s">
        <v>2</v>
      </c>
      <c r="E1" s="253" t="s">
        <v>3</v>
      </c>
      <c r="F1" s="254"/>
      <c r="G1" s="254"/>
      <c r="H1" s="253" t="s">
        <v>4</v>
      </c>
      <c r="I1" s="254"/>
      <c r="J1" s="250"/>
      <c r="K1" s="255" t="s">
        <v>5</v>
      </c>
      <c r="L1" s="256"/>
      <c r="M1" s="256"/>
      <c r="N1" s="256"/>
      <c r="O1" s="257"/>
      <c r="P1" s="4" t="s">
        <v>6</v>
      </c>
    </row>
    <row r="2" spans="2:16" s="2" customFormat="1" ht="30" x14ac:dyDescent="0.2">
      <c r="B2" s="248"/>
      <c r="C2" s="251"/>
      <c r="D2" s="237" t="s">
        <v>7</v>
      </c>
      <c r="E2" s="239" t="s">
        <v>8</v>
      </c>
      <c r="F2" s="5" t="s">
        <v>9</v>
      </c>
      <c r="G2" s="5" t="s">
        <v>10</v>
      </c>
      <c r="H2" s="241" t="s">
        <v>11</v>
      </c>
      <c r="I2" s="6" t="s">
        <v>9</v>
      </c>
      <c r="J2" s="7" t="s">
        <v>10</v>
      </c>
      <c r="K2" s="241" t="s">
        <v>12</v>
      </c>
      <c r="L2" s="243" t="s">
        <v>9</v>
      </c>
      <c r="M2" s="244"/>
      <c r="N2" s="5" t="s">
        <v>13</v>
      </c>
      <c r="O2" s="7" t="s">
        <v>10</v>
      </c>
      <c r="P2" s="245" t="s">
        <v>7</v>
      </c>
    </row>
    <row r="3" spans="2:16" s="2" customFormat="1" ht="22.5" customHeight="1" thickBot="1" x14ac:dyDescent="0.25">
      <c r="B3" s="249"/>
      <c r="C3" s="252"/>
      <c r="D3" s="238"/>
      <c r="E3" s="240"/>
      <c r="F3" s="8" t="s">
        <v>7</v>
      </c>
      <c r="G3" s="8" t="s">
        <v>14</v>
      </c>
      <c r="H3" s="242"/>
      <c r="I3" s="8" t="s">
        <v>7</v>
      </c>
      <c r="J3" s="8" t="s">
        <v>14</v>
      </c>
      <c r="K3" s="242"/>
      <c r="L3" s="8" t="s">
        <v>7</v>
      </c>
      <c r="M3" s="8" t="s">
        <v>15</v>
      </c>
      <c r="N3" s="8" t="s">
        <v>7</v>
      </c>
      <c r="O3" s="9" t="s">
        <v>14</v>
      </c>
      <c r="P3" s="246"/>
    </row>
    <row r="4" spans="2:16" s="2" customFormat="1" ht="15.75" thickBot="1" x14ac:dyDescent="0.25">
      <c r="B4" s="10"/>
      <c r="C4" s="11">
        <v>2</v>
      </c>
      <c r="D4" s="12">
        <v>3</v>
      </c>
      <c r="E4" s="13">
        <v>4</v>
      </c>
      <c r="F4" s="12">
        <v>5</v>
      </c>
      <c r="G4" s="14" t="s">
        <v>16</v>
      </c>
      <c r="H4" s="13">
        <v>7</v>
      </c>
      <c r="I4" s="15">
        <v>8</v>
      </c>
      <c r="J4" s="16" t="s">
        <v>17</v>
      </c>
      <c r="K4" s="13">
        <v>10</v>
      </c>
      <c r="L4" s="15">
        <v>11</v>
      </c>
      <c r="M4" s="15">
        <v>12</v>
      </c>
      <c r="N4" s="15">
        <v>13</v>
      </c>
      <c r="O4" s="16" t="s">
        <v>18</v>
      </c>
      <c r="P4" s="11">
        <v>15</v>
      </c>
    </row>
    <row r="5" spans="2:16" s="28" customFormat="1" ht="14.25" x14ac:dyDescent="0.2">
      <c r="B5" s="17">
        <v>1</v>
      </c>
      <c r="C5" s="18" t="s">
        <v>19</v>
      </c>
      <c r="D5" s="19">
        <f>'[3]arkusz główny'!F8</f>
        <v>254729841.94369501</v>
      </c>
      <c r="E5" s="20">
        <f>SUM(E6:E7)</f>
        <v>96</v>
      </c>
      <c r="F5" s="21">
        <f>SUM(F6:F7)</f>
        <v>26319011</v>
      </c>
      <c r="G5" s="22">
        <f>IFERROR(F5/D5,".")</f>
        <v>0.10332127087731442</v>
      </c>
      <c r="H5" s="20">
        <f>SUM(H6:H7)</f>
        <v>24</v>
      </c>
      <c r="I5" s="21">
        <f>SUM(I6:I7)</f>
        <v>8871584</v>
      </c>
      <c r="J5" s="23">
        <f>IFERROR(I5/D5,".")</f>
        <v>3.4827423172354335E-2</v>
      </c>
      <c r="K5" s="24">
        <f>'[3]arkusz główny'!AK8</f>
        <v>15</v>
      </c>
      <c r="L5" s="25">
        <f>SUM(L6:L7)</f>
        <v>7571999.8199999994</v>
      </c>
      <c r="M5" s="25">
        <f>SUM(M6:M7)</f>
        <v>4818063.2600000007</v>
      </c>
      <c r="N5" s="25">
        <f>SUM(N6:N7)</f>
        <v>1726484.05</v>
      </c>
      <c r="O5" s="26">
        <f>IFERROR(N5/P5,".")</f>
        <v>2.9767091093157512E-2</v>
      </c>
      <c r="P5" s="27">
        <f>'[3]arkusz główny'!AR8</f>
        <v>57999757</v>
      </c>
    </row>
    <row r="6" spans="2:16" s="28" customFormat="1" ht="14.25" x14ac:dyDescent="0.2">
      <c r="B6" s="29" t="s">
        <v>20</v>
      </c>
      <c r="C6" s="30" t="s">
        <v>21</v>
      </c>
      <c r="D6" s="194"/>
      <c r="E6" s="31">
        <f>'[3]arkusz główny'!H9</f>
        <v>96</v>
      </c>
      <c r="F6" s="32">
        <f>'[3]arkusz główny'!I9</f>
        <v>26319011</v>
      </c>
      <c r="G6" s="205"/>
      <c r="H6" s="31">
        <f>'[3]arkusz główny'!U9</f>
        <v>24</v>
      </c>
      <c r="I6" s="32">
        <f>'[3]arkusz główny'!V9</f>
        <v>8871584</v>
      </c>
      <c r="J6" s="198"/>
      <c r="K6" s="33">
        <f>'[3]arkusz główny'!AK9</f>
        <v>15</v>
      </c>
      <c r="L6" s="34">
        <f>'[3]arkusz główny'!AL9</f>
        <v>7571999.8199999994</v>
      </c>
      <c r="M6" s="34">
        <f>'[3]arkusz główny'!AM9</f>
        <v>4818063.2600000007</v>
      </c>
      <c r="N6" s="34">
        <f>'[3]arkusz główny'!AN9</f>
        <v>1726484.05</v>
      </c>
      <c r="O6" s="200"/>
      <c r="P6" s="202"/>
    </row>
    <row r="7" spans="2:16" x14ac:dyDescent="0.2">
      <c r="B7" s="35" t="s">
        <v>22</v>
      </c>
      <c r="C7" s="36" t="s">
        <v>23</v>
      </c>
      <c r="D7" s="194"/>
      <c r="E7" s="37"/>
      <c r="F7" s="38"/>
      <c r="G7" s="205"/>
      <c r="H7" s="37"/>
      <c r="I7" s="38"/>
      <c r="J7" s="198"/>
      <c r="K7" s="39"/>
      <c r="L7" s="40"/>
      <c r="M7" s="41"/>
      <c r="N7" s="34">
        <f>'[3]arkusz główny'!AN10</f>
        <v>0</v>
      </c>
      <c r="O7" s="200"/>
      <c r="P7" s="202"/>
    </row>
    <row r="8" spans="2:16" ht="24" x14ac:dyDescent="0.2">
      <c r="B8" s="42">
        <v>2</v>
      </c>
      <c r="C8" s="43" t="s">
        <v>24</v>
      </c>
      <c r="D8" s="44">
        <f>'[3]arkusz główny'!F11</f>
        <v>328686868.70682198</v>
      </c>
      <c r="E8" s="45" t="e">
        <f>E9+E11</f>
        <v>#VALUE!</v>
      </c>
      <c r="F8" s="46" t="e">
        <f>F9+F11</f>
        <v>#VALUE!</v>
      </c>
      <c r="G8" s="47" t="str">
        <f>IFERROR(F8/D8,".")</f>
        <v>.</v>
      </c>
      <c r="H8" s="45">
        <f>H9+H11</f>
        <v>75</v>
      </c>
      <c r="I8" s="46">
        <f>I9+I11</f>
        <v>171385430.40999997</v>
      </c>
      <c r="J8" s="48">
        <f>IFERROR(I8/D8,".")</f>
        <v>0.52142463459004262</v>
      </c>
      <c r="K8" s="49" t="e">
        <f>K11+K9</f>
        <v>#VALUE!</v>
      </c>
      <c r="L8" s="50" t="e">
        <f>L9+L11</f>
        <v>#VALUE!</v>
      </c>
      <c r="M8" s="50" t="e">
        <f>M9+M11</f>
        <v>#VALUE!</v>
      </c>
      <c r="N8" s="50" t="e">
        <f>N9+N11</f>
        <v>#VALUE!</v>
      </c>
      <c r="O8" s="51" t="str">
        <f>IFERROR(N8/P8,".")</f>
        <v>.</v>
      </c>
      <c r="P8" s="52">
        <f>'[3]arkusz główny'!AR11</f>
        <v>75000519</v>
      </c>
    </row>
    <row r="9" spans="2:16" x14ac:dyDescent="0.2">
      <c r="B9" s="215" t="s">
        <v>25</v>
      </c>
      <c r="C9" s="30" t="s">
        <v>26</v>
      </c>
      <c r="D9" s="194"/>
      <c r="E9" s="230" t="e">
        <f>'[3]arkusz główny'!H12:H13</f>
        <v>#VALUE!</v>
      </c>
      <c r="F9" s="232" t="e">
        <f>'[3]arkusz główny'!I12:I13</f>
        <v>#VALUE!</v>
      </c>
      <c r="G9" s="205"/>
      <c r="H9" s="230">
        <f>'[3]arkusz główny'!U12</f>
        <v>57</v>
      </c>
      <c r="I9" s="232">
        <f>'[3]arkusz główny'!V12</f>
        <v>160788321.11999997</v>
      </c>
      <c r="J9" s="198"/>
      <c r="K9" s="234" t="e">
        <f>'[3]arkusz główny'!AK12:AK14</f>
        <v>#VALUE!</v>
      </c>
      <c r="L9" s="222" t="e">
        <f>'[3]arkusz główny'!AL12:AL14</f>
        <v>#VALUE!</v>
      </c>
      <c r="M9" s="235" t="e">
        <f>'[3]arkusz główny'!AM12:AM14</f>
        <v>#VALUE!</v>
      </c>
      <c r="N9" s="222" t="e">
        <f>'[3]arkusz główny'!AN12:AN14</f>
        <v>#VALUE!</v>
      </c>
      <c r="O9" s="200"/>
      <c r="P9" s="202"/>
    </row>
    <row r="10" spans="2:16" x14ac:dyDescent="0.2">
      <c r="B10" s="215"/>
      <c r="C10" s="53" t="s">
        <v>27</v>
      </c>
      <c r="D10" s="194"/>
      <c r="E10" s="231"/>
      <c r="F10" s="233"/>
      <c r="G10" s="205"/>
      <c r="H10" s="231"/>
      <c r="I10" s="233"/>
      <c r="J10" s="198"/>
      <c r="K10" s="234"/>
      <c r="L10" s="222"/>
      <c r="M10" s="236"/>
      <c r="N10" s="222"/>
      <c r="O10" s="200"/>
      <c r="P10" s="202"/>
    </row>
    <row r="11" spans="2:16" x14ac:dyDescent="0.2">
      <c r="B11" s="35" t="s">
        <v>28</v>
      </c>
      <c r="C11" s="36" t="s">
        <v>29</v>
      </c>
      <c r="D11" s="194"/>
      <c r="E11" s="37">
        <f>'[3]arkusz główny'!H17</f>
        <v>31</v>
      </c>
      <c r="F11" s="38">
        <f>'[3]arkusz główny'!I17</f>
        <v>20679756.960000001</v>
      </c>
      <c r="G11" s="205"/>
      <c r="H11" s="37">
        <f>'[3]arkusz główny'!U17</f>
        <v>18</v>
      </c>
      <c r="I11" s="38">
        <f>'[3]arkusz główny'!V17</f>
        <v>10597109.289999999</v>
      </c>
      <c r="J11" s="198"/>
      <c r="K11" s="39">
        <f>'[3]arkusz główny'!AK17</f>
        <v>3</v>
      </c>
      <c r="L11" s="40">
        <f>'[3]arkusz główny'!AL17</f>
        <v>542579.19999999995</v>
      </c>
      <c r="M11" s="40">
        <f>'[3]arkusz główny'!AM17</f>
        <v>345243.13</v>
      </c>
      <c r="N11" s="40">
        <f>'[3]arkusz główny'!AN17</f>
        <v>124937.56</v>
      </c>
      <c r="O11" s="200"/>
      <c r="P11" s="202"/>
    </row>
    <row r="12" spans="2:16" x14ac:dyDescent="0.2">
      <c r="B12" s="42">
        <v>3</v>
      </c>
      <c r="C12" s="43" t="s">
        <v>30</v>
      </c>
      <c r="D12" s="44">
        <f>'[3]arkusz główny'!F22</f>
        <v>143674951.40725601</v>
      </c>
      <c r="E12" s="45">
        <f>E13+E16</f>
        <v>3983</v>
      </c>
      <c r="F12" s="46">
        <f>F13+F16</f>
        <v>190294914.17000002</v>
      </c>
      <c r="G12" s="47"/>
      <c r="H12" s="45">
        <f>H13+H16</f>
        <v>2920</v>
      </c>
      <c r="I12" s="46">
        <f>I13+I16</f>
        <v>68876891.599999979</v>
      </c>
      <c r="J12" s="48">
        <f>IFERROR(I12/D12,".")</f>
        <v>0.47939387433487934</v>
      </c>
      <c r="K12" s="49">
        <f>'[3]arkusz główny'!AK22</f>
        <v>10267</v>
      </c>
      <c r="L12" s="50">
        <f>L13+L16</f>
        <v>57039279.619999997</v>
      </c>
      <c r="M12" s="50">
        <f>M13+M16</f>
        <v>36293997.25</v>
      </c>
      <c r="N12" s="50">
        <f>N13+N16</f>
        <v>13279119.529999999</v>
      </c>
      <c r="O12" s="51">
        <f>IFERROR(N12/P12,".")</f>
        <v>0.40235732578257322</v>
      </c>
      <c r="P12" s="52">
        <f>'[3]arkusz główny'!AR22</f>
        <v>33003300</v>
      </c>
    </row>
    <row r="13" spans="2:16" x14ac:dyDescent="0.2">
      <c r="B13" s="207" t="s">
        <v>31</v>
      </c>
      <c r="C13" s="54" t="s">
        <v>32</v>
      </c>
      <c r="D13" s="194"/>
      <c r="E13" s="55">
        <f>E14+E15</f>
        <v>3838</v>
      </c>
      <c r="F13" s="223"/>
      <c r="G13" s="225"/>
      <c r="H13" s="55">
        <f>H14+H15</f>
        <v>2897</v>
      </c>
      <c r="I13" s="56">
        <f>I14+I15</f>
        <v>38709285.639999978</v>
      </c>
      <c r="J13" s="225"/>
      <c r="K13" s="55">
        <f>'[3]arkusz główny'!AK23</f>
        <v>10245</v>
      </c>
      <c r="L13" s="57">
        <f>L14+L15</f>
        <v>28489802.779999997</v>
      </c>
      <c r="M13" s="57">
        <f>M14+M15</f>
        <v>18127965.510000002</v>
      </c>
      <c r="N13" s="57">
        <f>N14+N15</f>
        <v>6594782.3399999999</v>
      </c>
      <c r="O13" s="226"/>
      <c r="P13" s="229"/>
    </row>
    <row r="14" spans="2:16" ht="24" x14ac:dyDescent="0.2">
      <c r="B14" s="208"/>
      <c r="C14" s="58" t="s">
        <v>33</v>
      </c>
      <c r="D14" s="194"/>
      <c r="E14" s="55">
        <f>'[3]arkusz główny'!H24</f>
        <v>3838</v>
      </c>
      <c r="F14" s="223"/>
      <c r="G14" s="225"/>
      <c r="H14" s="55">
        <f>'[3]arkusz główny'!U24</f>
        <v>2897</v>
      </c>
      <c r="I14" s="56">
        <f>'[3]zobowiązania wieloletnie'!F7</f>
        <v>16143952.419999981</v>
      </c>
      <c r="J14" s="225"/>
      <c r="K14" s="55">
        <f>'[3]arkusz główny'!AK24</f>
        <v>2063</v>
      </c>
      <c r="L14" s="57">
        <f>'[3]arkusz główny'!AL24</f>
        <v>5924469.5599999996</v>
      </c>
      <c r="M14" s="57">
        <f>'[3]arkusz główny'!AM24</f>
        <v>3769718.4500000007</v>
      </c>
      <c r="N14" s="57">
        <f>'[3]arkusz główny'!AN24</f>
        <v>1368105.91</v>
      </c>
      <c r="O14" s="227"/>
      <c r="P14" s="229"/>
    </row>
    <row r="15" spans="2:16" x14ac:dyDescent="0.2">
      <c r="B15" s="209"/>
      <c r="C15" s="59" t="s">
        <v>34</v>
      </c>
      <c r="D15" s="194"/>
      <c r="E15" s="60"/>
      <c r="F15" s="224"/>
      <c r="G15" s="225"/>
      <c r="H15" s="60"/>
      <c r="I15" s="61">
        <f>'[3]zobowiązania wieloletnie'!F8</f>
        <v>22565333.219999999</v>
      </c>
      <c r="J15" s="225"/>
      <c r="K15" s="62">
        <f>'[3]arkusz główny'!AK30</f>
        <v>8305</v>
      </c>
      <c r="L15" s="63">
        <f>'[3]arkusz główny'!AL30</f>
        <v>22565333.219999999</v>
      </c>
      <c r="M15" s="63">
        <f>'[3]arkusz główny'!AM30</f>
        <v>14358247.060000001</v>
      </c>
      <c r="N15" s="63">
        <f>'[3]arkusz główny'!AN30</f>
        <v>5226676.43</v>
      </c>
      <c r="O15" s="227"/>
      <c r="P15" s="229"/>
    </row>
    <row r="16" spans="2:16" x14ac:dyDescent="0.2">
      <c r="B16" s="35" t="s">
        <v>35</v>
      </c>
      <c r="C16" s="64" t="s">
        <v>36</v>
      </c>
      <c r="D16" s="65"/>
      <c r="E16" s="66">
        <f>'[3]arkusz główny'!H31</f>
        <v>145</v>
      </c>
      <c r="F16" s="67">
        <f>'[3]arkusz główny'!I31</f>
        <v>190294914.17000002</v>
      </c>
      <c r="G16" s="225"/>
      <c r="H16" s="66">
        <f>'[3]arkusz główny'!U31</f>
        <v>23</v>
      </c>
      <c r="I16" s="68">
        <f>'[3]arkusz główny'!V31</f>
        <v>30167605.960000001</v>
      </c>
      <c r="J16" s="225"/>
      <c r="K16" s="66">
        <f>'[3]arkusz główny'!AK31</f>
        <v>23</v>
      </c>
      <c r="L16" s="67">
        <f>'[3]arkusz główny'!AL31</f>
        <v>28549476.84</v>
      </c>
      <c r="M16" s="67">
        <f>'[3]arkusz główny'!AM31</f>
        <v>18166031.740000002</v>
      </c>
      <c r="N16" s="67">
        <f>'[3]arkusz główny'!AN31</f>
        <v>6684337.1899999995</v>
      </c>
      <c r="O16" s="228"/>
      <c r="P16" s="229"/>
    </row>
    <row r="17" spans="2:16" x14ac:dyDescent="0.2">
      <c r="B17" s="42">
        <v>4</v>
      </c>
      <c r="C17" s="43" t="s">
        <v>37</v>
      </c>
      <c r="D17" s="44">
        <f>'[3]arkusz główny'!F34</f>
        <v>15474175691.406181</v>
      </c>
      <c r="E17" s="45">
        <f>E18+E19+E20+E21+E22</f>
        <v>89015</v>
      </c>
      <c r="F17" s="46">
        <f>F18+F19+F20+F21+F22</f>
        <v>27764800276.599995</v>
      </c>
      <c r="G17" s="47">
        <f t="shared" ref="G17:G23" si="0">IFERROR(F17/D17,".")</f>
        <v>1.7942668372325383</v>
      </c>
      <c r="H17" s="45">
        <f>H18+H19+H20+H21+H22</f>
        <v>36133</v>
      </c>
      <c r="I17" s="46">
        <f>I18+I19+I20+I21+I22</f>
        <v>10326183714.415268</v>
      </c>
      <c r="J17" s="48">
        <f t="shared" ref="J17:J23" si="1">IFERROR(I17/D17,".")</f>
        <v>0.66731720773663383</v>
      </c>
      <c r="K17" s="49">
        <f>'[3]arkusz główny'!AK34</f>
        <v>22204</v>
      </c>
      <c r="L17" s="50">
        <f>L18+L19+L20+L21+L22</f>
        <v>4822417567.6400003</v>
      </c>
      <c r="M17" s="50">
        <f>M18+M19+M20+M21+M22</f>
        <v>3143859162.3499985</v>
      </c>
      <c r="N17" s="50">
        <f>N18+N19+N20+N21+N22</f>
        <v>1116897148.1399992</v>
      </c>
      <c r="O17" s="51">
        <f t="shared" ref="O17:O23" si="2">IFERROR(N17/P17,".")</f>
        <v>0.31562840333909997</v>
      </c>
      <c r="P17" s="52">
        <f>'[3]arkusz główny'!AR34</f>
        <v>3538645877</v>
      </c>
    </row>
    <row r="18" spans="2:16" x14ac:dyDescent="0.2">
      <c r="B18" s="207" t="s">
        <v>38</v>
      </c>
      <c r="C18" s="69" t="s">
        <v>39</v>
      </c>
      <c r="D18" s="70">
        <f>'[3]arkusz główny'!F35</f>
        <v>9469521069.5855904</v>
      </c>
      <c r="E18" s="31">
        <f>'[3]arkusz główny'!H35</f>
        <v>75132</v>
      </c>
      <c r="F18" s="32">
        <f>'[3]arkusz główny'!I35</f>
        <v>15357478278.07</v>
      </c>
      <c r="G18" s="71">
        <f t="shared" si="0"/>
        <v>1.6217798308084952</v>
      </c>
      <c r="H18" s="31">
        <f>'[3]arkusz główny'!U35</f>
        <v>29711</v>
      </c>
      <c r="I18" s="32">
        <f>'[3]arkusz główny'!V35</f>
        <v>5815343396.6700001</v>
      </c>
      <c r="J18" s="72">
        <f t="shared" si="1"/>
        <v>0.61411166984440679</v>
      </c>
      <c r="K18" s="73">
        <f>'[3]arkusz główny'!AK35</f>
        <v>20300</v>
      </c>
      <c r="L18" s="41">
        <f>'[3]arkusz główny'!AL35</f>
        <v>3556315670.77</v>
      </c>
      <c r="M18" s="41">
        <f>'[3]arkusz główny'!AM35</f>
        <v>2262883593.4699988</v>
      </c>
      <c r="N18" s="41">
        <f>'[3]arkusz główny'!AN35</f>
        <v>823844014.13999927</v>
      </c>
      <c r="O18" s="74">
        <f t="shared" si="2"/>
        <v>0.37966086967273721</v>
      </c>
      <c r="P18" s="75">
        <f>'[3]arkusz główny'!AR35</f>
        <v>2169947129</v>
      </c>
    </row>
    <row r="19" spans="2:16" x14ac:dyDescent="0.2">
      <c r="B19" s="215"/>
      <c r="C19" s="69" t="s">
        <v>40</v>
      </c>
      <c r="D19" s="76">
        <f>'[3]arkusz główny'!F45</f>
        <v>519212488.35409302</v>
      </c>
      <c r="E19" s="77">
        <f>'[3]arkusz główny'!H45</f>
        <v>3748</v>
      </c>
      <c r="F19" s="78">
        <f>'[3]arkusz główny'!I45</f>
        <v>641771792.55999994</v>
      </c>
      <c r="G19" s="79">
        <f t="shared" si="0"/>
        <v>1.2360484521364667</v>
      </c>
      <c r="H19" s="77">
        <f>'[3]arkusz główny'!U45</f>
        <v>2251</v>
      </c>
      <c r="I19" s="78">
        <f>'[3]arkusz główny'!V45</f>
        <v>335313793.19999999</v>
      </c>
      <c r="J19" s="80">
        <f t="shared" si="1"/>
        <v>0.64581226515361156</v>
      </c>
      <c r="K19" s="81">
        <f>'[3]arkusz główny'!AK45</f>
        <v>1347</v>
      </c>
      <c r="L19" s="82">
        <f>'[3]arkusz główny'!AL45</f>
        <v>183845754.88000003</v>
      </c>
      <c r="M19" s="82">
        <f>'[3]arkusz główny'!AM45</f>
        <v>180359032.87</v>
      </c>
      <c r="N19" s="82">
        <f>'[3]arkusz główny'!AN45</f>
        <v>42580298.669999994</v>
      </c>
      <c r="O19" s="83">
        <f t="shared" si="2"/>
        <v>0.35800685002374277</v>
      </c>
      <c r="P19" s="84">
        <f>'[3]arkusz główny'!AR45</f>
        <v>118937106</v>
      </c>
    </row>
    <row r="20" spans="2:16" ht="36" x14ac:dyDescent="0.2">
      <c r="B20" s="215"/>
      <c r="C20" s="69" t="str">
        <f>'[3]arkusz główny'!D48</f>
        <v>Inwestycje mające na celu ochronę wód przed zanieczyszczeniem azotanami pochodzącymi ze źródeł rolniczych 
(w tym "Inwestycje w gospodarstwach położonych na obszarach OSN")</v>
      </c>
      <c r="D20" s="76">
        <f>'[3]arkusz główny'!F48</f>
        <v>396919865.766904</v>
      </c>
      <c r="E20" s="77">
        <f>'[3]arkusz główny'!H48</f>
        <v>5370</v>
      </c>
      <c r="F20" s="78">
        <f>'[3]arkusz główny'!I48</f>
        <v>383590121.79999995</v>
      </c>
      <c r="G20" s="79">
        <f t="shared" si="0"/>
        <v>0.96641704002104012</v>
      </c>
      <c r="H20" s="77">
        <f>'[3]arkusz główny'!U48</f>
        <v>2799</v>
      </c>
      <c r="I20" s="78">
        <f>'[3]arkusz główny'!V48</f>
        <v>198517411.52999997</v>
      </c>
      <c r="J20" s="80">
        <f t="shared" si="1"/>
        <v>0.50014481171517311</v>
      </c>
      <c r="K20" s="81">
        <f>'[3]arkusz główny'!AK48</f>
        <v>526</v>
      </c>
      <c r="L20" s="82">
        <f>'[3]arkusz główny'!AL48</f>
        <v>32930866.699999999</v>
      </c>
      <c r="M20" s="82">
        <f>'[3]arkusz główny'!AM48</f>
        <v>32930866.699999999</v>
      </c>
      <c r="N20" s="82">
        <f>'[3]arkusz główny'!AN48</f>
        <v>7465325.7599999998</v>
      </c>
      <c r="O20" s="83">
        <f t="shared" si="2"/>
        <v>8.2636895687476536E-2</v>
      </c>
      <c r="P20" s="84">
        <f>'[3]arkusz główny'!AR48</f>
        <v>90338894</v>
      </c>
    </row>
    <row r="21" spans="2:16" x14ac:dyDescent="0.2">
      <c r="B21" s="35" t="s">
        <v>41</v>
      </c>
      <c r="C21" s="69" t="s">
        <v>42</v>
      </c>
      <c r="D21" s="85">
        <f>'[3]arkusz główny'!F52</f>
        <v>3831725544.5515165</v>
      </c>
      <c r="E21" s="86">
        <f>'[3]arkusz główny'!H52</f>
        <v>4593</v>
      </c>
      <c r="F21" s="87">
        <f>'[3]arkusz główny'!I52</f>
        <v>9872575247.7599983</v>
      </c>
      <c r="G21" s="88">
        <f t="shared" si="0"/>
        <v>2.5765350709416563</v>
      </c>
      <c r="H21" s="86">
        <f>'[3]arkusz główny'!U52</f>
        <v>1232</v>
      </c>
      <c r="I21" s="87">
        <f>'[3]arkusz główny'!V52</f>
        <v>2772870524.3599997</v>
      </c>
      <c r="J21" s="89">
        <f t="shared" si="1"/>
        <v>0.7236610482979019</v>
      </c>
      <c r="K21" s="39">
        <f>'[3]arkusz główny'!AK52</f>
        <v>552</v>
      </c>
      <c r="L21" s="40">
        <f>'[3]arkusz główny'!AL52</f>
        <v>917351402.07000005</v>
      </c>
      <c r="M21" s="40">
        <f>'[3]arkusz główny'!AM52</f>
        <v>583710693.95999992</v>
      </c>
      <c r="N21" s="40">
        <f>'[3]arkusz główny'!AN52</f>
        <v>212738155.75000003</v>
      </c>
      <c r="O21" s="90">
        <f t="shared" si="2"/>
        <v>0.24367179861020405</v>
      </c>
      <c r="P21" s="91">
        <f>'[3]arkusz główny'!AR52</f>
        <v>873052019</v>
      </c>
    </row>
    <row r="22" spans="2:16" x14ac:dyDescent="0.2">
      <c r="B22" s="92" t="s">
        <v>43</v>
      </c>
      <c r="C22" s="64" t="s">
        <v>44</v>
      </c>
      <c r="D22" s="85">
        <f>'[3]arkusz główny'!F61</f>
        <v>1256796723.1480782</v>
      </c>
      <c r="E22" s="86">
        <f>'[3]arkusz główny'!H61</f>
        <v>172</v>
      </c>
      <c r="F22" s="87">
        <f>'[3]arkusz główny'!I61</f>
        <v>1509384836.4100001</v>
      </c>
      <c r="G22" s="88">
        <f t="shared" si="0"/>
        <v>1.2009776987874605</v>
      </c>
      <c r="H22" s="37">
        <f>'[3]arkusz główny'!U61</f>
        <v>140</v>
      </c>
      <c r="I22" s="87">
        <f>'[3]arkusz główny'!V61</f>
        <v>1204138588.6552694</v>
      </c>
      <c r="J22" s="89">
        <f t="shared" si="1"/>
        <v>0.95810131143490851</v>
      </c>
      <c r="K22" s="93">
        <f>'[3]arkusz główny'!AK61</f>
        <v>32</v>
      </c>
      <c r="L22" s="94">
        <f>'[3]arkusz główny'!AL61</f>
        <v>131973873.21999998</v>
      </c>
      <c r="M22" s="85">
        <f>'[3]arkusz główny'!AM61</f>
        <v>83974975.349999994</v>
      </c>
      <c r="N22" s="40">
        <f>'[3]arkusz główny'!AN61</f>
        <v>30269353.82</v>
      </c>
      <c r="O22" s="90">
        <f t="shared" si="2"/>
        <v>0.10569988743507372</v>
      </c>
      <c r="P22" s="91">
        <f>'[3]arkusz główny'!AR61</f>
        <v>286370729</v>
      </c>
    </row>
    <row r="23" spans="2:16" ht="36" x14ac:dyDescent="0.2">
      <c r="B23" s="42">
        <v>5</v>
      </c>
      <c r="C23" s="43" t="s">
        <v>45</v>
      </c>
      <c r="D23" s="44">
        <f>'[3]arkusz główny'!F62</f>
        <v>539684849.22754598</v>
      </c>
      <c r="E23" s="45">
        <f>E24+E25</f>
        <v>7357</v>
      </c>
      <c r="F23" s="46">
        <f>F24+F25</f>
        <v>498370914.68000007</v>
      </c>
      <c r="G23" s="47">
        <f t="shared" si="0"/>
        <v>0.92344803711521861</v>
      </c>
      <c r="H23" s="45">
        <f>H24+H25</f>
        <v>3915</v>
      </c>
      <c r="I23" s="46">
        <f>I24+I25</f>
        <v>240029720.41000003</v>
      </c>
      <c r="J23" s="48">
        <f t="shared" si="1"/>
        <v>0.44475904919983567</v>
      </c>
      <c r="K23" s="49">
        <f>'[3]arkusz główny'!AK62</f>
        <v>1246</v>
      </c>
      <c r="L23" s="50">
        <f>L24+L25</f>
        <v>79763303.209999993</v>
      </c>
      <c r="M23" s="50">
        <f>M24+M25</f>
        <v>50753384.530000001</v>
      </c>
      <c r="N23" s="50">
        <f>N24+N25</f>
        <v>18255292.329999998</v>
      </c>
      <c r="O23" s="51">
        <f t="shared" si="2"/>
        <v>0.14845210102752254</v>
      </c>
      <c r="P23" s="52">
        <f>'[3]arkusz główny'!AR62</f>
        <v>122970926</v>
      </c>
    </row>
    <row r="24" spans="2:16" x14ac:dyDescent="0.2">
      <c r="B24" s="95" t="s">
        <v>46</v>
      </c>
      <c r="C24" s="96" t="s">
        <v>47</v>
      </c>
      <c r="D24" s="194"/>
      <c r="E24" s="31">
        <f>'[3]arkusz główny'!H63</f>
        <v>5992</v>
      </c>
      <c r="F24" s="32">
        <f>'[3]arkusz główny'!I63</f>
        <v>406176133.47000003</v>
      </c>
      <c r="G24" s="205"/>
      <c r="H24" s="31">
        <f>'[3]arkusz główny'!U63</f>
        <v>3444</v>
      </c>
      <c r="I24" s="32">
        <f>'[3]arkusz główny'!V63</f>
        <v>219069263.67000002</v>
      </c>
      <c r="J24" s="198"/>
      <c r="K24" s="73">
        <f>'[3]arkusz główny'!AK63</f>
        <v>893</v>
      </c>
      <c r="L24" s="41">
        <f>'[3]arkusz główny'!AL63</f>
        <v>65382391.640000001</v>
      </c>
      <c r="M24" s="41">
        <f>'[3]arkusz główny'!AM63</f>
        <v>41602811.860000007</v>
      </c>
      <c r="N24" s="41">
        <f>'[3]arkusz główny'!AN63</f>
        <v>14920784.969999999</v>
      </c>
      <c r="O24" s="200"/>
      <c r="P24" s="202"/>
    </row>
    <row r="25" spans="2:16" x14ac:dyDescent="0.2">
      <c r="B25" s="35" t="s">
        <v>48</v>
      </c>
      <c r="C25" s="36" t="s">
        <v>49</v>
      </c>
      <c r="D25" s="194"/>
      <c r="E25" s="37">
        <f>'[3]arkusz główny'!H69</f>
        <v>1365</v>
      </c>
      <c r="F25" s="38">
        <f>'[3]arkusz główny'!I69</f>
        <v>92194781.210000008</v>
      </c>
      <c r="G25" s="205"/>
      <c r="H25" s="37">
        <f>'[3]arkusz główny'!U69</f>
        <v>471</v>
      </c>
      <c r="I25" s="38">
        <f>'[3]arkusz główny'!V69</f>
        <v>20960456.739999995</v>
      </c>
      <c r="J25" s="198"/>
      <c r="K25" s="39">
        <f>'[3]arkusz główny'!AK69</f>
        <v>353</v>
      </c>
      <c r="L25" s="40">
        <f>'[3]arkusz główny'!AL69</f>
        <v>14380911.569999998</v>
      </c>
      <c r="M25" s="40">
        <f>'[3]arkusz główny'!AM69</f>
        <v>9150572.6699999981</v>
      </c>
      <c r="N25" s="40">
        <f>'[3]arkusz główny'!AN69</f>
        <v>3334507.3600000003</v>
      </c>
      <c r="O25" s="200"/>
      <c r="P25" s="202"/>
    </row>
    <row r="26" spans="2:16" x14ac:dyDescent="0.2">
      <c r="B26" s="42">
        <v>6</v>
      </c>
      <c r="C26" s="43" t="s">
        <v>50</v>
      </c>
      <c r="D26" s="44">
        <f>SUM(D27:D31)</f>
        <v>8767003225.4808388</v>
      </c>
      <c r="E26" s="45">
        <f>E27+E28+E29+E30+E31</f>
        <v>100091</v>
      </c>
      <c r="F26" s="46">
        <f>F27+F28+F29+F30+F31</f>
        <v>10000783946.02</v>
      </c>
      <c r="G26" s="47">
        <f t="shared" ref="G26:G32" si="3">IFERROR(F26/D26,".")</f>
        <v>1.1407300406772114</v>
      </c>
      <c r="H26" s="45">
        <f>H27+H28+H29+H30+H31</f>
        <v>57908</v>
      </c>
      <c r="I26" s="46">
        <f>I27+I28+I29+I30+I31</f>
        <v>5778668253.4499998</v>
      </c>
      <c r="J26" s="48">
        <f t="shared" ref="J26:J32" si="4">IFERROR(I26/D26,".")</f>
        <v>0.65913837429129729</v>
      </c>
      <c r="K26" s="49">
        <f>'[3]arkusz główny'!AK78</f>
        <v>49919</v>
      </c>
      <c r="L26" s="50">
        <f>L27+L28+L29+L30+L31</f>
        <v>3714315108.4900002</v>
      </c>
      <c r="M26" s="50">
        <f>M27+M28+M29+M30+M31</f>
        <v>2363418698.2100005</v>
      </c>
      <c r="N26" s="50">
        <f>N27+N28+N29+N30+N31</f>
        <v>856941572.66999996</v>
      </c>
      <c r="O26" s="51">
        <f t="shared" ref="O26:O32" si="5">IFERROR(N26/P26,".")</f>
        <v>0.42730440235094974</v>
      </c>
      <c r="P26" s="52">
        <f>SUM(P27:P31)</f>
        <v>2005459265</v>
      </c>
    </row>
    <row r="27" spans="2:16" x14ac:dyDescent="0.2">
      <c r="B27" s="95" t="s">
        <v>51</v>
      </c>
      <c r="C27" s="96" t="s">
        <v>52</v>
      </c>
      <c r="D27" s="70">
        <f>'[3]arkusz główny'!F79</f>
        <v>3140598402.3487153</v>
      </c>
      <c r="E27" s="31">
        <f>'[3]arkusz główny'!H79</f>
        <v>29413</v>
      </c>
      <c r="F27" s="32">
        <f>'[3]arkusz główny'!I79</f>
        <v>3551100000</v>
      </c>
      <c r="G27" s="71">
        <f t="shared" si="3"/>
        <v>1.1307080833207737</v>
      </c>
      <c r="H27" s="31">
        <f>'[3]arkusz główny'!U79</f>
        <v>18826</v>
      </c>
      <c r="I27" s="32">
        <f>'[3]arkusz główny'!V79</f>
        <v>2192900000</v>
      </c>
      <c r="J27" s="72">
        <f t="shared" si="4"/>
        <v>0.6982427292709652</v>
      </c>
      <c r="K27" s="73">
        <f>'[3]arkusz główny'!AK79</f>
        <v>15840</v>
      </c>
      <c r="L27" s="41">
        <f>'[3]arkusz główny'!AL79</f>
        <v>1487700000</v>
      </c>
      <c r="M27" s="41">
        <f>'[3]arkusz główny'!AM79</f>
        <v>946623510</v>
      </c>
      <c r="N27" s="41">
        <f>'[3]arkusz główny'!AN79</f>
        <v>342749074.02999997</v>
      </c>
      <c r="O27" s="74">
        <f t="shared" si="5"/>
        <v>0.47738060675984184</v>
      </c>
      <c r="P27" s="75">
        <f>'[3]arkusz główny'!AR79</f>
        <v>717978630</v>
      </c>
    </row>
    <row r="28" spans="2:16" x14ac:dyDescent="0.2">
      <c r="B28" s="35" t="s">
        <v>53</v>
      </c>
      <c r="C28" s="36" t="s">
        <v>54</v>
      </c>
      <c r="D28" s="85">
        <f>'[3]arkusz główny'!F86</f>
        <v>1487235932.2364731</v>
      </c>
      <c r="E28" s="86">
        <f>'[3]arkusz główny'!H86</f>
        <v>11925</v>
      </c>
      <c r="F28" s="87">
        <f>'[3]arkusz główny'!I86</f>
        <v>1887500000</v>
      </c>
      <c r="G28" s="88">
        <f t="shared" si="3"/>
        <v>1.2691328652620828</v>
      </c>
      <c r="H28" s="86">
        <f>'[3]arkusz główny'!U86</f>
        <v>7088</v>
      </c>
      <c r="I28" s="87">
        <f>'[3]arkusz główny'!V86</f>
        <v>1132300000</v>
      </c>
      <c r="J28" s="89">
        <f t="shared" si="4"/>
        <v>0.76134524150265237</v>
      </c>
      <c r="K28" s="39">
        <f>'[3]arkusz główny'!AK86</f>
        <v>3084</v>
      </c>
      <c r="L28" s="40">
        <f>'[3]arkusz główny'!AL86</f>
        <v>330440000</v>
      </c>
      <c r="M28" s="40">
        <f>'[3]arkusz główny'!AM86</f>
        <v>210258972</v>
      </c>
      <c r="N28" s="40">
        <f>'[3]arkusz główny'!AN86</f>
        <v>76033595.980000019</v>
      </c>
      <c r="O28" s="90">
        <f t="shared" si="5"/>
        <v>0.22405055811366031</v>
      </c>
      <c r="P28" s="91">
        <f>'[3]arkusz główny'!AR86</f>
        <v>339359101</v>
      </c>
    </row>
    <row r="29" spans="2:16" x14ac:dyDescent="0.2">
      <c r="B29" s="35" t="s">
        <v>55</v>
      </c>
      <c r="C29" s="36" t="s">
        <v>56</v>
      </c>
      <c r="D29" s="85">
        <f>'[3]arkusz główny'!F93</f>
        <v>3118341568.0981321</v>
      </c>
      <c r="E29" s="86">
        <f>'[3]arkusz główny'!H93</f>
        <v>54877</v>
      </c>
      <c r="F29" s="87">
        <f>'[3]arkusz główny'!I93</f>
        <v>3292620000</v>
      </c>
      <c r="G29" s="88">
        <f t="shared" si="3"/>
        <v>1.0558881790515846</v>
      </c>
      <c r="H29" s="86">
        <f>'[3]arkusz główny'!U93</f>
        <v>29877</v>
      </c>
      <c r="I29" s="87">
        <f>'[3]arkusz główny'!V93</f>
        <v>1792620000</v>
      </c>
      <c r="J29" s="89">
        <f t="shared" si="4"/>
        <v>0.57486326011852318</v>
      </c>
      <c r="K29" s="39">
        <f>'[3]arkusz główny'!AK93</f>
        <v>29278</v>
      </c>
      <c r="L29" s="40">
        <f>'[3]arkusz główny'!AL93</f>
        <v>1426188000</v>
      </c>
      <c r="M29" s="40">
        <f>'[3]arkusz główny'!AM93</f>
        <v>907483424.39999998</v>
      </c>
      <c r="N29" s="40">
        <f>'[3]arkusz główny'!AN93</f>
        <v>329170913.06999999</v>
      </c>
      <c r="O29" s="90">
        <f t="shared" si="5"/>
        <v>0.46120000699034752</v>
      </c>
      <c r="P29" s="91">
        <f>'[3]arkusz główny'!AR93</f>
        <v>713727034</v>
      </c>
    </row>
    <row r="30" spans="2:16" x14ac:dyDescent="0.2">
      <c r="B30" s="35" t="s">
        <v>57</v>
      </c>
      <c r="C30" s="36" t="s">
        <v>58</v>
      </c>
      <c r="D30" s="85">
        <f>'[3]arkusz główny'!F102</f>
        <v>1010564505.5017091</v>
      </c>
      <c r="E30" s="86">
        <f>'[3]arkusz główny'!H102</f>
        <v>3035</v>
      </c>
      <c r="F30" s="87">
        <f>'[3]arkusz główny'!I102</f>
        <v>1269563946.0200002</v>
      </c>
      <c r="G30" s="88">
        <f t="shared" si="3"/>
        <v>1.2562918439231221</v>
      </c>
      <c r="H30" s="86">
        <f>'[3]arkusz główny'!U102</f>
        <v>1553</v>
      </c>
      <c r="I30" s="87">
        <f>'[3]arkusz główny'!V102</f>
        <v>650763108.8599999</v>
      </c>
      <c r="J30" s="89">
        <f t="shared" si="4"/>
        <v>0.64395999000273541</v>
      </c>
      <c r="K30" s="39">
        <f>'[3]arkusz główny'!AK102</f>
        <v>1182</v>
      </c>
      <c r="L30" s="40">
        <f>'[3]arkusz główny'!AL102</f>
        <v>460046040.98000002</v>
      </c>
      <c r="M30" s="40">
        <f>'[3]arkusz główny'!AM102</f>
        <v>292727293.45000005</v>
      </c>
      <c r="N30" s="40">
        <f>'[3]arkusz główny'!AN102</f>
        <v>106664243.22</v>
      </c>
      <c r="O30" s="90">
        <f t="shared" si="5"/>
        <v>0.45976434001960959</v>
      </c>
      <c r="P30" s="91">
        <f>'[3]arkusz główny'!AR102</f>
        <v>231997643</v>
      </c>
    </row>
    <row r="31" spans="2:16" x14ac:dyDescent="0.2">
      <c r="B31" s="35" t="s">
        <v>59</v>
      </c>
      <c r="C31" s="36" t="s">
        <v>60</v>
      </c>
      <c r="D31" s="85">
        <f>'[3]arkusz główny'!F105</f>
        <v>10262817.295807999</v>
      </c>
      <c r="E31" s="37">
        <f>'[3]arkusz główny'!H105</f>
        <v>841</v>
      </c>
      <c r="F31" s="97"/>
      <c r="G31" s="98"/>
      <c r="H31" s="37">
        <f>'[3]arkusz główny'!U105</f>
        <v>564</v>
      </c>
      <c r="I31" s="38">
        <f>'[3]arkusz główny'!V105</f>
        <v>10085144.59</v>
      </c>
      <c r="J31" s="89">
        <f t="shared" si="4"/>
        <v>0.9826877259248713</v>
      </c>
      <c r="K31" s="39">
        <f>'[3]arkusz główny'!AK105</f>
        <v>562</v>
      </c>
      <c r="L31" s="40">
        <f>'[3]arkusz główny'!AL105</f>
        <v>9941067.5099999998</v>
      </c>
      <c r="M31" s="40">
        <f>'[3]arkusz główny'!AM105</f>
        <v>6325498.3600000003</v>
      </c>
      <c r="N31" s="40">
        <f>'[3]arkusz główny'!AN105</f>
        <v>2323746.37</v>
      </c>
      <c r="O31" s="90">
        <f t="shared" si="5"/>
        <v>0.96949729166153842</v>
      </c>
      <c r="P31" s="91">
        <f>'[3]arkusz główny'!AR105</f>
        <v>2396857</v>
      </c>
    </row>
    <row r="32" spans="2:16" x14ac:dyDescent="0.2">
      <c r="B32" s="42">
        <v>7</v>
      </c>
      <c r="C32" s="43" t="s">
        <v>61</v>
      </c>
      <c r="D32" s="44">
        <f>'[3]arkusz główny'!F111</f>
        <v>6015252170.4542875</v>
      </c>
      <c r="E32" s="45">
        <f>SUM(E33:E37)</f>
        <v>9955</v>
      </c>
      <c r="F32" s="46">
        <f>SUM(F33:F37)</f>
        <v>13466414253.987495</v>
      </c>
      <c r="G32" s="47">
        <f t="shared" si="3"/>
        <v>2.2387115074130759</v>
      </c>
      <c r="H32" s="45">
        <f>SUM(H33:H37)</f>
        <v>4477</v>
      </c>
      <c r="I32" s="46">
        <f>SUM(I33:I37)</f>
        <v>5471315032.2707901</v>
      </c>
      <c r="J32" s="48">
        <f t="shared" si="4"/>
        <v>0.90957367658579513</v>
      </c>
      <c r="K32" s="49">
        <f>'[3]arkusz główny'!AK111</f>
        <v>1640</v>
      </c>
      <c r="L32" s="50">
        <f>SUM(L33:L37)</f>
        <v>3496781181.8599997</v>
      </c>
      <c r="M32" s="50">
        <f>SUM(M33:M37)</f>
        <v>2225001852.1900005</v>
      </c>
      <c r="N32" s="50">
        <f>SUM(N33:N37)</f>
        <v>813792160.86000001</v>
      </c>
      <c r="O32" s="51">
        <f t="shared" si="5"/>
        <v>0.58675450086423475</v>
      </c>
      <c r="P32" s="52">
        <f>'[3]arkusz główny'!AR111</f>
        <v>1386938080</v>
      </c>
    </row>
    <row r="33" spans="2:16" x14ac:dyDescent="0.2">
      <c r="B33" s="207" t="s">
        <v>62</v>
      </c>
      <c r="C33" s="69" t="s">
        <v>63</v>
      </c>
      <c r="D33" s="194"/>
      <c r="E33" s="31">
        <f>'[3]arkusz główny'!H112</f>
        <v>5358</v>
      </c>
      <c r="F33" s="32">
        <f>'[3]arkusz główny'!I112</f>
        <v>6542677971.7017899</v>
      </c>
      <c r="G33" s="205"/>
      <c r="H33" s="31">
        <f>'[3]arkusz główny'!U112</f>
        <v>2212</v>
      </c>
      <c r="I33" s="32">
        <f>'[3]arkusz główny'!V112</f>
        <v>2183244951.6708174</v>
      </c>
      <c r="J33" s="198"/>
      <c r="K33" s="33">
        <f>'[3]arkusz główny'!AK112</f>
        <v>1129</v>
      </c>
      <c r="L33" s="34">
        <f>'[3]arkusz główny'!AL112</f>
        <v>1847635557.8099999</v>
      </c>
      <c r="M33" s="34">
        <f>'[3]arkusz główny'!AM112</f>
        <v>1175650497.1199999</v>
      </c>
      <c r="N33" s="34">
        <f>'[3]arkusz główny'!AN112</f>
        <v>433216065.66000003</v>
      </c>
      <c r="O33" s="200"/>
      <c r="P33" s="202"/>
    </row>
    <row r="34" spans="2:16" x14ac:dyDescent="0.2">
      <c r="B34" s="221"/>
      <c r="C34" s="69" t="s">
        <v>64</v>
      </c>
      <c r="D34" s="194"/>
      <c r="E34" s="86">
        <f>'[3]arkusz główny'!H113</f>
        <v>2993</v>
      </c>
      <c r="F34" s="87">
        <f>'[3]arkusz główny'!I113</f>
        <v>5718606556.5155449</v>
      </c>
      <c r="G34" s="205"/>
      <c r="H34" s="86">
        <f>'[3]arkusz główny'!U113</f>
        <v>1395</v>
      </c>
      <c r="I34" s="87">
        <f>'[3]arkusz główny'!V113</f>
        <v>2612152961.4987016</v>
      </c>
      <c r="J34" s="198"/>
      <c r="K34" s="99">
        <f>'[3]arkusz główny'!AK113</f>
        <v>681</v>
      </c>
      <c r="L34" s="94">
        <f>'[3]arkusz główny'!AL113</f>
        <v>1298714212.8899999</v>
      </c>
      <c r="M34" s="94">
        <f>'[3]arkusz główny'!AM113</f>
        <v>826371849.99000013</v>
      </c>
      <c r="N34" s="94">
        <f>'[3]arkusz główny'!AN113</f>
        <v>300384542.13</v>
      </c>
      <c r="O34" s="200"/>
      <c r="P34" s="202"/>
    </row>
    <row r="35" spans="2:16" ht="24" x14ac:dyDescent="0.2">
      <c r="B35" s="207" t="s">
        <v>65</v>
      </c>
      <c r="C35" s="64" t="s">
        <v>66</v>
      </c>
      <c r="D35" s="194"/>
      <c r="E35" s="86">
        <f>'[3]arkusz główny'!H114</f>
        <v>1187</v>
      </c>
      <c r="F35" s="87">
        <f>'[3]arkusz główny'!I114</f>
        <v>747235751.76369631</v>
      </c>
      <c r="G35" s="205"/>
      <c r="H35" s="86">
        <f>'[3]arkusz główny'!U114</f>
        <v>596</v>
      </c>
      <c r="I35" s="87">
        <f>'[3]arkusz główny'!V114</f>
        <v>389080255.16681594</v>
      </c>
      <c r="J35" s="198"/>
      <c r="K35" s="99">
        <f>'[3]arkusz główny'!AK114</f>
        <v>331</v>
      </c>
      <c r="L35" s="94">
        <f>'[3]arkusz główny'!AL114</f>
        <v>165860950.69999999</v>
      </c>
      <c r="M35" s="94">
        <f>'[3]arkusz główny'!AM114</f>
        <v>105537321.72</v>
      </c>
      <c r="N35" s="94">
        <f>'[3]arkusz główny'!AN114</f>
        <v>37786889.910000004</v>
      </c>
      <c r="O35" s="200"/>
      <c r="P35" s="202"/>
    </row>
    <row r="36" spans="2:16" ht="24" x14ac:dyDescent="0.2">
      <c r="B36" s="221"/>
      <c r="C36" s="53" t="s">
        <v>67</v>
      </c>
      <c r="D36" s="194"/>
      <c r="E36" s="86">
        <f>'[3]arkusz główny'!H115</f>
        <v>314</v>
      </c>
      <c r="F36" s="87">
        <f>'[3]arkusz główny'!I115</f>
        <v>398998119.16589022</v>
      </c>
      <c r="G36" s="205"/>
      <c r="H36" s="86">
        <f>'[3]arkusz główny'!U115</f>
        <v>197</v>
      </c>
      <c r="I36" s="87">
        <f>'[3]arkusz główny'!V115</f>
        <v>241977752.83369482</v>
      </c>
      <c r="J36" s="198"/>
      <c r="K36" s="99">
        <f>'[3]arkusz główny'!AK115</f>
        <v>139</v>
      </c>
      <c r="L36" s="94">
        <f>'[3]arkusz główny'!AL115</f>
        <v>154701455.60999998</v>
      </c>
      <c r="M36" s="94">
        <f>'[3]arkusz główny'!AM115</f>
        <v>98436535.769999996</v>
      </c>
      <c r="N36" s="94">
        <f>'[3]arkusz główny'!AN115</f>
        <v>35628809.940000005</v>
      </c>
      <c r="O36" s="200"/>
      <c r="P36" s="202"/>
    </row>
    <row r="37" spans="2:16" x14ac:dyDescent="0.2">
      <c r="B37" s="92" t="s">
        <v>68</v>
      </c>
      <c r="C37" s="64" t="s">
        <v>69</v>
      </c>
      <c r="D37" s="194"/>
      <c r="E37" s="37">
        <f>'[3]arkusz główny'!H116</f>
        <v>103</v>
      </c>
      <c r="F37" s="38">
        <f>'[3]arkusz główny'!I116</f>
        <v>58895854.840573631</v>
      </c>
      <c r="G37" s="205"/>
      <c r="H37" s="37">
        <f>'[3]arkusz główny'!U116</f>
        <v>77</v>
      </c>
      <c r="I37" s="38">
        <f>'[3]arkusz główny'!V116</f>
        <v>44859111.100760646</v>
      </c>
      <c r="J37" s="198"/>
      <c r="K37" s="39">
        <f>'[3]arkusz główny'!AK116</f>
        <v>57</v>
      </c>
      <c r="L37" s="40">
        <f>'[3]arkusz główny'!AL116</f>
        <v>29869004.850000001</v>
      </c>
      <c r="M37" s="40">
        <f>'[3]arkusz główny'!AM116</f>
        <v>19005647.59</v>
      </c>
      <c r="N37" s="40">
        <f>'[3]arkusz główny'!AN116</f>
        <v>6775853.2199999997</v>
      </c>
      <c r="O37" s="200"/>
      <c r="P37" s="202"/>
    </row>
    <row r="38" spans="2:16" x14ac:dyDescent="0.2">
      <c r="B38" s="42">
        <v>8</v>
      </c>
      <c r="C38" s="43" t="s">
        <v>70</v>
      </c>
      <c r="D38" s="44">
        <f>'[3]arkusz główny'!F117</f>
        <v>1311749578.150208</v>
      </c>
      <c r="E38" s="45">
        <f>'[3]arkusz główny'!H117</f>
        <v>18157</v>
      </c>
      <c r="F38" s="46">
        <f>'[3]arkusz główny'!I117</f>
        <v>109311251.08999997</v>
      </c>
      <c r="G38" s="47">
        <f>IFERROR(F38/D38,".")</f>
        <v>8.3332408037933278E-2</v>
      </c>
      <c r="H38" s="45">
        <f>'[3]arkusz główny'!U117</f>
        <v>11882</v>
      </c>
      <c r="I38" s="46">
        <f>'[3]arkusz główny'!V117</f>
        <v>896293313.38999999</v>
      </c>
      <c r="J38" s="48">
        <f>IFERROR(I38/D38,".")</f>
        <v>0.68328080932484636</v>
      </c>
      <c r="K38" s="49">
        <f>'[3]arkusz główny'!AK117</f>
        <v>17987</v>
      </c>
      <c r="L38" s="50">
        <f>'[3]arkusz główny'!AL117</f>
        <v>553258853.17000008</v>
      </c>
      <c r="M38" s="50">
        <f>'[3]arkusz główny'!AM117</f>
        <v>352037948.20999998</v>
      </c>
      <c r="N38" s="50">
        <f>'[3]arkusz główny'!AN117</f>
        <v>128444530.16999999</v>
      </c>
      <c r="O38" s="51">
        <f>IFERROR(N38/P38,".")</f>
        <v>0.42674152399426074</v>
      </c>
      <c r="P38" s="52">
        <f>'[3]arkusz główny'!AR117</f>
        <v>300989060</v>
      </c>
    </row>
    <row r="39" spans="2:16" x14ac:dyDescent="0.2">
      <c r="B39" s="207" t="s">
        <v>71</v>
      </c>
      <c r="C39" s="100" t="s">
        <v>72</v>
      </c>
      <c r="D39" s="194"/>
      <c r="E39" s="101">
        <f>'[3]arkusz główny'!H119</f>
        <v>16398</v>
      </c>
      <c r="F39" s="102">
        <f>'[3]arkusz główny'!I119</f>
        <v>97275551.519999981</v>
      </c>
      <c r="G39" s="205"/>
      <c r="H39" s="101">
        <f>'[3]arkusz główny'!U119</f>
        <v>11162</v>
      </c>
      <c r="I39" s="103">
        <f>'[3]zobowiązania wieloletnie'!F10</f>
        <v>82492720</v>
      </c>
      <c r="J39" s="198"/>
      <c r="K39" s="104">
        <f>'[3]arkusz główny'!AK119</f>
        <v>2364</v>
      </c>
      <c r="L39" s="105">
        <f>'[3]arkusz główny'!AL119</f>
        <v>60959748.980000004</v>
      </c>
      <c r="M39" s="105">
        <f>'[3]arkusz główny'!AM119</f>
        <v>38788617.380000003</v>
      </c>
      <c r="N39" s="105">
        <f>'[3]arkusz główny'!AN119</f>
        <v>14134046.040000001</v>
      </c>
      <c r="O39" s="200"/>
      <c r="P39" s="202"/>
    </row>
    <row r="40" spans="2:16" x14ac:dyDescent="0.2">
      <c r="B40" s="215"/>
      <c r="C40" s="106" t="s">
        <v>73</v>
      </c>
      <c r="D40" s="194"/>
      <c r="E40" s="101">
        <f>'[3]arkusz główny'!H136</f>
        <v>125</v>
      </c>
      <c r="F40" s="102">
        <f>'[3]arkusz główny'!I136</f>
        <v>1891748</v>
      </c>
      <c r="G40" s="205"/>
      <c r="H40" s="107">
        <f>'[3]arkusz główny'!U136</f>
        <v>56</v>
      </c>
      <c r="I40" s="108">
        <f>'[3]zobowiązania wieloletnie'!F11</f>
        <v>406266000</v>
      </c>
      <c r="J40" s="198"/>
      <c r="K40" s="104">
        <f>'[3]arkusz główny'!AK136</f>
        <v>9330</v>
      </c>
      <c r="L40" s="105">
        <f>'[3]arkusz główny'!AL136</f>
        <v>239834139.88999999</v>
      </c>
      <c r="M40" s="105">
        <f>'[3]arkusz główny'!AM136</f>
        <v>152606073.30000004</v>
      </c>
      <c r="N40" s="105">
        <f>'[3]arkusz główny'!AN136</f>
        <v>56006655.230000004</v>
      </c>
      <c r="O40" s="200"/>
      <c r="P40" s="202"/>
    </row>
    <row r="41" spans="2:16" x14ac:dyDescent="0.2">
      <c r="B41" s="221"/>
      <c r="C41" s="106" t="s">
        <v>74</v>
      </c>
      <c r="D41" s="194"/>
      <c r="E41" s="109"/>
      <c r="F41" s="110"/>
      <c r="G41" s="205"/>
      <c r="H41" s="111"/>
      <c r="I41" s="112"/>
      <c r="J41" s="198"/>
      <c r="K41" s="104">
        <f>'[3]arkusz główny'!AK144</f>
        <v>7651</v>
      </c>
      <c r="L41" s="105">
        <f>'[3]arkusz główny'!AL144</f>
        <v>249225269.40000001</v>
      </c>
      <c r="M41" s="105">
        <f>'[3]arkusz główny'!AM144</f>
        <v>158581842.84000003</v>
      </c>
      <c r="N41" s="105">
        <f>'[3]arkusz główny'!AN144</f>
        <v>57574010.549999997</v>
      </c>
      <c r="O41" s="200"/>
      <c r="P41" s="202"/>
    </row>
    <row r="42" spans="2:16" x14ac:dyDescent="0.2">
      <c r="B42" s="42">
        <v>9</v>
      </c>
      <c r="C42" s="43" t="s">
        <v>75</v>
      </c>
      <c r="D42" s="44">
        <f>'[3]arkusz główny'!F155</f>
        <v>938404963.31566799</v>
      </c>
      <c r="E42" s="45">
        <f>SUM(E43:E44)</f>
        <v>459</v>
      </c>
      <c r="F42" s="46"/>
      <c r="G42" s="47"/>
      <c r="H42" s="45">
        <f>SUM(H43)</f>
        <v>372</v>
      </c>
      <c r="I42" s="46">
        <f>'[3]zobowiązania wieloletnie'!F13</f>
        <v>781120037.22420001</v>
      </c>
      <c r="J42" s="48">
        <f>IFERROR(I42/D42,".")</f>
        <v>0.83239120396834554</v>
      </c>
      <c r="K42" s="49">
        <f>K43+K44</f>
        <v>1089</v>
      </c>
      <c r="L42" s="50">
        <f>SUM(L43:L44)</f>
        <v>451980841.04999995</v>
      </c>
      <c r="M42" s="50">
        <f>SUM(M43:M44)</f>
        <v>285458935.93000001</v>
      </c>
      <c r="N42" s="50">
        <f>SUM(N43:N44)</f>
        <v>104572108.37</v>
      </c>
      <c r="O42" s="51">
        <f>IFERROR(N42/P42,".")</f>
        <v>0.48577445989769968</v>
      </c>
      <c r="P42" s="52">
        <f>'[3]arkusz główny'!AR155</f>
        <v>215268848</v>
      </c>
    </row>
    <row r="43" spans="2:16" x14ac:dyDescent="0.2">
      <c r="B43" s="215" t="s">
        <v>76</v>
      </c>
      <c r="C43" s="113" t="s">
        <v>77</v>
      </c>
      <c r="D43" s="194"/>
      <c r="E43" s="31">
        <f>'[3]arkusz główny'!H156</f>
        <v>459</v>
      </c>
      <c r="F43" s="220"/>
      <c r="G43" s="205"/>
      <c r="H43" s="31">
        <f>'[3]arkusz główny'!U156</f>
        <v>372</v>
      </c>
      <c r="I43" s="103">
        <f>'[3]zobowiązania wieloletnie'!F14</f>
        <v>502775177.91420001</v>
      </c>
      <c r="J43" s="198"/>
      <c r="K43" s="114">
        <f>'[3]arkusz główny'!AK156</f>
        <v>333</v>
      </c>
      <c r="L43" s="94">
        <f>'[3]arkusz główny'!AL156</f>
        <v>181263764.40000001</v>
      </c>
      <c r="M43" s="34">
        <f>'[3]arkusz główny'!AM156</f>
        <v>113201669.2</v>
      </c>
      <c r="N43" s="34">
        <f>'[3]arkusz główny'!AN156</f>
        <v>41712805.07</v>
      </c>
      <c r="O43" s="200"/>
      <c r="P43" s="202"/>
    </row>
    <row r="44" spans="2:16" x14ac:dyDescent="0.2">
      <c r="B44" s="215"/>
      <c r="C44" s="115" t="s">
        <v>34</v>
      </c>
      <c r="D44" s="194"/>
      <c r="E44" s="116"/>
      <c r="F44" s="220"/>
      <c r="G44" s="205"/>
      <c r="H44" s="116"/>
      <c r="I44" s="117">
        <f>'[3]zobowiązania wieloletnie'!F15</f>
        <v>278344859.31</v>
      </c>
      <c r="J44" s="198"/>
      <c r="K44" s="39">
        <f>'[3]arkusz główny'!AK164</f>
        <v>756</v>
      </c>
      <c r="L44" s="40">
        <f>'[3]arkusz główny'!AL164</f>
        <v>270717076.64999998</v>
      </c>
      <c r="M44" s="40">
        <f>'[3]arkusz główny'!AM164</f>
        <v>172257266.72999999</v>
      </c>
      <c r="N44" s="40">
        <f>'[3]arkusz główny'!AN164</f>
        <v>62859303.299999997</v>
      </c>
      <c r="O44" s="200"/>
      <c r="P44" s="202"/>
    </row>
    <row r="45" spans="2:16" x14ac:dyDescent="0.2">
      <c r="B45" s="42">
        <v>10</v>
      </c>
      <c r="C45" s="118" t="s">
        <v>78</v>
      </c>
      <c r="D45" s="119">
        <f>'[3]arkusz główny'!F165</f>
        <v>5958670588.7905102</v>
      </c>
      <c r="E45" s="45">
        <f>'[3]arkusz główny'!H165</f>
        <v>427611</v>
      </c>
      <c r="F45" s="46"/>
      <c r="G45" s="47"/>
      <c r="H45" s="45">
        <f>'[3]arkusz główny'!U165</f>
        <v>341200</v>
      </c>
      <c r="I45" s="46">
        <f>'[3]zobowiązania wieloletnie'!F16</f>
        <v>5655495665.0300007</v>
      </c>
      <c r="J45" s="48">
        <f>IFERROR(I45/D45,".")</f>
        <v>0.94912037521744463</v>
      </c>
      <c r="K45" s="49">
        <f>'[3]arkusz główny'!AK165</f>
        <v>99891</v>
      </c>
      <c r="L45" s="120">
        <f>'[3]arkusz główny'!AL165</f>
        <v>4008916147.27</v>
      </c>
      <c r="M45" s="120">
        <f>'[3]arkusz główny'!AM165</f>
        <v>2550853979.1499996</v>
      </c>
      <c r="N45" s="120">
        <f>'[3]arkusz główny'!AN165</f>
        <v>930583978.75</v>
      </c>
      <c r="O45" s="121">
        <f>IFERROR(N45/P45,".")</f>
        <v>0.68090889933655785</v>
      </c>
      <c r="P45" s="52">
        <f>'[3]arkusz główny'!AR165</f>
        <v>1366679125</v>
      </c>
    </row>
    <row r="46" spans="2:16" x14ac:dyDescent="0.2">
      <c r="B46" s="35" t="s">
        <v>79</v>
      </c>
      <c r="C46" s="100" t="s">
        <v>80</v>
      </c>
      <c r="D46" s="194"/>
      <c r="E46" s="122">
        <f>'[3]arkusz główny'!H166</f>
        <v>400081</v>
      </c>
      <c r="F46" s="214"/>
      <c r="G46" s="206"/>
      <c r="H46" s="122">
        <f>'[3]arkusz główny'!U166</f>
        <v>320781</v>
      </c>
      <c r="I46" s="123">
        <f>'[3]arkusz główny'!V166</f>
        <v>3655679152.0900002</v>
      </c>
      <c r="J46" s="218"/>
      <c r="K46" s="124">
        <f>'[3]arkusz główny'!AK166</f>
        <v>94219</v>
      </c>
      <c r="L46" s="125">
        <f>'[3]arkusz główny'!AL166</f>
        <v>3697057950.6099997</v>
      </c>
      <c r="M46" s="125">
        <f>'[3]arkusz główny'!AM166</f>
        <v>2352418736.6300001</v>
      </c>
      <c r="N46" s="125">
        <f>'[3]arkusz główny'!AN166</f>
        <v>858166555.83000004</v>
      </c>
      <c r="O46" s="219"/>
      <c r="P46" s="202"/>
    </row>
    <row r="47" spans="2:16" x14ac:dyDescent="0.2">
      <c r="B47" s="92" t="s">
        <v>81</v>
      </c>
      <c r="C47" s="100" t="s">
        <v>80</v>
      </c>
      <c r="D47" s="194"/>
      <c r="E47" s="77">
        <f>'[3]arkusz główny'!H167</f>
        <v>38861</v>
      </c>
      <c r="F47" s="214"/>
      <c r="G47" s="206"/>
      <c r="H47" s="77">
        <f>'[3]arkusz główny'!U167</f>
        <v>30383</v>
      </c>
      <c r="I47" s="78">
        <f>'[3]arkusz główny'!V167</f>
        <v>309035507.18000001</v>
      </c>
      <c r="J47" s="218"/>
      <c r="K47" s="124">
        <f>'[3]arkusz główny'!AK167</f>
        <v>10099</v>
      </c>
      <c r="L47" s="125">
        <f>'[3]arkusz główny'!AL167</f>
        <v>311858196.65999997</v>
      </c>
      <c r="M47" s="125">
        <f>'[3]arkusz główny'!AM167</f>
        <v>198435242.52000001</v>
      </c>
      <c r="N47" s="125">
        <f>'[3]arkusz główny'!AN167</f>
        <v>72417422.919999987</v>
      </c>
      <c r="O47" s="219"/>
      <c r="P47" s="202"/>
    </row>
    <row r="48" spans="2:16" x14ac:dyDescent="0.2">
      <c r="B48" s="210" t="s">
        <v>82</v>
      </c>
      <c r="C48" s="100" t="s">
        <v>72</v>
      </c>
      <c r="D48" s="194"/>
      <c r="E48" s="126">
        <f>'[3]arkusz główny'!H168</f>
        <v>277900</v>
      </c>
      <c r="F48" s="214"/>
      <c r="G48" s="206"/>
      <c r="H48" s="126">
        <f>'[3]arkusz główny'!U168</f>
        <v>197507</v>
      </c>
      <c r="I48" s="127">
        <f>'[3]zobowiązania wieloletnie'!F17</f>
        <v>4114392665.0300002</v>
      </c>
      <c r="J48" s="218"/>
      <c r="K48" s="124">
        <f>'[3]arkusz główny'!AK168</f>
        <v>69114</v>
      </c>
      <c r="L48" s="125">
        <f>'[3]arkusz główny'!AL168</f>
        <v>2468492410.6100001</v>
      </c>
      <c r="M48" s="125">
        <f>'[3]arkusz główny'!AM168</f>
        <v>1570700255.1399999</v>
      </c>
      <c r="N48" s="125">
        <f>'[3]arkusz główny'!AN168</f>
        <v>573724929.06999993</v>
      </c>
      <c r="O48" s="219"/>
      <c r="P48" s="202"/>
    </row>
    <row r="49" spans="2:16" x14ac:dyDescent="0.2">
      <c r="B49" s="216"/>
      <c r="C49" s="128" t="s">
        <v>73</v>
      </c>
      <c r="D49" s="194"/>
      <c r="E49" s="122">
        <f>'[3]arkusz główny'!H180</f>
        <v>149711</v>
      </c>
      <c r="F49" s="214"/>
      <c r="G49" s="206"/>
      <c r="H49" s="122">
        <f>'[3]arkusz główny'!U180</f>
        <v>143693</v>
      </c>
      <c r="I49" s="117">
        <f>'[3]zobowiązania wieloletnie'!F18</f>
        <v>1541103000</v>
      </c>
      <c r="J49" s="218"/>
      <c r="K49" s="124">
        <f>'[3]arkusz główny'!AK180</f>
        <v>57603</v>
      </c>
      <c r="L49" s="82">
        <f>'[3]arkusz główny'!AL180</f>
        <v>1540379619.8599997</v>
      </c>
      <c r="M49" s="82">
        <f>'[3]arkusz główny'!AM180</f>
        <v>980125652.5</v>
      </c>
      <c r="N49" s="82">
        <f>'[3]arkusz główny'!AN180</f>
        <v>356848485.31999999</v>
      </c>
      <c r="O49" s="219"/>
      <c r="P49" s="202"/>
    </row>
    <row r="50" spans="2:16" x14ac:dyDescent="0.2">
      <c r="B50" s="42">
        <v>11</v>
      </c>
      <c r="C50" s="43" t="s">
        <v>83</v>
      </c>
      <c r="D50" s="119">
        <f>'[3]arkusz główny'!F186</f>
        <v>3052357822.687603</v>
      </c>
      <c r="E50" s="45">
        <f>'[3]arkusz główny'!H186</f>
        <v>111716</v>
      </c>
      <c r="F50" s="46"/>
      <c r="G50" s="47"/>
      <c r="H50" s="45">
        <f>'[3]arkusz główny'!U186</f>
        <v>91412</v>
      </c>
      <c r="I50" s="46">
        <f>'[3]zobowiązania wieloletnie'!F19</f>
        <v>2162969078.3400002</v>
      </c>
      <c r="J50" s="48">
        <f>IFERROR(I50/D50,".")</f>
        <v>0.70862238439512459</v>
      </c>
      <c r="K50" s="49">
        <f>'[3]arkusz główny'!AK186</f>
        <v>28078</v>
      </c>
      <c r="L50" s="120">
        <f>'[3]arkusz główny'!AL186</f>
        <v>1582524470.53</v>
      </c>
      <c r="M50" s="120">
        <f>'[3]arkusz główny'!AM186</f>
        <v>1006959444.73</v>
      </c>
      <c r="N50" s="120">
        <f>'[3]arkusz główny'!AN186</f>
        <v>368216691.38999999</v>
      </c>
      <c r="O50" s="121">
        <f>IFERROR(N50/P50,".")</f>
        <v>0.52606676437559063</v>
      </c>
      <c r="P50" s="52">
        <f>'[3]arkusz główny'!AR186</f>
        <v>699942890</v>
      </c>
    </row>
    <row r="51" spans="2:16" ht="24" x14ac:dyDescent="0.2">
      <c r="B51" s="95" t="s">
        <v>84</v>
      </c>
      <c r="C51" s="30" t="s">
        <v>85</v>
      </c>
      <c r="D51" s="194"/>
      <c r="E51" s="122">
        <f>'[3]arkusz główny'!H187</f>
        <v>25764</v>
      </c>
      <c r="F51" s="217"/>
      <c r="G51" s="206"/>
      <c r="H51" s="122">
        <f>'[3]arkusz główny'!U187</f>
        <v>18080</v>
      </c>
      <c r="I51" s="123">
        <f>'[3]arkusz główny'!V187</f>
        <v>319943328.98000002</v>
      </c>
      <c r="J51" s="218"/>
      <c r="K51" s="124">
        <f>'[3]arkusz główny'!AK187</f>
        <v>10214</v>
      </c>
      <c r="L51" s="125">
        <f>'[3]arkusz główny'!AL187</f>
        <v>323164895.75000006</v>
      </c>
      <c r="M51" s="125">
        <f>'[3]arkusz główny'!AM187</f>
        <v>205629683.72</v>
      </c>
      <c r="N51" s="125">
        <f>'[3]arkusz główny'!AN187</f>
        <v>75493657.400000006</v>
      </c>
      <c r="O51" s="219"/>
      <c r="P51" s="202"/>
    </row>
    <row r="52" spans="2:16" ht="24" x14ac:dyDescent="0.2">
      <c r="B52" s="92" t="s">
        <v>86</v>
      </c>
      <c r="C52" s="53" t="s">
        <v>87</v>
      </c>
      <c r="D52" s="194"/>
      <c r="E52" s="77">
        <f>'[3]arkusz główny'!H188</f>
        <v>94945</v>
      </c>
      <c r="F52" s="217"/>
      <c r="G52" s="206"/>
      <c r="H52" s="77">
        <f>'[3]arkusz główny'!U188</f>
        <v>78773</v>
      </c>
      <c r="I52" s="78">
        <f>'[3]arkusz główny'!V188</f>
        <v>1250122231.1799998</v>
      </c>
      <c r="J52" s="218"/>
      <c r="K52" s="124">
        <f>'[3]arkusz główny'!AK188</f>
        <v>25384</v>
      </c>
      <c r="L52" s="125">
        <f>'[3]arkusz główny'!AL188</f>
        <v>1259359574.78</v>
      </c>
      <c r="M52" s="125">
        <f>'[3]arkusz główny'!AM188</f>
        <v>801329761.01000011</v>
      </c>
      <c r="N52" s="125">
        <f>'[3]arkusz główny'!AN188</f>
        <v>292723033.99000001</v>
      </c>
      <c r="O52" s="219"/>
      <c r="P52" s="202"/>
    </row>
    <row r="53" spans="2:16" x14ac:dyDescent="0.2">
      <c r="B53" s="210" t="s">
        <v>88</v>
      </c>
      <c r="C53" s="129" t="s">
        <v>77</v>
      </c>
      <c r="D53" s="194"/>
      <c r="E53" s="126">
        <f>'[3]arkusz główny'!H189</f>
        <v>70929</v>
      </c>
      <c r="F53" s="217"/>
      <c r="G53" s="206"/>
      <c r="H53" s="126">
        <f>'[3]arkusz główny'!U189</f>
        <v>51506</v>
      </c>
      <c r="I53" s="127">
        <f>'[3]zobowiązania wieloletnie'!F20</f>
        <v>1603479178.3399999</v>
      </c>
      <c r="J53" s="218"/>
      <c r="K53" s="81">
        <f>'[3]arkusz główny'!AK189</f>
        <v>17306</v>
      </c>
      <c r="L53" s="130">
        <f>'[3]arkusz główny'!AL189</f>
        <v>1022058393.4599999</v>
      </c>
      <c r="M53" s="130">
        <f>'[3]arkusz główny'!AM189</f>
        <v>649606830.95000005</v>
      </c>
      <c r="N53" s="130">
        <f>'[3]arkusz główny'!AN189</f>
        <v>238483421.74000004</v>
      </c>
      <c r="O53" s="219"/>
      <c r="P53" s="202"/>
    </row>
    <row r="54" spans="2:16" x14ac:dyDescent="0.2">
      <c r="B54" s="192"/>
      <c r="C54" s="115" t="s">
        <v>34</v>
      </c>
      <c r="D54" s="194"/>
      <c r="E54" s="122">
        <f>'[3]arkusz główny'!H201</f>
        <v>40787</v>
      </c>
      <c r="F54" s="217"/>
      <c r="G54" s="206"/>
      <c r="H54" s="122">
        <f>'[3]arkusz główny'!U201</f>
        <v>39906</v>
      </c>
      <c r="I54" s="117">
        <f>'[3]zobowiązania wieloletnie'!F21</f>
        <v>559489900</v>
      </c>
      <c r="J54" s="218"/>
      <c r="K54" s="81">
        <f>'[3]arkusz główny'!AK201</f>
        <v>17892</v>
      </c>
      <c r="L54" s="82">
        <f>'[3]arkusz główny'!AL201</f>
        <v>560466077.07000017</v>
      </c>
      <c r="M54" s="82">
        <f>'[3]arkusz główny'!AM201</f>
        <v>356624214.74000001</v>
      </c>
      <c r="N54" s="82">
        <f>'[3]arkusz główny'!AN201</f>
        <v>129733269.65000001</v>
      </c>
      <c r="O54" s="219"/>
      <c r="P54" s="202"/>
    </row>
    <row r="55" spans="2:16" ht="24" x14ac:dyDescent="0.2">
      <c r="B55" s="42">
        <v>13</v>
      </c>
      <c r="C55" s="43" t="s">
        <v>89</v>
      </c>
      <c r="D55" s="119">
        <f>'[3]arkusz główny'!F206</f>
        <v>8563546389.8488588</v>
      </c>
      <c r="E55" s="45">
        <f>'[3]arkusz główny'!H206</f>
        <v>4759784</v>
      </c>
      <c r="F55" s="46"/>
      <c r="G55" s="47"/>
      <c r="H55" s="45">
        <f>'[3]arkusz główny'!U206</f>
        <v>3828659</v>
      </c>
      <c r="I55" s="46">
        <f>'[3]arkusz główny'!V206</f>
        <v>6791660321.0700006</v>
      </c>
      <c r="J55" s="48">
        <f>IFERROR(I55/D55,".")</f>
        <v>0.79308968643186961</v>
      </c>
      <c r="K55" s="49">
        <f>'[3]arkusz główny'!AK206</f>
        <v>992599</v>
      </c>
      <c r="L55" s="50">
        <f>'[3]arkusz główny'!AL206</f>
        <v>6813868908.0299997</v>
      </c>
      <c r="M55" s="50">
        <f>'[3]arkusz główny'!AM206</f>
        <v>4335639525.7699995</v>
      </c>
      <c r="N55" s="50">
        <f>'[3]arkusz główny'!AN206</f>
        <v>1586205012.03</v>
      </c>
      <c r="O55" s="51">
        <f>IFERROR(N55/P55,".")</f>
        <v>0.79978342890678134</v>
      </c>
      <c r="P55" s="52">
        <f>'[3]arkusz główny'!AR206</f>
        <v>1983293170</v>
      </c>
    </row>
    <row r="56" spans="2:16" x14ac:dyDescent="0.2">
      <c r="B56" s="29" t="s">
        <v>90</v>
      </c>
      <c r="C56" s="211" t="s">
        <v>91</v>
      </c>
      <c r="D56" s="194"/>
      <c r="E56" s="131">
        <f>'[3]arkusz główny'!H207</f>
        <v>186219</v>
      </c>
      <c r="F56" s="214"/>
      <c r="G56" s="205"/>
      <c r="H56" s="131">
        <f>'[3]arkusz główny'!U207</f>
        <v>152801</v>
      </c>
      <c r="I56" s="132">
        <f>'[3]arkusz główny'!V207</f>
        <v>318896044.28999996</v>
      </c>
      <c r="J56" s="198"/>
      <c r="K56" s="133">
        <f>'[3]arkusz główny'!AK207</f>
        <v>37492</v>
      </c>
      <c r="L56" s="134">
        <f>'[3]arkusz główny'!AL207</f>
        <v>319926603.66000003</v>
      </c>
      <c r="M56" s="134">
        <f>'[3]arkusz główny'!AM207</f>
        <v>203568406.28999996</v>
      </c>
      <c r="N56" s="134">
        <f>'[3]arkusz główny'!AN207</f>
        <v>74550347.860000014</v>
      </c>
      <c r="O56" s="200"/>
      <c r="P56" s="202"/>
    </row>
    <row r="57" spans="2:16" x14ac:dyDescent="0.2">
      <c r="B57" s="92" t="s">
        <v>92</v>
      </c>
      <c r="C57" s="212"/>
      <c r="D57" s="194"/>
      <c r="E57" s="131">
        <f>'[3]arkusz główny'!H208</f>
        <v>4042735</v>
      </c>
      <c r="F57" s="214"/>
      <c r="G57" s="205"/>
      <c r="H57" s="131">
        <f>'[3]arkusz główny'!U208</f>
        <v>3296007</v>
      </c>
      <c r="I57" s="132">
        <f>'[3]arkusz główny'!V208</f>
        <v>5956396563.1399994</v>
      </c>
      <c r="J57" s="198"/>
      <c r="K57" s="135">
        <f>'[3]arkusz główny'!AK208</f>
        <v>855880</v>
      </c>
      <c r="L57" s="136">
        <f>'[3]arkusz główny'!AL208</f>
        <v>5975171658.5299997</v>
      </c>
      <c r="M57" s="136">
        <f>'[3]arkusz główny'!AM208</f>
        <v>3801980100</v>
      </c>
      <c r="N57" s="136">
        <f>'[3]arkusz główny'!AN208</f>
        <v>1390945197.7799997</v>
      </c>
      <c r="O57" s="200"/>
      <c r="P57" s="202"/>
    </row>
    <row r="58" spans="2:16" x14ac:dyDescent="0.2">
      <c r="B58" s="92" t="s">
        <v>93</v>
      </c>
      <c r="C58" s="213"/>
      <c r="D58" s="194"/>
      <c r="E58" s="131">
        <f>'[3]arkusz główny'!H209</f>
        <v>624004</v>
      </c>
      <c r="F58" s="214"/>
      <c r="G58" s="205"/>
      <c r="H58" s="131">
        <f>'[3]arkusz główny'!U209</f>
        <v>438390</v>
      </c>
      <c r="I58" s="132">
        <f>'[3]arkusz główny'!V209</f>
        <v>516367713.64000005</v>
      </c>
      <c r="J58" s="198"/>
      <c r="K58" s="135">
        <f>'[3]arkusz główny'!AK209</f>
        <v>196319</v>
      </c>
      <c r="L58" s="136">
        <f>'[3]arkusz główny'!AL209</f>
        <v>518770645.84000003</v>
      </c>
      <c r="M58" s="136">
        <f>'[3]arkusz główny'!AM209</f>
        <v>330091019.47999996</v>
      </c>
      <c r="N58" s="136">
        <f>'[3]arkusz główny'!AN209</f>
        <v>120709466.39</v>
      </c>
      <c r="O58" s="200"/>
      <c r="P58" s="202"/>
    </row>
    <row r="59" spans="2:16" x14ac:dyDescent="0.2">
      <c r="B59" s="207" t="s">
        <v>94</v>
      </c>
      <c r="C59" s="129" t="s">
        <v>77</v>
      </c>
      <c r="D59" s="194"/>
      <c r="E59" s="137">
        <f>'[3]arkusz główny'!H210</f>
        <v>4758975</v>
      </c>
      <c r="F59" s="214"/>
      <c r="G59" s="205"/>
      <c r="H59" s="137">
        <f>'[3]arkusz główny'!U210</f>
        <v>3827850</v>
      </c>
      <c r="I59" s="138">
        <f>'[3]arkusz główny'!V210</f>
        <v>6787656780.7700005</v>
      </c>
      <c r="J59" s="198"/>
      <c r="K59" s="81">
        <f>'[3]arkusz główny'!AK210</f>
        <v>992516</v>
      </c>
      <c r="L59" s="82">
        <f>'[3]arkusz główny'!AL210</f>
        <v>6811443847.5599995</v>
      </c>
      <c r="M59" s="82">
        <f>'[3]arkusz główny'!AM210</f>
        <v>4334096462.54</v>
      </c>
      <c r="N59" s="82">
        <f>'[3]arkusz główny'!AN210</f>
        <v>1585638847.71</v>
      </c>
      <c r="O59" s="200"/>
      <c r="P59" s="202"/>
    </row>
    <row r="60" spans="2:16" x14ac:dyDescent="0.2">
      <c r="B60" s="215"/>
      <c r="C60" s="115" t="s">
        <v>95</v>
      </c>
      <c r="D60" s="194"/>
      <c r="E60" s="139">
        <f>'[3]arkusz główny'!H217</f>
        <v>809</v>
      </c>
      <c r="F60" s="214"/>
      <c r="G60" s="205"/>
      <c r="H60" s="137">
        <f>'[3]arkusz główny'!U217</f>
        <v>809</v>
      </c>
      <c r="I60" s="138">
        <f>'[3]arkusz główny'!V217</f>
        <v>4003540.3000000003</v>
      </c>
      <c r="J60" s="198"/>
      <c r="K60" s="81">
        <f>'[3]arkusz główny'!AK217</f>
        <v>812</v>
      </c>
      <c r="L60" s="82">
        <f>'[3]arkusz główny'!AL217</f>
        <v>2425060.4699999997</v>
      </c>
      <c r="M60" s="82">
        <f>'[3]arkusz główny'!AM217</f>
        <v>1543063.23</v>
      </c>
      <c r="N60" s="82">
        <f>'[3]arkusz główny'!AN217</f>
        <v>566164.31999999995</v>
      </c>
      <c r="O60" s="200"/>
      <c r="P60" s="202"/>
    </row>
    <row r="61" spans="2:16" x14ac:dyDescent="0.2">
      <c r="B61" s="140">
        <v>14</v>
      </c>
      <c r="C61" s="141" t="s">
        <v>96</v>
      </c>
      <c r="D61" s="142">
        <f>'[3]arkusz główny'!F218</f>
        <v>219605000</v>
      </c>
      <c r="E61" s="143">
        <f>'[3]arkusz główny'!H218</f>
        <v>46438</v>
      </c>
      <c r="F61" s="144"/>
      <c r="G61" s="145">
        <f>IFERROR(F61/D61,".")</f>
        <v>0</v>
      </c>
      <c r="H61" s="143">
        <f>'[3]arkusz główny'!U218</f>
        <v>0</v>
      </c>
      <c r="I61" s="144">
        <f>'[3]arkusz główny'!V218</f>
        <v>0</v>
      </c>
      <c r="J61" s="146">
        <f>IFERROR(I61/D61,".")</f>
        <v>0</v>
      </c>
      <c r="K61" s="147">
        <f>'[3]arkusz główny'!AK218</f>
        <v>0</v>
      </c>
      <c r="L61" s="148">
        <f>'[3]arkusz główny'!AL218</f>
        <v>0</v>
      </c>
      <c r="M61" s="148">
        <f>'[3]arkusz główny'!AM218</f>
        <v>0</v>
      </c>
      <c r="N61" s="148">
        <f>'[3]arkusz główny'!AN218</f>
        <v>0</v>
      </c>
      <c r="O61" s="149">
        <f>IFERROR(N61/P61,".")</f>
        <v>0</v>
      </c>
      <c r="P61" s="150">
        <f>'[3]arkusz główny'!AR218</f>
        <v>50000000</v>
      </c>
    </row>
    <row r="62" spans="2:16" x14ac:dyDescent="0.2">
      <c r="B62" s="151">
        <v>16</v>
      </c>
      <c r="C62" s="118" t="s">
        <v>97</v>
      </c>
      <c r="D62" s="142">
        <f>'[3]arkusz główny'!F220</f>
        <v>408816114.44546002</v>
      </c>
      <c r="E62" s="143">
        <f>'[3]arkusz główny'!H220</f>
        <v>334</v>
      </c>
      <c r="F62" s="144">
        <f>'[3]arkusz główny'!I220</f>
        <v>1046675477.84</v>
      </c>
      <c r="G62" s="145">
        <f>IFERROR(F62/D62,".")</f>
        <v>2.5602598353046</v>
      </c>
      <c r="H62" s="143">
        <f>'[3]arkusz główny'!U220</f>
        <v>35</v>
      </c>
      <c r="I62" s="144">
        <f>'[3]arkusz główny'!V220</f>
        <v>86301210</v>
      </c>
      <c r="J62" s="146">
        <f>IFERROR(I62/D62,".")</f>
        <v>0.21110031368764307</v>
      </c>
      <c r="K62" s="147">
        <f>'[3]arkusz główny'!AK220</f>
        <v>10</v>
      </c>
      <c r="L62" s="148">
        <f>'[3]arkusz główny'!AL220</f>
        <v>14616080.300000003</v>
      </c>
      <c r="M62" s="148">
        <f>'[3]arkusz główny'!AM220</f>
        <v>9300211.8300000001</v>
      </c>
      <c r="N62" s="148">
        <f>'[3]arkusz główny'!AN220</f>
        <v>3246123.4000000004</v>
      </c>
      <c r="O62" s="149">
        <f>IFERROR(N62/P62,".")</f>
        <v>3.4905233527888387E-2</v>
      </c>
      <c r="P62" s="150">
        <f>'[3]arkusz główny'!AR220</f>
        <v>92998186</v>
      </c>
    </row>
    <row r="63" spans="2:16" x14ac:dyDescent="0.2">
      <c r="B63" s="42">
        <v>19</v>
      </c>
      <c r="C63" s="43" t="s">
        <v>98</v>
      </c>
      <c r="D63" s="44">
        <f>'[3]arkusz główny'!F224</f>
        <v>3444239929.4540157</v>
      </c>
      <c r="E63" s="152">
        <f>E64+E65+E68+E71</f>
        <v>32440</v>
      </c>
      <c r="F63" s="46">
        <f>F64+F65+F68+F71</f>
        <v>4458563602.9406414</v>
      </c>
      <c r="G63" s="47">
        <f>IFERROR(F63/D63,".")</f>
        <v>1.2944985524418495</v>
      </c>
      <c r="H63" s="45">
        <f>H64+H65+H68+H71</f>
        <v>16907</v>
      </c>
      <c r="I63" s="46">
        <f>I64+I65+I68+I71</f>
        <v>2544243734.6810675</v>
      </c>
      <c r="J63" s="48">
        <f>IFERROR(I63/D63,".")</f>
        <v>0.7386952671106114</v>
      </c>
      <c r="K63" s="49">
        <f>'[3]arkusz główny'!AK224</f>
        <v>12366</v>
      </c>
      <c r="L63" s="50">
        <f>L64+L65+L68+L71</f>
        <v>1955868109.4100001</v>
      </c>
      <c r="M63" s="50">
        <f>M64+M65+M68+M71</f>
        <v>1152653968.0100002</v>
      </c>
      <c r="N63" s="50">
        <f>N64+N65+N68+N71</f>
        <v>452921928.87</v>
      </c>
      <c r="O63" s="51">
        <f>IFERROR(N63/P63,".")</f>
        <v>0.57551872291653328</v>
      </c>
      <c r="P63" s="52">
        <f>'[3]arkusz główny'!AR224</f>
        <v>786980355</v>
      </c>
    </row>
    <row r="64" spans="2:16" x14ac:dyDescent="0.2">
      <c r="B64" s="29" t="s">
        <v>99</v>
      </c>
      <c r="C64" s="153" t="s">
        <v>100</v>
      </c>
      <c r="D64" s="194"/>
      <c r="E64" s="154">
        <f>'[3]arkusz główny'!H225</f>
        <v>301</v>
      </c>
      <c r="F64" s="32">
        <f>'[3]arkusz główny'!I225</f>
        <v>37422000</v>
      </c>
      <c r="G64" s="205"/>
      <c r="H64" s="154">
        <f>'[3]arkusz główny'!U225</f>
        <v>299</v>
      </c>
      <c r="I64" s="87">
        <f>'[3]arkusz główny'!V225</f>
        <v>37180000</v>
      </c>
      <c r="J64" s="198"/>
      <c r="K64" s="33">
        <f>'[3]arkusz główny'!AK225</f>
        <v>299</v>
      </c>
      <c r="L64" s="155">
        <f>'[3]arkusz główny'!AL225</f>
        <v>37156680</v>
      </c>
      <c r="M64" s="155">
        <f>'[3]arkusz główny'!AM225</f>
        <v>23642795.48</v>
      </c>
      <c r="N64" s="155">
        <f>'[3]arkusz główny'!AN225</f>
        <v>8641728.5499999989</v>
      </c>
      <c r="O64" s="200"/>
      <c r="P64" s="202"/>
    </row>
    <row r="65" spans="2:16" x14ac:dyDescent="0.2">
      <c r="B65" s="207" t="s">
        <v>101</v>
      </c>
      <c r="C65" s="69" t="s">
        <v>102</v>
      </c>
      <c r="D65" s="194"/>
      <c r="E65" s="86">
        <f>'[3]arkusz główny'!H226</f>
        <v>31677</v>
      </c>
      <c r="F65" s="87">
        <f>'[3]arkusz główny'!I226</f>
        <v>3801836463.3548417</v>
      </c>
      <c r="G65" s="205"/>
      <c r="H65" s="86">
        <f>SUM(H66:H67)</f>
        <v>16204</v>
      </c>
      <c r="I65" s="87">
        <f>SUM(I66:I67)</f>
        <v>1919671451.1327682</v>
      </c>
      <c r="J65" s="198"/>
      <c r="K65" s="99">
        <f>'[3]arkusz główny'!AK226</f>
        <v>12279</v>
      </c>
      <c r="L65" s="94">
        <f>'[3]arkusz główny'!AL226</f>
        <v>1493614674.4000001</v>
      </c>
      <c r="M65" s="94">
        <f>'[3]arkusz główny'!AM226</f>
        <v>899467502.25000012</v>
      </c>
      <c r="N65" s="94">
        <f>'[3]arkusz główny'!AN226</f>
        <v>346533318.88999999</v>
      </c>
      <c r="O65" s="200"/>
      <c r="P65" s="202"/>
    </row>
    <row r="66" spans="2:16" x14ac:dyDescent="0.2">
      <c r="B66" s="208"/>
      <c r="C66" s="129" t="s">
        <v>103</v>
      </c>
      <c r="D66" s="194"/>
      <c r="E66" s="86">
        <f>'[3]arkusz główny'!H227</f>
        <v>31677</v>
      </c>
      <c r="F66" s="87">
        <f>'[3]arkusz główny'!I227</f>
        <v>3801836463.3548417</v>
      </c>
      <c r="G66" s="205"/>
      <c r="H66" s="86">
        <f>'[3]arkusz główny'!U227</f>
        <v>16141</v>
      </c>
      <c r="I66" s="87">
        <f>'[3]arkusz główny'!V227</f>
        <v>1914624770.5927682</v>
      </c>
      <c r="J66" s="198"/>
      <c r="K66" s="99">
        <f>'[3]arkusz główny'!AK227</f>
        <v>12224</v>
      </c>
      <c r="L66" s="94">
        <f>'[3]arkusz główny'!AL227</f>
        <v>1488567993.8600001</v>
      </c>
      <c r="M66" s="94">
        <f>'[3]arkusz główny'!AM227</f>
        <v>896256299.63000011</v>
      </c>
      <c r="N66" s="94">
        <f>'[3]arkusz główny'!AN227</f>
        <v>345398607.21999997</v>
      </c>
      <c r="O66" s="200"/>
      <c r="P66" s="202"/>
    </row>
    <row r="67" spans="2:16" x14ac:dyDescent="0.2">
      <c r="B67" s="209"/>
      <c r="C67" s="115" t="s">
        <v>104</v>
      </c>
      <c r="D67" s="194"/>
      <c r="E67" s="156"/>
      <c r="F67" s="157"/>
      <c r="G67" s="205"/>
      <c r="H67" s="86">
        <f>'[3]arkusz główny'!U228</f>
        <v>63</v>
      </c>
      <c r="I67" s="87">
        <f>'[3]arkusz główny'!V228</f>
        <v>5046680.5399999991</v>
      </c>
      <c r="J67" s="198"/>
      <c r="K67" s="99">
        <f>'[3]arkusz główny'!AK228</f>
        <v>62</v>
      </c>
      <c r="L67" s="94">
        <f>'[3]arkusz główny'!AL228</f>
        <v>5046680.5399999991</v>
      </c>
      <c r="M67" s="94">
        <f>'[3]arkusz główny'!AM228</f>
        <v>3211202.62</v>
      </c>
      <c r="N67" s="94">
        <f>'[3]arkusz główny'!AN228</f>
        <v>1134711.67</v>
      </c>
      <c r="O67" s="200"/>
      <c r="P67" s="202"/>
    </row>
    <row r="68" spans="2:16" x14ac:dyDescent="0.2">
      <c r="B68" s="207" t="s">
        <v>105</v>
      </c>
      <c r="C68" s="69" t="s">
        <v>106</v>
      </c>
      <c r="D68" s="194"/>
      <c r="E68" s="86">
        <f>'[3]arkusz główny'!H229</f>
        <v>188</v>
      </c>
      <c r="F68" s="87">
        <f>'[3]arkusz główny'!I229</f>
        <v>72674606.204342291</v>
      </c>
      <c r="G68" s="205"/>
      <c r="H68" s="86">
        <f>SUM(H69:H70)</f>
        <v>131</v>
      </c>
      <c r="I68" s="87">
        <f>SUM(I69:I70)</f>
        <v>42715685.654342294</v>
      </c>
      <c r="J68" s="198"/>
      <c r="K68" s="99">
        <f>'[3]arkusz główny'!AK229</f>
        <v>228</v>
      </c>
      <c r="L68" s="94">
        <f>'[3]arkusz główny'!AL229</f>
        <v>29507853.41</v>
      </c>
      <c r="M68" s="94">
        <f>'[3]arkusz główny'!AM229</f>
        <v>14608890.189999999</v>
      </c>
      <c r="N68" s="94">
        <f>'[3]arkusz główny'!AN229</f>
        <v>6801058.1200000001</v>
      </c>
      <c r="O68" s="200"/>
      <c r="P68" s="202"/>
    </row>
    <row r="69" spans="2:16" x14ac:dyDescent="0.2">
      <c r="B69" s="208"/>
      <c r="C69" s="129" t="s">
        <v>103</v>
      </c>
      <c r="D69" s="194"/>
      <c r="E69" s="37">
        <f>'[3]arkusz główny'!H230</f>
        <v>188</v>
      </c>
      <c r="F69" s="38">
        <f>'[3]arkusz główny'!I230</f>
        <v>72674606.204342291</v>
      </c>
      <c r="G69" s="205"/>
      <c r="H69" s="37">
        <f>'[3]arkusz główny'!U230</f>
        <v>127</v>
      </c>
      <c r="I69" s="38">
        <f>'[3]arkusz główny'!V230</f>
        <v>41745527.374342293</v>
      </c>
      <c r="J69" s="198"/>
      <c r="K69" s="39">
        <f>'[3]arkusz główny'!AK230</f>
        <v>226</v>
      </c>
      <c r="L69" s="40">
        <f>'[3]arkusz główny'!AL230</f>
        <v>28537695.129999999</v>
      </c>
      <c r="M69" s="40">
        <f>'[3]arkusz główny'!AM230</f>
        <v>13991578.51</v>
      </c>
      <c r="N69" s="40">
        <f>'[3]arkusz główny'!AN230</f>
        <v>6583211.4800000004</v>
      </c>
      <c r="O69" s="200"/>
      <c r="P69" s="202"/>
    </row>
    <row r="70" spans="2:16" x14ac:dyDescent="0.2">
      <c r="B70" s="209"/>
      <c r="C70" s="115" t="s">
        <v>104</v>
      </c>
      <c r="D70" s="204"/>
      <c r="E70" s="156"/>
      <c r="F70" s="157"/>
      <c r="G70" s="206"/>
      <c r="H70" s="37">
        <f>'[3]arkusz główny'!U231</f>
        <v>4</v>
      </c>
      <c r="I70" s="38">
        <f>'[3]arkusz główny'!V231</f>
        <v>970158.28</v>
      </c>
      <c r="J70" s="198"/>
      <c r="K70" s="39">
        <f>'[3]arkusz główny'!AK231</f>
        <v>7</v>
      </c>
      <c r="L70" s="40">
        <f>'[3]arkusz główny'!AL231</f>
        <v>970158.28</v>
      </c>
      <c r="M70" s="40">
        <f>'[3]arkusz główny'!AM231</f>
        <v>617311.68000000005</v>
      </c>
      <c r="N70" s="40">
        <f>'[3]arkusz główny'!AN231</f>
        <v>217846.64</v>
      </c>
      <c r="O70" s="200"/>
      <c r="P70" s="202"/>
    </row>
    <row r="71" spans="2:16" x14ac:dyDescent="0.2">
      <c r="B71" s="35" t="s">
        <v>107</v>
      </c>
      <c r="C71" s="64" t="s">
        <v>108</v>
      </c>
      <c r="D71" s="194"/>
      <c r="E71" s="37">
        <f>'[3]arkusz główny'!H232</f>
        <v>274</v>
      </c>
      <c r="F71" s="38">
        <f>'[3]arkusz główny'!I232</f>
        <v>546630533.38145685</v>
      </c>
      <c r="G71" s="205"/>
      <c r="H71" s="37">
        <f>'[3]arkusz główny'!U232</f>
        <v>273</v>
      </c>
      <c r="I71" s="38">
        <f>'[3]arkusz główny'!V232</f>
        <v>544676597.8939569</v>
      </c>
      <c r="J71" s="198"/>
      <c r="K71" s="39">
        <f>'[3]arkusz główny'!AK232</f>
        <v>274</v>
      </c>
      <c r="L71" s="40">
        <f>'[3]arkusz główny'!AL232</f>
        <v>395588901.59999996</v>
      </c>
      <c r="M71" s="40">
        <f>'[3]arkusz główny'!AM232</f>
        <v>214934780.08999997</v>
      </c>
      <c r="N71" s="40">
        <f>'[3]arkusz główny'!AN232</f>
        <v>90945823.309999987</v>
      </c>
      <c r="O71" s="200"/>
      <c r="P71" s="202"/>
    </row>
    <row r="72" spans="2:16" x14ac:dyDescent="0.2">
      <c r="B72" s="42">
        <v>20</v>
      </c>
      <c r="C72" s="43" t="s">
        <v>109</v>
      </c>
      <c r="D72" s="119">
        <f>'[3]arkusz główny'!F233</f>
        <v>1565648207.100431</v>
      </c>
      <c r="E72" s="45">
        <f>'[3]arkusz główny'!H233</f>
        <v>935</v>
      </c>
      <c r="F72" s="46">
        <f>'[3]arkusz główny'!I233</f>
        <v>764815453.53300011</v>
      </c>
      <c r="G72" s="47">
        <f>IFERROR(F72/D72,".")</f>
        <v>0.48849763954920161</v>
      </c>
      <c r="H72" s="45">
        <f>'[3]arkusz główny'!U233</f>
        <v>796</v>
      </c>
      <c r="I72" s="46">
        <f>'[3]arkusz główny'!V233</f>
        <v>657342138.36000025</v>
      </c>
      <c r="J72" s="48">
        <f>IFERROR(I72/D72,".")</f>
        <v>0.41985302661151008</v>
      </c>
      <c r="K72" s="49">
        <f>'[3]arkusz główny'!AK233</f>
        <v>42</v>
      </c>
      <c r="L72" s="50">
        <f>'[3]arkusz główny'!AL233</f>
        <v>503281731.00000012</v>
      </c>
      <c r="M72" s="50">
        <f>'[3]arkusz główny'!AM233</f>
        <v>320238161.58000004</v>
      </c>
      <c r="N72" s="50">
        <f>'[3]arkusz główny'!AN233</f>
        <v>116796634.89000002</v>
      </c>
      <c r="O72" s="51">
        <f>IFERROR(N72/P72,".")</f>
        <v>0.32563102388748583</v>
      </c>
      <c r="P72" s="52">
        <f>'[3]arkusz główny'!AR233</f>
        <v>358677848</v>
      </c>
    </row>
    <row r="73" spans="2:16" ht="24.75" customHeight="1" x14ac:dyDescent="0.2">
      <c r="B73" s="42">
        <f>'[3]arkusz główny'!B236</f>
        <v>21</v>
      </c>
      <c r="C73" s="43" t="str">
        <f>'[3]arkusz główny'!C236:D236</f>
        <v>Wyjątkowe tymczasowe wsparcie dla rolników i MŚP szczególnie dotkniętych kryzysem
związanym z COVID-19</v>
      </c>
      <c r="D73" s="119">
        <f>'[3]arkusz główny'!F236</f>
        <v>1200708446.1283</v>
      </c>
      <c r="E73" s="152">
        <f>'[3]arkusz główny'!H236</f>
        <v>183858</v>
      </c>
      <c r="F73" s="158"/>
      <c r="G73" s="47"/>
      <c r="H73" s="45"/>
      <c r="I73" s="46"/>
      <c r="J73" s="48"/>
      <c r="K73" s="49"/>
      <c r="L73" s="50"/>
      <c r="M73" s="50"/>
      <c r="N73" s="50"/>
      <c r="O73" s="51"/>
      <c r="P73" s="52"/>
    </row>
    <row r="74" spans="2:16" x14ac:dyDescent="0.2">
      <c r="B74" s="42"/>
      <c r="C74" s="43" t="s">
        <v>110</v>
      </c>
      <c r="D74" s="119">
        <f>'[3]arkusz główny'!F237</f>
        <v>1181728404.3478141</v>
      </c>
      <c r="E74" s="159"/>
      <c r="F74" s="158"/>
      <c r="G74" s="47"/>
      <c r="H74" s="160"/>
      <c r="I74" s="46">
        <f>'[3]zobowiązania wieloletnie'!F22</f>
        <v>1259808813.03</v>
      </c>
      <c r="J74" s="48">
        <f>IFERROR(I74/D74,".")</f>
        <v>1.066073057391963</v>
      </c>
      <c r="K74" s="49">
        <f>'[3]arkusz główny'!AK237</f>
        <v>53466</v>
      </c>
      <c r="L74" s="50">
        <f>SUM(L75:L76)</f>
        <v>1259745077.51</v>
      </c>
      <c r="M74" s="50">
        <f>SUM(M75:M76)</f>
        <v>801571419.26999998</v>
      </c>
      <c r="N74" s="50">
        <f>SUM(N75:N76)</f>
        <v>298008958.41999996</v>
      </c>
      <c r="O74" s="51">
        <f>IFERROR(N74/P74,".")</f>
        <v>1.1288855300881961</v>
      </c>
      <c r="P74" s="52">
        <f>'[3]arkusz główny'!AR237</f>
        <v>263985099</v>
      </c>
    </row>
    <row r="75" spans="2:16" x14ac:dyDescent="0.2">
      <c r="B75" s="192" t="s">
        <v>76</v>
      </c>
      <c r="C75" s="161" t="s">
        <v>34</v>
      </c>
      <c r="D75" s="194"/>
      <c r="E75" s="196"/>
      <c r="F75" s="112"/>
      <c r="G75" s="162"/>
      <c r="H75" s="163"/>
      <c r="I75" s="103">
        <f>'[3]zobowiązania wieloletnie'!F23</f>
        <v>586713500</v>
      </c>
      <c r="J75" s="198"/>
      <c r="K75" s="164">
        <f>'[3]arkusz główny'!AK238</f>
        <v>17662</v>
      </c>
      <c r="L75" s="165">
        <f>'[3]arkusz główny'!AL238</f>
        <v>586649764.48000002</v>
      </c>
      <c r="M75" s="165">
        <f>'[3]arkusz główny'!AM238</f>
        <v>373282826.11000001</v>
      </c>
      <c r="N75" s="165">
        <f>'[3]arkusz główny'!AN238</f>
        <v>137676120.13999999</v>
      </c>
      <c r="O75" s="200"/>
      <c r="P75" s="202"/>
    </row>
    <row r="76" spans="2:16" ht="13.5" thickBot="1" x14ac:dyDescent="0.25">
      <c r="B76" s="193"/>
      <c r="C76" s="115" t="s">
        <v>111</v>
      </c>
      <c r="D76" s="195"/>
      <c r="E76" s="197"/>
      <c r="F76" s="166"/>
      <c r="G76" s="167"/>
      <c r="H76" s="168"/>
      <c r="I76" s="169">
        <f>'[3]zobowiązania wieloletnie'!F24</f>
        <v>673095313.02999997</v>
      </c>
      <c r="J76" s="199"/>
      <c r="K76" s="170">
        <f>'[3]arkusz główny'!AK239</f>
        <v>35804</v>
      </c>
      <c r="L76" s="171">
        <f>'[3]arkusz główny'!AL239</f>
        <v>673095313.02999997</v>
      </c>
      <c r="M76" s="171">
        <f>'[3]arkusz główny'!AM239</f>
        <v>428288593.16000003</v>
      </c>
      <c r="N76" s="171">
        <f>'[3]arkusz główny'!AN239</f>
        <v>160332838.28</v>
      </c>
      <c r="O76" s="201"/>
      <c r="P76" s="203"/>
    </row>
    <row r="77" spans="2:16" ht="31.5" customHeight="1" thickBot="1" x14ac:dyDescent="0.25">
      <c r="B77" s="186" t="s">
        <v>112</v>
      </c>
      <c r="C77" s="187"/>
      <c r="D77" s="172">
        <f>'[3]arkusz główny'!F240</f>
        <v>59067451208.811462</v>
      </c>
      <c r="E77" s="173" t="e">
        <f>E74+E72+E63+E62+E61+E55+E50+E45+E42+E38+E32+E26+E23+E17+E12+E8+E5+E73</f>
        <v>#VALUE!</v>
      </c>
      <c r="F77" s="174" t="e">
        <f>F74+F72+F63+F62+F61+F55+F50+F45+F42+F38+F32+F26+F23+F17+F12+F8+F5+F73</f>
        <v>#VALUE!</v>
      </c>
      <c r="G77" s="175" t="str">
        <f>IFERROR(F77/D77,".")</f>
        <v>.</v>
      </c>
      <c r="H77" s="173">
        <f>H74+H72+H63+H62+H61+H55+H50+H45+H42+H38+H32+H26+H23+H17+H12+H8+H5+H73</f>
        <v>4396715</v>
      </c>
      <c r="I77" s="174">
        <f>I74+I72+I63+I62+I61+I55+I50+I45+I42+I38+I32+I26+I23+I17+I12+I8+I5+I73</f>
        <v>42900564937.681328</v>
      </c>
      <c r="J77" s="176">
        <f>IFERROR(I77/D77,".")</f>
        <v>0.72629788588679756</v>
      </c>
      <c r="K77" s="177">
        <f>'[3]arkusz główny'!AK240</f>
        <v>1120045</v>
      </c>
      <c r="L77" s="178" t="e">
        <f>L74+L72+L63+L62+L55+L50+L45+L42+L38+L32+L26+L23+L17+L12+L8+L5+L73</f>
        <v>#VALUE!</v>
      </c>
      <c r="M77" s="178" t="e">
        <f t="shared" ref="M77:N77" si="6">M74+M72+M63+M62+M55+M50+M45+M42+M38+M32+M26+M23+M17+M12+M8+M5+M73</f>
        <v>#VALUE!</v>
      </c>
      <c r="N77" s="178" t="e">
        <f t="shared" si="6"/>
        <v>#VALUE!</v>
      </c>
      <c r="O77" s="179" t="str">
        <f>IFERROR(N77/P77,".")</f>
        <v>.</v>
      </c>
      <c r="P77" s="180">
        <f>'[3]arkusz główny'!AR240</f>
        <v>13543611428</v>
      </c>
    </row>
    <row r="78" spans="2:16" ht="31.5" customHeight="1" thickBot="1" x14ac:dyDescent="0.25">
      <c r="B78" s="188" t="s">
        <v>113</v>
      </c>
      <c r="C78" s="188"/>
      <c r="D78" s="172">
        <f>'[3]arkusz główny'!F241</f>
        <v>59368683042.8955</v>
      </c>
      <c r="E78" s="189"/>
      <c r="F78" s="190"/>
      <c r="G78" s="190"/>
      <c r="H78" s="190"/>
      <c r="I78" s="190"/>
      <c r="J78" s="190"/>
      <c r="K78" s="190"/>
      <c r="L78" s="190"/>
      <c r="M78" s="190"/>
      <c r="N78" s="190"/>
      <c r="O78" s="191"/>
      <c r="P78" s="172">
        <f>P74+P72+P63+P62+P55+P50+P45+P42+P38+P32+P26+P23+P17+P12+P8+P5+P61+P73</f>
        <v>13338832305</v>
      </c>
    </row>
    <row r="79" spans="2:16" x14ac:dyDescent="0.2">
      <c r="B79" s="181" t="s">
        <v>114</v>
      </c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</row>
    <row r="80" spans="2:16" hidden="1" x14ac:dyDescent="0.2">
      <c r="B80" s="181" t="s">
        <v>118</v>
      </c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P80" s="182"/>
    </row>
    <row r="81" spans="2:16" hidden="1" x14ac:dyDescent="0.2">
      <c r="B81" s="181" t="str">
        <f>'[3]arkusz główny'!B244</f>
        <v xml:space="preserve">*** W ramach poddziałania 19.2 dane zawarte w sekcjach "złożone wnioski" oraz "wnioski odrzucone / wycofane" nie zawierają wniosków niewybranych przez LGD. </v>
      </c>
      <c r="K81" s="183"/>
      <c r="L81" s="183"/>
      <c r="M81" s="183"/>
      <c r="N81" s="183"/>
      <c r="O81" s="183"/>
    </row>
    <row r="82" spans="2:16" hidden="1" x14ac:dyDescent="0.2">
      <c r="B82" s="181" t="s">
        <v>115</v>
      </c>
    </row>
    <row r="83" spans="2:16" hidden="1" x14ac:dyDescent="0.2">
      <c r="B83" s="181" t="str">
        <f>'[3]arkusz główny'!B246</f>
        <v>***** W przypadku działania 13, w wyniku przeksięgowań płatności część kwot z decyzji została zrealizowana w ramach budżetu PROW 2007-2013 (dot. wiersza zobowiązania z PROW 2007-2013 (część kampanii 2014)).</v>
      </c>
      <c r="L83" s="184"/>
      <c r="M83" s="184"/>
      <c r="N83" s="184"/>
    </row>
    <row r="84" spans="2:16" hidden="1" x14ac:dyDescent="0.2">
      <c r="B84" s="181" t="str">
        <f>'[3]arkusz główny'!B249</f>
        <v>******** W ramach obsługi działania 11, w kolumnie „Zrealizowane płatności” uwzględniono kwoty wypłacone w ramach obsługi kampanii 2010 do 2014 - łącznie na kwotę ogółem 4 070 670,23 zł.</v>
      </c>
    </row>
    <row r="85" spans="2:16" hidden="1" x14ac:dyDescent="0.2">
      <c r="B85" s="181" t="str">
        <f>'[3]arkusz główny'!B250</f>
        <v>*********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86" spans="2:16" hidden="1" x14ac:dyDescent="0.2">
      <c r="B86" s="181" t="s">
        <v>116</v>
      </c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</row>
    <row r="87" spans="2:16" hidden="1" x14ac:dyDescent="0.2">
      <c r="B87" s="181" t="s">
        <v>117</v>
      </c>
    </row>
    <row r="88" spans="2:16" ht="18" customHeight="1" x14ac:dyDescent="0.2">
      <c r="B88" s="181"/>
    </row>
    <row r="89" spans="2:16" x14ac:dyDescent="0.2">
      <c r="B89" s="181"/>
      <c r="H89" s="183"/>
      <c r="I89" s="183"/>
      <c r="J89" s="183"/>
    </row>
    <row r="90" spans="2:16" x14ac:dyDescent="0.2">
      <c r="D90" s="184"/>
      <c r="E90" s="183"/>
      <c r="F90" s="183"/>
      <c r="H90" s="183"/>
      <c r="I90" s="183"/>
      <c r="K90" s="183"/>
      <c r="L90" s="183"/>
    </row>
    <row r="95" spans="2:16" ht="15.75" customHeight="1" x14ac:dyDescent="0.2"/>
    <row r="96" spans="2:16" ht="15" hidden="1" customHeight="1" x14ac:dyDescent="0.2"/>
    <row r="97" spans="4:14" hidden="1" x14ac:dyDescent="0.2">
      <c r="D97" s="183"/>
      <c r="E97" s="183" t="e">
        <f>E77-'[3]arkusz główny'!H240</f>
        <v>#VALUE!</v>
      </c>
      <c r="F97" s="183" t="e">
        <f>F77-'[3]arkusz główny'!I240</f>
        <v>#VALUE!</v>
      </c>
      <c r="H97" s="183">
        <f>H77-'[3]arkusz główny'!U240</f>
        <v>0</v>
      </c>
      <c r="I97" s="183">
        <f>I77-'[3]arkusz główny'!V240</f>
        <v>0</v>
      </c>
      <c r="K97" s="183">
        <f>K77-'[3]arkusz główny'!AK240</f>
        <v>0</v>
      </c>
      <c r="L97" s="183" t="e">
        <f>L77-'[3]arkusz główny'!AL240</f>
        <v>#VALUE!</v>
      </c>
      <c r="M97" s="183" t="e">
        <f>M77-'[3]arkusz główny'!AM240</f>
        <v>#VALUE!</v>
      </c>
      <c r="N97" s="183" t="e">
        <f>N77-'[3]arkusz główny'!AN240</f>
        <v>#VALUE!</v>
      </c>
    </row>
    <row r="98" spans="4:14" hidden="1" x14ac:dyDescent="0.2"/>
  </sheetData>
  <mergeCells count="101">
    <mergeCell ref="D2:D3"/>
    <mergeCell ref="E2:E3"/>
    <mergeCell ref="H2:H3"/>
    <mergeCell ref="K2:K3"/>
    <mergeCell ref="L2:M2"/>
    <mergeCell ref="P2:P3"/>
    <mergeCell ref="B1:B3"/>
    <mergeCell ref="C1:C3"/>
    <mergeCell ref="E1:G1"/>
    <mergeCell ref="H1:J1"/>
    <mergeCell ref="K1:O1"/>
    <mergeCell ref="D6:D7"/>
    <mergeCell ref="G6:G7"/>
    <mergeCell ref="J6:J7"/>
    <mergeCell ref="O6:O7"/>
    <mergeCell ref="P6:P7"/>
    <mergeCell ref="B9:B10"/>
    <mergeCell ref="D9:D11"/>
    <mergeCell ref="E9:E10"/>
    <mergeCell ref="F9:F10"/>
    <mergeCell ref="G9:G11"/>
    <mergeCell ref="B18:B20"/>
    <mergeCell ref="D24:D25"/>
    <mergeCell ref="G24:G25"/>
    <mergeCell ref="J24:J25"/>
    <mergeCell ref="O24:O25"/>
    <mergeCell ref="P24:P25"/>
    <mergeCell ref="N9:N10"/>
    <mergeCell ref="O9:O11"/>
    <mergeCell ref="P9:P11"/>
    <mergeCell ref="B13:B15"/>
    <mergeCell ref="D13:D15"/>
    <mergeCell ref="F13:F15"/>
    <mergeCell ref="G13:G16"/>
    <mergeCell ref="J13:J16"/>
    <mergeCell ref="O13:O16"/>
    <mergeCell ref="P13:P16"/>
    <mergeCell ref="H9:H10"/>
    <mergeCell ref="I9:I10"/>
    <mergeCell ref="J9:J11"/>
    <mergeCell ref="K9:K10"/>
    <mergeCell ref="L9:L10"/>
    <mergeCell ref="M9:M10"/>
    <mergeCell ref="B39:B41"/>
    <mergeCell ref="D39:D41"/>
    <mergeCell ref="G39:G41"/>
    <mergeCell ref="J39:J41"/>
    <mergeCell ref="O39:O41"/>
    <mergeCell ref="P39:P41"/>
    <mergeCell ref="B33:B34"/>
    <mergeCell ref="D33:D37"/>
    <mergeCell ref="G33:G37"/>
    <mergeCell ref="J33:J37"/>
    <mergeCell ref="O33:O37"/>
    <mergeCell ref="P33:P37"/>
    <mergeCell ref="B35:B36"/>
    <mergeCell ref="B48:B49"/>
    <mergeCell ref="D51:D54"/>
    <mergeCell ref="F51:F54"/>
    <mergeCell ref="G51:G54"/>
    <mergeCell ref="J51:J54"/>
    <mergeCell ref="O51:O54"/>
    <mergeCell ref="P43:P44"/>
    <mergeCell ref="D46:D49"/>
    <mergeCell ref="F46:F49"/>
    <mergeCell ref="G46:G49"/>
    <mergeCell ref="J46:J49"/>
    <mergeCell ref="O46:O49"/>
    <mergeCell ref="P46:P49"/>
    <mergeCell ref="B43:B44"/>
    <mergeCell ref="D43:D44"/>
    <mergeCell ref="F43:F44"/>
    <mergeCell ref="G43:G44"/>
    <mergeCell ref="J43:J44"/>
    <mergeCell ref="O43:O44"/>
    <mergeCell ref="D64:D71"/>
    <mergeCell ref="G64:G71"/>
    <mergeCell ref="J64:J71"/>
    <mergeCell ref="O64:O71"/>
    <mergeCell ref="P64:P71"/>
    <mergeCell ref="B65:B67"/>
    <mergeCell ref="B68:B70"/>
    <mergeCell ref="P51:P54"/>
    <mergeCell ref="B53:B54"/>
    <mergeCell ref="C56:C58"/>
    <mergeCell ref="D56:D60"/>
    <mergeCell ref="F56:F60"/>
    <mergeCell ref="G56:G60"/>
    <mergeCell ref="J56:J60"/>
    <mergeCell ref="O56:O60"/>
    <mergeCell ref="P56:P60"/>
    <mergeCell ref="B59:B60"/>
    <mergeCell ref="B77:C77"/>
    <mergeCell ref="B78:C78"/>
    <mergeCell ref="E78:O78"/>
    <mergeCell ref="B75:B76"/>
    <mergeCell ref="D75:D76"/>
    <mergeCell ref="E75:E76"/>
    <mergeCell ref="J75:J76"/>
    <mergeCell ref="O75:O76"/>
    <mergeCell ref="P75:P76"/>
  </mergeCells>
  <printOptions horizontalCentered="1" verticalCentered="1"/>
  <pageMargins left="0.31496062992125984" right="0" top="0" bottom="0" header="0.27559055118110237" footer="7.874015748031496E-2"/>
  <pageSetup paperSize="8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wrzesień 2020</vt:lpstr>
      <vt:lpstr>'PROW 2014-2020 wrzesień 2020'!Obszar_wydruku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Minister</cp:lastModifiedBy>
  <dcterms:created xsi:type="dcterms:W3CDTF">2020-10-16T06:09:24Z</dcterms:created>
  <dcterms:modified xsi:type="dcterms:W3CDTF">2020-10-16T10:32:24Z</dcterms:modified>
</cp:coreProperties>
</file>