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12615" windowHeight="10605"/>
  </bookViews>
  <sheets>
    <sheet name="PROW 2014-2020 lipiec 2021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kurs">#REF!</definedName>
    <definedName name="_xlnm.Print_Area" localSheetId="0">'PROW 2014-2020 lipiec 2021'!$A$1:$P$90</definedName>
    <definedName name="STATUS">[1]Reference!$K$2:$K$4</definedName>
    <definedName name="YEAR">[1]Reference!$I$2:$I$8</definedName>
    <definedName name="YESNO">[1]Reference!$G$2:$G$3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7" i="1" l="1"/>
  <c r="A100" i="1"/>
  <c r="A98" i="1"/>
  <c r="A97" i="1"/>
  <c r="A96" i="1"/>
  <c r="A95" i="1"/>
  <c r="A93" i="1"/>
  <c r="A92" i="1"/>
  <c r="A91" i="1"/>
  <c r="A90" i="1"/>
  <c r="A89" i="1"/>
  <c r="A88" i="1"/>
  <c r="C84" i="1"/>
  <c r="O83" i="1"/>
  <c r="J83" i="1"/>
  <c r="J101" i="1" s="1"/>
  <c r="C83" i="1"/>
  <c r="M82" i="1"/>
  <c r="L82" i="1"/>
  <c r="K82" i="1"/>
  <c r="J82" i="1"/>
  <c r="H82" i="1"/>
  <c r="M81" i="1"/>
  <c r="L81" i="1"/>
  <c r="L80" i="1" s="1"/>
  <c r="K81" i="1"/>
  <c r="J81" i="1"/>
  <c r="H81" i="1"/>
  <c r="O80" i="1"/>
  <c r="M80" i="1"/>
  <c r="J80" i="1"/>
  <c r="H80" i="1"/>
  <c r="C80" i="1"/>
  <c r="I80" i="1" s="1"/>
  <c r="O79" i="1"/>
  <c r="M79" i="1"/>
  <c r="L79" i="1"/>
  <c r="K79" i="1"/>
  <c r="J79" i="1"/>
  <c r="H79" i="1"/>
  <c r="G79" i="1"/>
  <c r="D79" i="1"/>
  <c r="C79" i="1"/>
  <c r="A79" i="1"/>
  <c r="O78" i="1"/>
  <c r="M78" i="1"/>
  <c r="N78" i="1" s="1"/>
  <c r="L78" i="1"/>
  <c r="K78" i="1"/>
  <c r="J78" i="1"/>
  <c r="H78" i="1"/>
  <c r="G78" i="1"/>
  <c r="E78" i="1"/>
  <c r="D78" i="1"/>
  <c r="C78" i="1"/>
  <c r="M77" i="1"/>
  <c r="L77" i="1"/>
  <c r="K77" i="1"/>
  <c r="J77" i="1"/>
  <c r="H77" i="1"/>
  <c r="G77" i="1"/>
  <c r="E77" i="1"/>
  <c r="D77" i="1"/>
  <c r="M76" i="1"/>
  <c r="L76" i="1"/>
  <c r="K76" i="1"/>
  <c r="J76" i="1"/>
  <c r="H76" i="1"/>
  <c r="G76" i="1"/>
  <c r="M75" i="1"/>
  <c r="L75" i="1"/>
  <c r="K75" i="1"/>
  <c r="J75" i="1"/>
  <c r="H75" i="1"/>
  <c r="G75" i="1"/>
  <c r="G74" i="1" s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G73" i="1"/>
  <c r="M72" i="1"/>
  <c r="L72" i="1"/>
  <c r="K72" i="1"/>
  <c r="J72" i="1"/>
  <c r="H72" i="1"/>
  <c r="G72" i="1"/>
  <c r="E72" i="1"/>
  <c r="D72" i="1"/>
  <c r="M71" i="1"/>
  <c r="L71" i="1"/>
  <c r="K71" i="1"/>
  <c r="J71" i="1"/>
  <c r="E71" i="1"/>
  <c r="D71" i="1"/>
  <c r="M70" i="1"/>
  <c r="L70" i="1"/>
  <c r="K70" i="1"/>
  <c r="J70" i="1"/>
  <c r="H70" i="1"/>
  <c r="G70" i="1"/>
  <c r="E70" i="1"/>
  <c r="D70" i="1"/>
  <c r="O69" i="1"/>
  <c r="J69" i="1"/>
  <c r="C69" i="1"/>
  <c r="O68" i="1"/>
  <c r="M68" i="1"/>
  <c r="L68" i="1"/>
  <c r="K68" i="1"/>
  <c r="J68" i="1"/>
  <c r="H68" i="1"/>
  <c r="G68" i="1"/>
  <c r="E68" i="1"/>
  <c r="D68" i="1"/>
  <c r="C68" i="1"/>
  <c r="I68" i="1" s="1"/>
  <c r="O67" i="1"/>
  <c r="M67" i="1"/>
  <c r="N67" i="1" s="1"/>
  <c r="L67" i="1"/>
  <c r="K67" i="1"/>
  <c r="J67" i="1"/>
  <c r="H67" i="1"/>
  <c r="G67" i="1"/>
  <c r="D67" i="1"/>
  <c r="C67" i="1"/>
  <c r="F67" i="1" s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N61" i="1" s="1"/>
  <c r="L61" i="1"/>
  <c r="K61" i="1"/>
  <c r="J61" i="1"/>
  <c r="H61" i="1"/>
  <c r="G61" i="1"/>
  <c r="D61" i="1"/>
  <c r="C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M51" i="1"/>
  <c r="L51" i="1"/>
  <c r="K51" i="1"/>
  <c r="J51" i="1"/>
  <c r="H51" i="1"/>
  <c r="G51" i="1"/>
  <c r="D51" i="1"/>
  <c r="O50" i="1"/>
  <c r="M50" i="1"/>
  <c r="N50" i="1" s="1"/>
  <c r="L50" i="1"/>
  <c r="K50" i="1"/>
  <c r="J50" i="1"/>
  <c r="H50" i="1"/>
  <c r="I50" i="1" s="1"/>
  <c r="G50" i="1"/>
  <c r="D50" i="1"/>
  <c r="C50" i="1"/>
  <c r="M49" i="1"/>
  <c r="M47" i="1" s="1"/>
  <c r="L49" i="1"/>
  <c r="K49" i="1"/>
  <c r="J49" i="1"/>
  <c r="H49" i="1"/>
  <c r="M48" i="1"/>
  <c r="L48" i="1"/>
  <c r="K48" i="1"/>
  <c r="J48" i="1"/>
  <c r="J47" i="1" s="1"/>
  <c r="H48" i="1"/>
  <c r="G48" i="1"/>
  <c r="G47" i="1" s="1"/>
  <c r="D48" i="1"/>
  <c r="D47" i="1" s="1"/>
  <c r="O47" i="1"/>
  <c r="H47" i="1"/>
  <c r="C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O41" i="1"/>
  <c r="M41" i="1"/>
  <c r="L41" i="1"/>
  <c r="K41" i="1"/>
  <c r="J41" i="1"/>
  <c r="H41" i="1"/>
  <c r="G41" i="1"/>
  <c r="E41" i="1"/>
  <c r="D41" i="1"/>
  <c r="C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L36" i="1"/>
  <c r="L35" i="1" s="1"/>
  <c r="K36" i="1"/>
  <c r="K35" i="1" s="1"/>
  <c r="J36" i="1"/>
  <c r="H36" i="1"/>
  <c r="H35" i="1" s="1"/>
  <c r="G36" i="1"/>
  <c r="G35" i="1" s="1"/>
  <c r="E36" i="1"/>
  <c r="D36" i="1"/>
  <c r="O35" i="1"/>
  <c r="M35" i="1"/>
  <c r="J35" i="1"/>
  <c r="C35" i="1"/>
  <c r="O34" i="1"/>
  <c r="M34" i="1"/>
  <c r="L34" i="1"/>
  <c r="K34" i="1"/>
  <c r="J34" i="1"/>
  <c r="H34" i="1"/>
  <c r="G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F32" i="1" s="1"/>
  <c r="D32" i="1"/>
  <c r="C32" i="1"/>
  <c r="O31" i="1"/>
  <c r="M31" i="1"/>
  <c r="N31" i="1" s="1"/>
  <c r="L31" i="1"/>
  <c r="K31" i="1"/>
  <c r="J31" i="1"/>
  <c r="H31" i="1"/>
  <c r="H29" i="1" s="1"/>
  <c r="G31" i="1"/>
  <c r="E31" i="1"/>
  <c r="D31" i="1"/>
  <c r="C31" i="1"/>
  <c r="O30" i="1"/>
  <c r="M30" i="1"/>
  <c r="L30" i="1"/>
  <c r="K30" i="1"/>
  <c r="K29" i="1" s="1"/>
  <c r="J30" i="1"/>
  <c r="H30" i="1"/>
  <c r="G30" i="1"/>
  <c r="E30" i="1"/>
  <c r="F30" i="1" s="1"/>
  <c r="D30" i="1"/>
  <c r="C30" i="1"/>
  <c r="I30" i="1" s="1"/>
  <c r="J29" i="1"/>
  <c r="M28" i="1"/>
  <c r="L28" i="1"/>
  <c r="K28" i="1"/>
  <c r="J28" i="1"/>
  <c r="H28" i="1"/>
  <c r="G28" i="1"/>
  <c r="E28" i="1"/>
  <c r="D28" i="1"/>
  <c r="M27" i="1"/>
  <c r="M26" i="1" s="1"/>
  <c r="L27" i="1"/>
  <c r="L26" i="1" s="1"/>
  <c r="K27" i="1"/>
  <c r="K26" i="1" s="1"/>
  <c r="J27" i="1"/>
  <c r="H27" i="1"/>
  <c r="G27" i="1"/>
  <c r="G26" i="1" s="1"/>
  <c r="E27" i="1"/>
  <c r="D27" i="1"/>
  <c r="O26" i="1"/>
  <c r="J26" i="1"/>
  <c r="E26" i="1"/>
  <c r="D26" i="1"/>
  <c r="C26" i="1"/>
  <c r="O25" i="1"/>
  <c r="M25" i="1"/>
  <c r="L25" i="1"/>
  <c r="K25" i="1"/>
  <c r="J25" i="1"/>
  <c r="H25" i="1"/>
  <c r="G25" i="1"/>
  <c r="E25" i="1"/>
  <c r="F25" i="1" s="1"/>
  <c r="D25" i="1"/>
  <c r="C25" i="1"/>
  <c r="I25" i="1" s="1"/>
  <c r="O24" i="1"/>
  <c r="M24" i="1"/>
  <c r="N24" i="1" s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F23" i="1" s="1"/>
  <c r="D23" i="1"/>
  <c r="C23" i="1"/>
  <c r="B23" i="1"/>
  <c r="O22" i="1"/>
  <c r="N22" i="1" s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I21" i="1" s="1"/>
  <c r="O20" i="1"/>
  <c r="M20" i="1"/>
  <c r="L20" i="1"/>
  <c r="K20" i="1"/>
  <c r="H20" i="1"/>
  <c r="G20" i="1"/>
  <c r="E20" i="1"/>
  <c r="D20" i="1"/>
  <c r="C20" i="1"/>
  <c r="O19" i="1"/>
  <c r="M19" i="1"/>
  <c r="N19" i="1" s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K14" i="1" s="1"/>
  <c r="J16" i="1"/>
  <c r="H16" i="1"/>
  <c r="M15" i="1"/>
  <c r="L15" i="1"/>
  <c r="K15" i="1"/>
  <c r="J15" i="1"/>
  <c r="H15" i="1"/>
  <c r="G15" i="1"/>
  <c r="G14" i="1" s="1"/>
  <c r="D15" i="1"/>
  <c r="J14" i="1"/>
  <c r="D14" i="1"/>
  <c r="D13" i="1" s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J9" i="1" s="1"/>
  <c r="H10" i="1"/>
  <c r="H9" i="1" s="1"/>
  <c r="G10" i="1"/>
  <c r="G9" i="1" s="1"/>
  <c r="E10" i="1"/>
  <c r="E9" i="1" s="1"/>
  <c r="D10" i="1"/>
  <c r="D9" i="1" s="1"/>
  <c r="O9" i="1"/>
  <c r="C9" i="1"/>
  <c r="M8" i="1"/>
  <c r="M7" i="1"/>
  <c r="L7" i="1"/>
  <c r="L6" i="1" s="1"/>
  <c r="K7" i="1"/>
  <c r="K6" i="1" s="1"/>
  <c r="J7" i="1"/>
  <c r="H7" i="1"/>
  <c r="H6" i="1" s="1"/>
  <c r="G7" i="1"/>
  <c r="G6" i="1" s="1"/>
  <c r="E7" i="1"/>
  <c r="D7" i="1"/>
  <c r="D6" i="1" s="1"/>
  <c r="O6" i="1"/>
  <c r="J6" i="1"/>
  <c r="E6" i="1"/>
  <c r="C6" i="1"/>
  <c r="N47" i="1" l="1"/>
  <c r="F9" i="1"/>
  <c r="N35" i="1"/>
  <c r="F33" i="1"/>
  <c r="F68" i="1"/>
  <c r="H74" i="1"/>
  <c r="I9" i="1"/>
  <c r="J20" i="1"/>
  <c r="I6" i="1"/>
  <c r="H14" i="1"/>
  <c r="H13" i="1" s="1"/>
  <c r="I13" i="1" s="1"/>
  <c r="M14" i="1"/>
  <c r="M13" i="1" s="1"/>
  <c r="N13" i="1" s="1"/>
  <c r="N21" i="1"/>
  <c r="F22" i="1"/>
  <c r="D29" i="1"/>
  <c r="E69" i="1"/>
  <c r="K80" i="1"/>
  <c r="K83" i="1" s="1"/>
  <c r="K101" i="1" s="1"/>
  <c r="F20" i="1"/>
  <c r="G18" i="1"/>
  <c r="I23" i="1"/>
  <c r="F41" i="1"/>
  <c r="M69" i="1"/>
  <c r="H71" i="1"/>
  <c r="F78" i="1"/>
  <c r="F6" i="1"/>
  <c r="L18" i="1"/>
  <c r="N30" i="1"/>
  <c r="D69" i="1"/>
  <c r="I79" i="1"/>
  <c r="N79" i="1"/>
  <c r="G13" i="1"/>
  <c r="M6" i="1"/>
  <c r="N6" i="1" s="1"/>
  <c r="M18" i="1"/>
  <c r="N18" i="1" s="1"/>
  <c r="F19" i="1"/>
  <c r="K18" i="1"/>
  <c r="I20" i="1"/>
  <c r="N20" i="1"/>
  <c r="F21" i="1"/>
  <c r="I22" i="1"/>
  <c r="F31" i="1"/>
  <c r="G29" i="1"/>
  <c r="I33" i="1"/>
  <c r="N33" i="1"/>
  <c r="D35" i="1"/>
  <c r="I41" i="1"/>
  <c r="N41" i="1"/>
  <c r="K47" i="1"/>
  <c r="K69" i="1"/>
  <c r="G71" i="1"/>
  <c r="G69" i="1" s="1"/>
  <c r="G83" i="1" s="1"/>
  <c r="G101" i="1" s="1"/>
  <c r="N9" i="1"/>
  <c r="L14" i="1"/>
  <c r="L13" i="1" s="1"/>
  <c r="K13" i="1"/>
  <c r="D18" i="1"/>
  <c r="D83" i="1" s="1"/>
  <c r="D101" i="1" s="1"/>
  <c r="N23" i="1"/>
  <c r="F24" i="1"/>
  <c r="N25" i="1"/>
  <c r="F26" i="1"/>
  <c r="E29" i="1"/>
  <c r="I32" i="1"/>
  <c r="M29" i="1"/>
  <c r="I34" i="1"/>
  <c r="N34" i="1"/>
  <c r="E35" i="1"/>
  <c r="F35" i="1" s="1"/>
  <c r="I47" i="1"/>
  <c r="L47" i="1"/>
  <c r="I56" i="1"/>
  <c r="N56" i="1"/>
  <c r="N68" i="1"/>
  <c r="L69" i="1"/>
  <c r="I19" i="1"/>
  <c r="I24" i="1"/>
  <c r="N26" i="1"/>
  <c r="H26" i="1"/>
  <c r="I26" i="1" s="1"/>
  <c r="L29" i="1"/>
  <c r="I35" i="1"/>
  <c r="I61" i="1"/>
  <c r="I67" i="1"/>
  <c r="N80" i="1"/>
  <c r="N69" i="1"/>
  <c r="F69" i="1"/>
  <c r="H69" i="1"/>
  <c r="I69" i="1" s="1"/>
  <c r="H18" i="1"/>
  <c r="I18" i="1" s="1"/>
  <c r="E18" i="1"/>
  <c r="F18" i="1" s="1"/>
  <c r="C29" i="1"/>
  <c r="F29" i="1" s="1"/>
  <c r="O29" i="1"/>
  <c r="N29" i="1" s="1"/>
  <c r="I31" i="1"/>
  <c r="N32" i="1"/>
  <c r="I78" i="1"/>
  <c r="M83" i="1" l="1"/>
  <c r="L83" i="1"/>
  <c r="L101" i="1" s="1"/>
  <c r="H83" i="1"/>
  <c r="H101" i="1" s="1"/>
  <c r="I83" i="1"/>
  <c r="I29" i="1"/>
  <c r="O84" i="1"/>
  <c r="E83" i="1"/>
  <c r="M101" i="1"/>
  <c r="N83" i="1"/>
  <c r="E101" i="1" l="1"/>
  <c r="F83" i="1"/>
</calcChain>
</file>

<file path=xl/sharedStrings.xml><?xml version="1.0" encoding="utf-8"?>
<sst xmlns="http://schemas.openxmlformats.org/spreadsheetml/2006/main" count="151" uniqueCount="128">
  <si>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</si>
  <si>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</si>
  <si>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</si>
  <si>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</si>
  <si>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</si>
  <si>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</si>
  <si>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</si>
  <si>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</si>
  <si>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</si>
  <si>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</si>
  <si>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</si>
  <si>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</si>
  <si>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</si>
  <si>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</si>
  <si>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</si>
  <si>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</si>
  <si>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</si>
  <si>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</si>
  <si>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</si>
  <si>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</si>
  <si>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</si>
  <si>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</si>
  <si>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</si>
  <si>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</si>
  <si>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</si>
  <si>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</si>
  <si>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</si>
  <si>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</si>
  <si>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</si>
  <si>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</si>
  <si>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</si>
  <si>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</si>
  <si>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</si>
  <si>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</si>
  <si>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</si>
  <si>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</si>
  <si>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</si>
  <si>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</si>
  <si>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</si>
  <si>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</si>
  <si>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</si>
  <si>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</si>
  <si>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</si>
  <si>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</si>
  <si>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</si>
  <si>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</si>
  <si>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</si>
  <si>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</si>
  <si>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</si>
  <si>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</si>
  <si>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</si>
  <si>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</si>
  <si>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</si>
  <si>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</si>
  <si>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</si>
  <si>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</si>
  <si>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</si>
  <si>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</si>
  <si>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</si>
  <si>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</si>
  <si>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</si>
  <si>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</si>
  <si>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</si>
  <si>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</si>
  <si>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</si>
  <si>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</si>
  <si>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</si>
  <si>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</si>
  <si>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</si>
  <si>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</si>
  <si>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</si>
  <si>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</si>
  <si>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</si>
  <si>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</si>
  <si>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</si>
  <si>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</si>
  <si>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</si>
  <si>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</si>
  <si>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</si>
  <si>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</si>
  <si>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</si>
  <si>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</si>
  <si>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</si>
  <si>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</si>
  <si>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</si>
  <si>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</si>
  <si>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</si>
  <si>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</si>
  <si>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</si>
  <si>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</si>
  <si>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</si>
  <si>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</si>
  <si>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</si>
  <si>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</si>
  <si>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</si>
  <si>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</si>
  <si>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</si>
  <si>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</si>
  <si>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</si>
  <si>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</si>
  <si>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</si>
  <si>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</si>
  <si>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</si>
  <si>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</si>
  <si>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</si>
  <si>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</si>
  <si>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</si>
  <si>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</si>
  <si>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</si>
  <si>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</si>
  <si>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</si>
  <si>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</si>
  <si>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</si>
  <si>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</si>
  <si>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</si>
  <si>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</si>
  <si>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</si>
  <si>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</si>
  <si>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</si>
  <si>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</si>
  <si>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</si>
  <si>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</si>
  <si>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</si>
  <si>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</si>
  <si>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</si>
  <si>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>Wyjątkowe tymczasowe wsparcie dla rolników i MŚP szczególnie dotkniętych kryzysem związanym z COVID-19</t>
  </si>
  <si>
    <t>2.) Szacunkowe limity finansowe zostały przeliczone wg kursu 4,5193 (kurs EBC z przedostatniego dnia roboczego Komisji Europejskiej miesiąca poprzedzającego miesiąc, dla którego dokonuje się wyliczenia limitu alokacji środków wspólnotowych - 29.06.2021 r.)</t>
  </si>
  <si>
    <t xml:space="preserve">1.)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</si>
</sst>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5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5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2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14" xfId="1" applyNumberFormat="1" applyFont="1" applyFill="1" applyBorder="1" applyAlignment="1">
      <alignment horizontal="right" vertical="center" wrapText="1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4" fontId="8" fillId="0" borderId="33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0" borderId="11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10" fontId="8" fillId="0" borderId="16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10" fontId="8" fillId="0" borderId="18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6" borderId="21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4" fontId="8" fillId="0" borderId="21" xfId="1" applyNumberFormat="1" applyFont="1" applyBorder="1" applyAlignment="1" applyProtection="1">
      <alignment horizontal="right" vertical="center" wrapText="1"/>
    </xf>
    <xf numFmtId="0" fontId="8" fillId="0" borderId="11" xfId="1" applyFont="1" applyBorder="1" applyAlignment="1" applyProtection="1">
      <alignment horizontal="center" vertical="center"/>
      <protection locked="0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10" fontId="6" fillId="7" borderId="3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10" fontId="6" fillId="7" borderId="39" xfId="1" applyNumberFormat="1" applyFont="1" applyFill="1" applyBorder="1" applyAlignment="1" applyProtection="1">
      <alignment horizontal="right" vertical="center" wrapText="1"/>
    </xf>
    <xf numFmtId="4" fontId="6" fillId="4" borderId="33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8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8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11" xfId="1" applyFont="1" applyFill="1" applyBorder="1" applyAlignment="1">
      <alignment horizontal="left" vertical="center" wrapText="1"/>
    </xf>
    <xf numFmtId="0" fontId="8" fillId="8" borderId="33" xfId="1" applyFont="1" applyFill="1" applyBorder="1" applyAlignment="1">
      <alignment horizontal="left" vertical="center" wrapText="1"/>
    </xf>
    <xf numFmtId="3" fontId="8" fillId="4" borderId="34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4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8" borderId="14" xfId="1" applyFont="1" applyFill="1" applyBorder="1" applyAlignment="1" applyProtection="1">
      <alignment horizontal="left" vertical="center" wrapText="1"/>
      <protection locked="0"/>
    </xf>
    <xf numFmtId="0" fontId="8" fillId="8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3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1" applyNumberFormat="1" applyFont="1" applyFill="1" applyBorder="1" applyAlignment="1" applyProtection="1">
      <alignment horizontal="right" vertical="center" wrapText="1"/>
    </xf>
    <xf numFmtId="4" fontId="11" fillId="9" borderId="65" xfId="1" applyNumberFormat="1" applyFont="1" applyFill="1" applyBorder="1" applyAlignment="1" applyProtection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</xf>
    <xf numFmtId="4" fontId="11" fillId="9" borderId="31" xfId="1" applyNumberFormat="1" applyFont="1" applyFill="1" applyBorder="1" applyAlignment="1" applyProtection="1">
      <alignment horizontal="right" vertical="center" wrapText="1"/>
    </xf>
    <xf numFmtId="4" fontId="11" fillId="9" borderId="63" xfId="1" applyNumberFormat="1" applyFont="1" applyFill="1" applyBorder="1" applyAlignment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9" borderId="1" xfId="1" applyFont="1" applyFill="1" applyBorder="1" applyAlignment="1">
      <alignment horizontal="center" vertical="center" wrapText="1"/>
    </xf>
    <xf numFmtId="0" fontId="11" fillId="9" borderId="3" xfId="1" applyFont="1" applyFill="1" applyBorder="1" applyAlignment="1">
      <alignment horizontal="center" vertical="center" wrapText="1"/>
    </xf>
    <xf numFmtId="0" fontId="11" fillId="9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3" fontId="11" fillId="4" borderId="2" xfId="1" applyNumberFormat="1" applyFont="1" applyFill="1" applyBorder="1" applyAlignment="1">
      <alignment horizontal="center" vertical="center" wrapText="1"/>
    </xf>
    <xf numFmtId="3" fontId="11" fillId="4" borderId="3" xfId="1" applyNumberFormat="1" applyFont="1" applyFill="1" applyBorder="1" applyAlignment="1">
      <alignment horizontal="center" vertical="center" wrapText="1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1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1" applyNumberFormat="1" applyFont="1" applyFill="1" applyBorder="1" applyAlignment="1" applyProtection="1">
      <alignment horizontal="right" vertical="center" wrapText="1"/>
    </xf>
    <xf numFmtId="4" fontId="8" fillId="4" borderId="33" xfId="1" applyNumberFormat="1" applyFont="1" applyFill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4" fontId="8" fillId="4" borderId="37" xfId="1" applyNumberFormat="1" applyFont="1" applyFill="1" applyBorder="1" applyAlignment="1">
      <alignment horizontal="right" vertical="center" wrapText="1"/>
    </xf>
    <xf numFmtId="4" fontId="8" fillId="4" borderId="44" xfId="1" applyNumberFormat="1" applyFont="1" applyFill="1" applyBorder="1" applyAlignment="1">
      <alignment horizontal="right" vertical="center" wrapText="1"/>
    </xf>
    <xf numFmtId="10" fontId="8" fillId="4" borderId="39" xfId="1" applyNumberFormat="1" applyFont="1" applyFill="1" applyBorder="1" applyAlignment="1">
      <alignment horizontal="right" vertical="center" wrapText="1"/>
    </xf>
    <xf numFmtId="10" fontId="8" fillId="4" borderId="38" xfId="1" applyNumberFormat="1" applyFont="1" applyFill="1" applyBorder="1" applyAlignment="1">
      <alignment horizontal="right" vertical="center" wrapText="1"/>
    </xf>
    <xf numFmtId="4" fontId="8" fillId="0" borderId="50" xfId="1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8" fillId="4" borderId="33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lipiec%202021/ARiMR%20(M_2021-07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2"/>
      <sheetName val="1.1 I nabór"/>
      <sheetName val="1.1 II nabór"/>
      <sheetName val="1.1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88">
          <cell r="D88">
            <v>1881347129</v>
          </cell>
          <cell r="E88">
            <v>8345148987.3422451</v>
          </cell>
        </row>
        <row r="89">
          <cell r="D89">
            <v>20000000</v>
          </cell>
          <cell r="E89">
            <v>90395421.800468996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31.07.2021 r.</v>
          </cell>
        </row>
        <row r="8">
          <cell r="F8">
            <v>261895933.59520802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24</v>
          </cell>
          <cell r="V9">
            <v>8871584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3">
          <cell r="F13">
            <v>336241636.60004199</v>
          </cell>
          <cell r="AR13">
            <v>75000519</v>
          </cell>
        </row>
        <row r="14">
          <cell r="H14">
            <v>81</v>
          </cell>
          <cell r="I14">
            <v>329745042.51999998</v>
          </cell>
          <cell r="U14">
            <v>72</v>
          </cell>
          <cell r="V14">
            <v>305196371.71999997</v>
          </cell>
          <cell r="AK14">
            <v>16</v>
          </cell>
          <cell r="AL14">
            <v>85476305.890000001</v>
          </cell>
          <cell r="AM14">
            <v>54388572.999999993</v>
          </cell>
          <cell r="AN14">
            <v>19507245.870000001</v>
          </cell>
        </row>
        <row r="19">
          <cell r="H19">
            <v>47</v>
          </cell>
          <cell r="I19">
            <v>34885251.960000001</v>
          </cell>
          <cell r="U19">
            <v>30</v>
          </cell>
          <cell r="V19">
            <v>17331938.060000002</v>
          </cell>
          <cell r="AK19">
            <v>4</v>
          </cell>
          <cell r="AL19">
            <v>3693916.5</v>
          </cell>
          <cell r="AM19">
            <v>2350439.0100000002</v>
          </cell>
          <cell r="AN19">
            <v>822989.19000000006</v>
          </cell>
        </row>
        <row r="26">
          <cell r="F26">
            <v>146187213.54206699</v>
          </cell>
          <cell r="AK26">
            <v>10360</v>
          </cell>
          <cell r="AR26">
            <v>33003300</v>
          </cell>
        </row>
        <row r="27">
          <cell r="AK27">
            <v>10333</v>
          </cell>
        </row>
        <row r="28">
          <cell r="H28">
            <v>4236</v>
          </cell>
          <cell r="U28">
            <v>3237</v>
          </cell>
          <cell r="AK28">
            <v>2160</v>
          </cell>
          <cell r="AL28">
            <v>6682942.1799999988</v>
          </cell>
          <cell r="AM28">
            <v>4252332.4400000004</v>
          </cell>
          <cell r="AN28">
            <v>1535472.2</v>
          </cell>
        </row>
        <row r="36">
          <cell r="AK36">
            <v>8305</v>
          </cell>
          <cell r="AL36">
            <v>22571733.219999999</v>
          </cell>
          <cell r="AM36">
            <v>14362319.380000001</v>
          </cell>
          <cell r="AN36">
            <v>5228085.03</v>
          </cell>
        </row>
        <row r="37">
          <cell r="H37">
            <v>145</v>
          </cell>
          <cell r="I37">
            <v>190294914.17000002</v>
          </cell>
          <cell r="U37">
            <v>67</v>
          </cell>
          <cell r="V37">
            <v>88316489.020000011</v>
          </cell>
          <cell r="AK37">
            <v>28</v>
          </cell>
          <cell r="AL37">
            <v>28930748.23</v>
          </cell>
          <cell r="AM37">
            <v>18408634.699999999</v>
          </cell>
          <cell r="AN37">
            <v>6768602.5700000003</v>
          </cell>
        </row>
        <row r="40">
          <cell r="F40">
            <v>14938128656.14221</v>
          </cell>
          <cell r="AK40">
            <v>29332</v>
          </cell>
          <cell r="AR40">
            <v>3348645877</v>
          </cell>
        </row>
        <row r="41">
          <cell r="F41">
            <v>8745568389.1427155</v>
          </cell>
          <cell r="H41">
            <v>76098</v>
          </cell>
          <cell r="I41">
            <v>15388017940.089998</v>
          </cell>
          <cell r="U41">
            <v>38685</v>
          </cell>
          <cell r="V41">
            <v>7327268898.8900013</v>
          </cell>
          <cell r="AK41">
            <v>26491</v>
          </cell>
          <cell r="AL41">
            <v>4769757296.7199993</v>
          </cell>
          <cell r="AM41">
            <v>3034996477.9099994</v>
          </cell>
          <cell r="AN41">
            <v>1090662338.0499997</v>
          </cell>
          <cell r="AR41">
            <v>1969947129</v>
          </cell>
        </row>
        <row r="53">
          <cell r="F53">
            <v>574573657.85067999</v>
          </cell>
          <cell r="H53">
            <v>4680</v>
          </cell>
          <cell r="I53">
            <v>813934788.53000021</v>
          </cell>
          <cell r="U53">
            <v>2628</v>
          </cell>
          <cell r="V53">
            <v>392418519.99999994</v>
          </cell>
          <cell r="AK53">
            <v>1899</v>
          </cell>
          <cell r="AL53">
            <v>267138388.93000001</v>
          </cell>
          <cell r="AM53">
            <v>259568569.16999999</v>
          </cell>
          <cell r="AN53">
            <v>60909918.400000006</v>
          </cell>
          <cell r="AR53">
            <v>128937106</v>
          </cell>
        </row>
        <row r="57">
          <cell r="D57" t="str">
            <v>Inwestycje mające na celu ochronę wód przed zanieczyszczeniem azotanami pochodzącymi ze źródeł rolniczych 
(w tym "Inwestycje w gospodarstwach położonych na obszarach OSN")</v>
          </cell>
          <cell r="F57">
            <v>407888387.86715102</v>
          </cell>
          <cell r="H57">
            <v>7071</v>
          </cell>
          <cell r="I57">
            <v>513839993.92999995</v>
          </cell>
          <cell r="U57">
            <v>3231</v>
          </cell>
          <cell r="V57">
            <v>229905769.40000004</v>
          </cell>
          <cell r="AK57">
            <v>1555</v>
          </cell>
          <cell r="AL57">
            <v>108420335.41</v>
          </cell>
          <cell r="AM57">
            <v>108420335.41</v>
          </cell>
          <cell r="AN57">
            <v>24076850.659999993</v>
          </cell>
          <cell r="AR57">
            <v>90338894</v>
          </cell>
        </row>
        <row r="62">
          <cell r="F62">
            <v>3920309524.5302505</v>
          </cell>
          <cell r="H62">
            <v>5070</v>
          </cell>
          <cell r="I62">
            <v>9968400323.1899986</v>
          </cell>
          <cell r="U62">
            <v>1324</v>
          </cell>
          <cell r="V62">
            <v>2883420087.8599997</v>
          </cell>
          <cell r="AK62">
            <v>668</v>
          </cell>
          <cell r="AL62">
            <v>1225196393.6800001</v>
          </cell>
          <cell r="AM62">
            <v>779592461.28999996</v>
          </cell>
          <cell r="AN62">
            <v>280445305.67000002</v>
          </cell>
          <cell r="AR62">
            <v>873052019</v>
          </cell>
        </row>
        <row r="72">
          <cell r="F72">
            <v>1289788696.7514131</v>
          </cell>
          <cell r="H72">
            <v>172</v>
          </cell>
          <cell r="I72">
            <v>1509384839.1000001</v>
          </cell>
          <cell r="U72">
            <v>140</v>
          </cell>
          <cell r="V72">
            <v>1240931741.5024517</v>
          </cell>
          <cell r="AK72">
            <v>41</v>
          </cell>
          <cell r="AL72">
            <v>202575519.30000004</v>
          </cell>
          <cell r="AM72">
            <v>128898802.59999999</v>
          </cell>
          <cell r="AN72">
            <v>45799583.589999996</v>
          </cell>
          <cell r="AR72">
            <v>286370729</v>
          </cell>
        </row>
        <row r="73">
          <cell r="F73">
            <v>553544377.44221604</v>
          </cell>
          <cell r="AK73">
            <v>2648</v>
          </cell>
          <cell r="AR73">
            <v>122970926</v>
          </cell>
        </row>
        <row r="74">
          <cell r="H74">
            <v>8063</v>
          </cell>
          <cell r="I74">
            <v>552028091.98000014</v>
          </cell>
          <cell r="U74">
            <v>3960</v>
          </cell>
          <cell r="V74">
            <v>250819983.27000001</v>
          </cell>
          <cell r="AK74">
            <v>2246</v>
          </cell>
          <cell r="AL74">
            <v>145023750.91999999</v>
          </cell>
          <cell r="AM74">
            <v>92278602.359999999</v>
          </cell>
          <cell r="AN74">
            <v>32428180.550000004</v>
          </cell>
        </row>
        <row r="81">
          <cell r="H81">
            <v>1458</v>
          </cell>
          <cell r="I81">
            <v>99291654.359999999</v>
          </cell>
          <cell r="U81">
            <v>504</v>
          </cell>
          <cell r="V81">
            <v>23029902.229999997</v>
          </cell>
          <cell r="AK81">
            <v>402</v>
          </cell>
          <cell r="AL81">
            <v>18629574.329999998</v>
          </cell>
          <cell r="AM81">
            <v>11853996.49</v>
          </cell>
          <cell r="AN81">
            <v>4270863.59</v>
          </cell>
        </row>
        <row r="92">
          <cell r="AK92">
            <v>71072</v>
          </cell>
        </row>
        <row r="93">
          <cell r="F93">
            <v>3194043529.8862801</v>
          </cell>
          <cell r="H93">
            <v>33341</v>
          </cell>
          <cell r="I93">
            <v>4140300000</v>
          </cell>
          <cell r="U93">
            <v>22854</v>
          </cell>
          <cell r="V93">
            <v>2804800000</v>
          </cell>
          <cell r="AK93">
            <v>19813</v>
          </cell>
          <cell r="AL93">
            <v>2023610000</v>
          </cell>
          <cell r="AM93">
            <v>1287623043</v>
          </cell>
          <cell r="AN93">
            <v>460669189.93000001</v>
          </cell>
          <cell r="AR93">
            <v>717978630</v>
          </cell>
        </row>
        <row r="101">
          <cell r="F101">
            <v>1706091237.963434</v>
          </cell>
          <cell r="H101">
            <v>21737</v>
          </cell>
          <cell r="I101">
            <v>3710000000</v>
          </cell>
          <cell r="U101">
            <v>9249</v>
          </cell>
          <cell r="V101">
            <v>1594350000</v>
          </cell>
          <cell r="AK101">
            <v>6742</v>
          </cell>
          <cell r="AL101">
            <v>878570000</v>
          </cell>
          <cell r="AM101">
            <v>559034091</v>
          </cell>
          <cell r="AN101">
            <v>196483439.31</v>
          </cell>
          <cell r="AR101">
            <v>379359101</v>
          </cell>
        </row>
        <row r="109">
          <cell r="F109">
            <v>2917824279.6881866</v>
          </cell>
          <cell r="H109">
            <v>75192</v>
          </cell>
          <cell r="I109">
            <v>4511520000</v>
          </cell>
          <cell r="U109">
            <v>45393</v>
          </cell>
          <cell r="V109">
            <v>2723580000</v>
          </cell>
          <cell r="AK109">
            <v>43869</v>
          </cell>
          <cell r="AL109">
            <v>2174280000</v>
          </cell>
          <cell r="AM109">
            <v>1383494364</v>
          </cell>
          <cell r="AN109">
            <v>492967981.36000001</v>
          </cell>
          <cell r="AR109">
            <v>656125745</v>
          </cell>
        </row>
        <row r="119">
          <cell r="F119">
            <v>1027290659.719563</v>
          </cell>
          <cell r="H119">
            <v>5650</v>
          </cell>
          <cell r="I119">
            <v>2451542949.0799999</v>
          </cell>
          <cell r="U119">
            <v>1829</v>
          </cell>
          <cell r="V119">
            <v>759645545.38999987</v>
          </cell>
          <cell r="AK119">
            <v>1428</v>
          </cell>
          <cell r="AL119">
            <v>577514599.17999995</v>
          </cell>
          <cell r="AM119">
            <v>367472536.31999999</v>
          </cell>
          <cell r="AN119">
            <v>132483732.60000001</v>
          </cell>
          <cell r="AR119">
            <v>231997643</v>
          </cell>
        </row>
        <row r="123">
          <cell r="F123">
            <v>10272331.246786</v>
          </cell>
          <cell r="H123">
            <v>887</v>
          </cell>
          <cell r="U123">
            <v>572</v>
          </cell>
          <cell r="V123">
            <v>10123138.279999999</v>
          </cell>
          <cell r="AK123">
            <v>569</v>
          </cell>
          <cell r="AL123">
            <v>9975196.2200000007</v>
          </cell>
          <cell r="AM123">
            <v>6347214.4299999997</v>
          </cell>
          <cell r="AN123">
            <v>2331254.83</v>
          </cell>
          <cell r="AR123">
            <v>2396857</v>
          </cell>
        </row>
        <row r="129">
          <cell r="F129">
            <v>6536647860.6803417</v>
          </cell>
          <cell r="AK129">
            <v>1771</v>
          </cell>
          <cell r="AR129">
            <v>1485539369</v>
          </cell>
        </row>
        <row r="130">
          <cell r="H130">
            <v>5466</v>
          </cell>
          <cell r="I130">
            <v>6688025130.0212612</v>
          </cell>
          <cell r="U130">
            <v>2294</v>
          </cell>
          <cell r="V130">
            <v>2273536191.9586782</v>
          </cell>
          <cell r="AK130">
            <v>1163</v>
          </cell>
          <cell r="AL130">
            <v>1982384027.5400002</v>
          </cell>
          <cell r="AM130">
            <v>1261390948.0299997</v>
          </cell>
          <cell r="AN130">
            <v>462906004.81999993</v>
          </cell>
        </row>
        <row r="131">
          <cell r="H131">
            <v>3026</v>
          </cell>
          <cell r="I131">
            <v>5742741664.657093</v>
          </cell>
          <cell r="U131">
            <v>1790</v>
          </cell>
          <cell r="V131">
            <v>3148044793.6156092</v>
          </cell>
          <cell r="AK131">
            <v>770</v>
          </cell>
          <cell r="AL131">
            <v>1473167147.46</v>
          </cell>
          <cell r="AM131">
            <v>937376251.62000012</v>
          </cell>
          <cell r="AN131">
            <v>338810185.47000003</v>
          </cell>
        </row>
        <row r="132">
          <cell r="H132">
            <v>1362</v>
          </cell>
          <cell r="I132">
            <v>844137785.90172398</v>
          </cell>
          <cell r="U132">
            <v>668</v>
          </cell>
          <cell r="V132">
            <v>425570304.03500867</v>
          </cell>
          <cell r="AK132">
            <v>471</v>
          </cell>
          <cell r="AL132">
            <v>302000959.18000001</v>
          </cell>
          <cell r="AM132">
            <v>192163208.20999998</v>
          </cell>
          <cell r="AN132">
            <v>67764924.899999991</v>
          </cell>
        </row>
        <row r="133">
          <cell r="H133">
            <v>329</v>
          </cell>
          <cell r="I133">
            <v>416811914.53745717</v>
          </cell>
          <cell r="U133">
            <v>215</v>
          </cell>
          <cell r="V133">
            <v>264000371.1018309</v>
          </cell>
          <cell r="AK133">
            <v>155</v>
          </cell>
          <cell r="AL133">
            <v>178345389.71000001</v>
          </cell>
          <cell r="AM133">
            <v>113481170.93999997</v>
          </cell>
          <cell r="AN133">
            <v>40814658.839999996</v>
          </cell>
        </row>
        <row r="134">
          <cell r="H134">
            <v>103</v>
          </cell>
          <cell r="I134">
            <v>58895854.840573631</v>
          </cell>
          <cell r="U134">
            <v>76</v>
          </cell>
          <cell r="V134">
            <v>44605175.846900828</v>
          </cell>
          <cell r="AK134">
            <v>72</v>
          </cell>
          <cell r="AL134">
            <v>39886935.780000009</v>
          </cell>
          <cell r="AM134">
            <v>25380056.950000003</v>
          </cell>
          <cell r="AN134">
            <v>8981316.3399999999</v>
          </cell>
        </row>
        <row r="136">
          <cell r="F136">
            <v>779186813.29881287</v>
          </cell>
          <cell r="H136">
            <v>22591</v>
          </cell>
          <cell r="I136">
            <v>127878542.25999999</v>
          </cell>
          <cell r="U136">
            <v>15877</v>
          </cell>
          <cell r="V136">
            <v>908602031.35000002</v>
          </cell>
          <cell r="AK136">
            <v>18259</v>
          </cell>
          <cell r="AL136">
            <v>609570870.71000004</v>
          </cell>
          <cell r="AM136">
            <v>387869126.28000003</v>
          </cell>
          <cell r="AN136">
            <v>140706371.31999999</v>
          </cell>
          <cell r="AR136">
            <v>177989060</v>
          </cell>
        </row>
        <row r="137">
          <cell r="H137">
            <v>20565</v>
          </cell>
          <cell r="I137">
            <v>115684433.41999999</v>
          </cell>
          <cell r="U137">
            <v>14884</v>
          </cell>
          <cell r="V137">
            <v>903742880</v>
          </cell>
          <cell r="AK137">
            <v>17988</v>
          </cell>
          <cell r="AL137">
            <v>604810414.35000002</v>
          </cell>
          <cell r="AM137">
            <v>384840052.68999994</v>
          </cell>
          <cell r="AN137">
            <v>139641559.07999998</v>
          </cell>
        </row>
        <row r="138">
          <cell r="H138">
            <v>20427</v>
          </cell>
          <cell r="I138">
            <v>113702784.81999999</v>
          </cell>
          <cell r="U138">
            <v>14827</v>
          </cell>
          <cell r="AK138">
            <v>2503</v>
          </cell>
          <cell r="AL138">
            <v>74228632.180000007</v>
          </cell>
          <cell r="AM138">
            <v>47231572.329999998</v>
          </cell>
          <cell r="AN138">
            <v>17025905.699999999</v>
          </cell>
        </row>
        <row r="158">
          <cell r="H158">
            <v>138</v>
          </cell>
          <cell r="I158">
            <v>1981648.6</v>
          </cell>
          <cell r="U158">
            <v>57</v>
          </cell>
          <cell r="AK158">
            <v>9366</v>
          </cell>
          <cell r="AL158">
            <v>277945924.36999995</v>
          </cell>
          <cell r="AM158">
            <v>176856482.68000001</v>
          </cell>
          <cell r="AN158">
            <v>64292420.780000001</v>
          </cell>
        </row>
        <row r="167">
          <cell r="V167">
            <v>404070200</v>
          </cell>
          <cell r="AK167">
            <v>7670</v>
          </cell>
          <cell r="AL167">
            <v>252635857.80000001</v>
          </cell>
          <cell r="AM167">
            <v>160751997.67999998</v>
          </cell>
          <cell r="AN167">
            <v>58323232.599999987</v>
          </cell>
        </row>
        <row r="175">
          <cell r="H175">
            <v>2026</v>
          </cell>
          <cell r="I175">
            <v>12194108.84</v>
          </cell>
          <cell r="U175">
            <v>993</v>
          </cell>
          <cell r="V175">
            <v>4859151.3499999996</v>
          </cell>
          <cell r="AK175">
            <v>785</v>
          </cell>
          <cell r="AL175">
            <v>4760456.3599999985</v>
          </cell>
          <cell r="AM175">
            <v>3029073.5899999994</v>
          </cell>
          <cell r="AN175">
            <v>1064812.24</v>
          </cell>
        </row>
        <row r="180">
          <cell r="F180">
            <v>953721475.17279911</v>
          </cell>
          <cell r="AR180">
            <v>215268848</v>
          </cell>
        </row>
        <row r="181">
          <cell r="H181">
            <v>518</v>
          </cell>
          <cell r="U181">
            <v>465</v>
          </cell>
          <cell r="AK181">
            <v>413</v>
          </cell>
          <cell r="AL181">
            <v>283560715.54000002</v>
          </cell>
          <cell r="AM181">
            <v>178378210.11000001</v>
          </cell>
          <cell r="AN181">
            <v>64154339.369999997</v>
          </cell>
        </row>
        <row r="191">
          <cell r="AK191">
            <v>756</v>
          </cell>
          <cell r="AL191">
            <v>271024248.63999999</v>
          </cell>
          <cell r="AM191">
            <v>172452720.25</v>
          </cell>
          <cell r="AN191">
            <v>62926647.5</v>
          </cell>
        </row>
        <row r="192">
          <cell r="F192">
            <v>5908906209.0226383</v>
          </cell>
          <cell r="H192">
            <v>501522</v>
          </cell>
          <cell r="U192">
            <v>409243</v>
          </cell>
          <cell r="AK192">
            <v>104833</v>
          </cell>
          <cell r="AL192">
            <v>4877191763.3900003</v>
          </cell>
          <cell r="AM192">
            <v>3103336880.5099993</v>
          </cell>
          <cell r="AN192">
            <v>1119396143.76</v>
          </cell>
          <cell r="AR192">
            <v>1336679125</v>
          </cell>
        </row>
        <row r="193">
          <cell r="H193">
            <v>468770</v>
          </cell>
          <cell r="U193">
            <v>384307</v>
          </cell>
          <cell r="V193">
            <v>4458762361.3800001</v>
          </cell>
          <cell r="AK193">
            <v>98841</v>
          </cell>
          <cell r="AL193">
            <v>4499955889.7799997</v>
          </cell>
          <cell r="AM193">
            <v>2863301884.8899999</v>
          </cell>
          <cell r="AN193">
            <v>1032760415.0700001</v>
          </cell>
        </row>
        <row r="194">
          <cell r="H194">
            <v>46389</v>
          </cell>
          <cell r="U194">
            <v>37064</v>
          </cell>
          <cell r="V194">
            <v>374656821.83000004</v>
          </cell>
          <cell r="AK194">
            <v>10795</v>
          </cell>
          <cell r="AL194">
            <v>377235873.61000007</v>
          </cell>
          <cell r="AM194">
            <v>240034995.61999997</v>
          </cell>
          <cell r="AN194">
            <v>86635728.689999998</v>
          </cell>
        </row>
        <row r="195">
          <cell r="H195">
            <v>351809</v>
          </cell>
          <cell r="U195">
            <v>265534</v>
          </cell>
          <cell r="AK195">
            <v>74684</v>
          </cell>
          <cell r="AL195">
            <v>3336088956.8999996</v>
          </cell>
          <cell r="AM195">
            <v>2122751064.5500002</v>
          </cell>
          <cell r="AN195">
            <v>762387008.40999997</v>
          </cell>
        </row>
        <row r="209">
          <cell r="H209">
            <v>149713</v>
          </cell>
          <cell r="U209">
            <v>143709</v>
          </cell>
          <cell r="AK209">
            <v>57607</v>
          </cell>
          <cell r="AL209">
            <v>1541058689.6899998</v>
          </cell>
          <cell r="AM209">
            <v>980557744.44999993</v>
          </cell>
          <cell r="AN209">
            <v>356998570.99000001</v>
          </cell>
        </row>
        <row r="214">
          <cell r="AK214">
            <v>1</v>
          </cell>
          <cell r="AL214">
            <v>44116.800000000003</v>
          </cell>
          <cell r="AM214">
            <v>28071.51</v>
          </cell>
          <cell r="AN214">
            <v>10564.36</v>
          </cell>
        </row>
        <row r="215">
          <cell r="F215">
            <v>2412681959.5392151</v>
          </cell>
          <cell r="H215">
            <v>129887</v>
          </cell>
          <cell r="U215">
            <v>107831</v>
          </cell>
          <cell r="AK215">
            <v>29416</v>
          </cell>
          <cell r="AL215">
            <v>1930554211.3799999</v>
          </cell>
          <cell r="AM215">
            <v>1228414440.6500001</v>
          </cell>
          <cell r="AN215">
            <v>444130956.01999998</v>
          </cell>
          <cell r="AR215">
            <v>546942890</v>
          </cell>
        </row>
        <row r="216">
          <cell r="H216">
            <v>31739</v>
          </cell>
          <cell r="U216">
            <v>22063</v>
          </cell>
          <cell r="V216">
            <v>395015561.66000009</v>
          </cell>
          <cell r="AK216">
            <v>11620</v>
          </cell>
          <cell r="AL216">
            <v>397979291.17000002</v>
          </cell>
          <cell r="AM216">
            <v>253234037.84999999</v>
          </cell>
          <cell r="AN216">
            <v>91810918.089999989</v>
          </cell>
        </row>
        <row r="217">
          <cell r="H217">
            <v>109456</v>
          </cell>
          <cell r="U217">
            <v>92782</v>
          </cell>
          <cell r="V217">
            <v>1525561658.8699999</v>
          </cell>
          <cell r="AK217">
            <v>26858</v>
          </cell>
          <cell r="AL217">
            <v>1532574920.21</v>
          </cell>
          <cell r="AM217">
            <v>975180402.79999995</v>
          </cell>
          <cell r="AN217">
            <v>352320037.93000001</v>
          </cell>
        </row>
        <row r="218">
          <cell r="H218">
            <v>89099</v>
          </cell>
          <cell r="U218">
            <v>67873</v>
          </cell>
          <cell r="AK218">
            <v>18787</v>
          </cell>
          <cell r="AL218">
            <v>1369825593.6300001</v>
          </cell>
          <cell r="AM218">
            <v>871623171.35000002</v>
          </cell>
          <cell r="AN218">
            <v>314339455.40000004</v>
          </cell>
        </row>
        <row r="232">
          <cell r="H232">
            <v>40788</v>
          </cell>
          <cell r="U232">
            <v>39958</v>
          </cell>
          <cell r="AK232">
            <v>17896</v>
          </cell>
          <cell r="AL232">
            <v>560728617.75</v>
          </cell>
          <cell r="AM232">
            <v>356791269.30000001</v>
          </cell>
          <cell r="AN232">
            <v>129791500.62</v>
          </cell>
        </row>
        <row r="237">
          <cell r="F237">
            <v>10109129001.507469</v>
          </cell>
          <cell r="H237">
            <v>5564764</v>
          </cell>
          <cell r="U237">
            <v>4687826</v>
          </cell>
          <cell r="V237">
            <v>8302820362.7399988</v>
          </cell>
          <cell r="AK237">
            <v>1021415</v>
          </cell>
          <cell r="AL237">
            <v>8319710009.3100014</v>
          </cell>
          <cell r="AM237">
            <v>5293795939.1300001</v>
          </cell>
          <cell r="AN237">
            <v>1913149989.3800001</v>
          </cell>
          <cell r="AR237">
            <v>2307293170</v>
          </cell>
        </row>
        <row r="238">
          <cell r="H238">
            <v>217577</v>
          </cell>
          <cell r="U238">
            <v>184117</v>
          </cell>
          <cell r="V238">
            <v>395836677.31999999</v>
          </cell>
          <cell r="AK238">
            <v>38618</v>
          </cell>
          <cell r="AL238">
            <v>396931130.4799999</v>
          </cell>
          <cell r="AM238">
            <v>252566079.52999994</v>
          </cell>
          <cell r="AN238">
            <v>91299249.819999978</v>
          </cell>
        </row>
        <row r="239">
          <cell r="H239">
            <v>4676831</v>
          </cell>
          <cell r="U239">
            <v>3995116</v>
          </cell>
          <cell r="V239">
            <v>7168560574.4900007</v>
          </cell>
          <cell r="AK239">
            <v>879144</v>
          </cell>
          <cell r="AL239">
            <v>7181800158.0899992</v>
          </cell>
          <cell r="AM239">
            <v>4569749568.6700001</v>
          </cell>
          <cell r="AN239">
            <v>1652869078.1400001</v>
          </cell>
        </row>
        <row r="240">
          <cell r="H240">
            <v>798220</v>
          </cell>
          <cell r="U240">
            <v>610398</v>
          </cell>
          <cell r="V240">
            <v>738423110.93000007</v>
          </cell>
          <cell r="AK240">
            <v>203401</v>
          </cell>
          <cell r="AL240">
            <v>740978720.73999977</v>
          </cell>
          <cell r="AM240">
            <v>471480290.93000007</v>
          </cell>
          <cell r="AN240">
            <v>168981661.41999999</v>
          </cell>
        </row>
        <row r="241">
          <cell r="H241">
            <v>5563955</v>
          </cell>
          <cell r="U241">
            <v>4687017</v>
          </cell>
          <cell r="V241">
            <v>8298816822.4399986</v>
          </cell>
          <cell r="AK241">
            <v>1021335</v>
          </cell>
          <cell r="AL241">
            <v>8317284948.8400011</v>
          </cell>
          <cell r="AM241">
            <v>5292252875.9000006</v>
          </cell>
          <cell r="AN241">
            <v>1912583825.0600002</v>
          </cell>
        </row>
        <row r="249">
          <cell r="H249">
            <v>809</v>
          </cell>
          <cell r="U249">
            <v>809</v>
          </cell>
          <cell r="V249">
            <v>4003540.3000000003</v>
          </cell>
          <cell r="AK249">
            <v>812</v>
          </cell>
          <cell r="AL249">
            <v>2425060.4699999997</v>
          </cell>
          <cell r="AM249">
            <v>1543063.23</v>
          </cell>
          <cell r="AN249">
            <v>566164.31999999995</v>
          </cell>
        </row>
        <row r="250">
          <cell r="F250">
            <v>641533678.02429211</v>
          </cell>
          <cell r="H250">
            <v>94733</v>
          </cell>
          <cell r="U250">
            <v>42170</v>
          </cell>
          <cell r="V250">
            <v>298476374.10999995</v>
          </cell>
          <cell r="AK250">
            <v>42158</v>
          </cell>
          <cell r="AL250">
            <v>298628145.97999996</v>
          </cell>
          <cell r="AM250">
            <v>190016867.23999998</v>
          </cell>
          <cell r="AN250">
            <v>65129025.729999997</v>
          </cell>
          <cell r="AR250">
            <v>141000000</v>
          </cell>
        </row>
        <row r="253">
          <cell r="F253">
            <v>420284538.99986303</v>
          </cell>
          <cell r="H253">
            <v>538</v>
          </cell>
          <cell r="I253">
            <v>1095557715.0900002</v>
          </cell>
          <cell r="U253">
            <v>83</v>
          </cell>
          <cell r="V253">
            <v>211866085</v>
          </cell>
          <cell r="AK253">
            <v>26</v>
          </cell>
          <cell r="AL253">
            <v>32962172.010000002</v>
          </cell>
          <cell r="AM253">
            <v>20973829.800000001</v>
          </cell>
          <cell r="AN253">
            <v>7294242.0800000001</v>
          </cell>
          <cell r="AR253">
            <v>92998186</v>
          </cell>
        </row>
        <row r="258">
          <cell r="F258">
            <v>3495409134.7688975</v>
          </cell>
          <cell r="AK258">
            <v>14868</v>
          </cell>
          <cell r="AR258">
            <v>786980355</v>
          </cell>
        </row>
        <row r="259">
          <cell r="H259">
            <v>301</v>
          </cell>
          <cell r="I259">
            <v>37422000</v>
          </cell>
          <cell r="U259">
            <v>299</v>
          </cell>
          <cell r="V259">
            <v>37180000</v>
          </cell>
          <cell r="AK259">
            <v>299</v>
          </cell>
          <cell r="AL259">
            <v>37156680</v>
          </cell>
          <cell r="AM259">
            <v>23642795.48</v>
          </cell>
          <cell r="AN259">
            <v>8641728.5499999989</v>
          </cell>
        </row>
        <row r="260">
          <cell r="H260">
            <v>36836</v>
          </cell>
          <cell r="I260">
            <v>4326398324.3362389</v>
          </cell>
          <cell r="AK260">
            <v>14786</v>
          </cell>
          <cell r="AL260">
            <v>1810645756.0999999</v>
          </cell>
          <cell r="AM260">
            <v>1097991810.9099998</v>
          </cell>
          <cell r="AN260">
            <v>416235122.03000009</v>
          </cell>
        </row>
        <row r="261">
          <cell r="H261">
            <v>36836</v>
          </cell>
          <cell r="I261">
            <v>4326398324.3362389</v>
          </cell>
          <cell r="U261">
            <v>19338</v>
          </cell>
          <cell r="V261">
            <v>2227114065.4541512</v>
          </cell>
          <cell r="AK261">
            <v>14732</v>
          </cell>
          <cell r="AL261">
            <v>1805599075.5599999</v>
          </cell>
          <cell r="AM261">
            <v>1094780608.29</v>
          </cell>
          <cell r="AN261">
            <v>415100410.36000007</v>
          </cell>
        </row>
        <row r="262">
          <cell r="U262">
            <v>63</v>
          </cell>
          <cell r="V262">
            <v>5046680.5399999991</v>
          </cell>
          <cell r="AK262">
            <v>62</v>
          </cell>
          <cell r="AL262">
            <v>5046680.5399999991</v>
          </cell>
          <cell r="AM262">
            <v>3211202.62</v>
          </cell>
          <cell r="AN262">
            <v>1134711.67</v>
          </cell>
        </row>
        <row r="263">
          <cell r="H263">
            <v>241</v>
          </cell>
          <cell r="I263">
            <v>109389336.63</v>
          </cell>
          <cell r="AK263">
            <v>239</v>
          </cell>
          <cell r="AL263">
            <v>42253665.950000003</v>
          </cell>
          <cell r="AM263">
            <v>19531666.449999999</v>
          </cell>
          <cell r="AN263">
            <v>9608309.160000002</v>
          </cell>
        </row>
        <row r="264">
          <cell r="H264">
            <v>241</v>
          </cell>
          <cell r="I264">
            <v>109389336.63</v>
          </cell>
          <cell r="U264">
            <v>162</v>
          </cell>
          <cell r="V264">
            <v>64344855.379999995</v>
          </cell>
          <cell r="AK264">
            <v>237</v>
          </cell>
          <cell r="AL264">
            <v>41283507.670000002</v>
          </cell>
          <cell r="AM264">
            <v>18914354.77</v>
          </cell>
          <cell r="AN264">
            <v>9390462.5200000014</v>
          </cell>
        </row>
        <row r="265">
          <cell r="U265">
            <v>4</v>
          </cell>
          <cell r="V265">
            <v>970158.28</v>
          </cell>
          <cell r="AK265">
            <v>7</v>
          </cell>
          <cell r="AL265">
            <v>970158.28</v>
          </cell>
          <cell r="AM265">
            <v>617311.68000000005</v>
          </cell>
          <cell r="AN265">
            <v>217846.64</v>
          </cell>
        </row>
        <row r="266">
          <cell r="H266">
            <v>274</v>
          </cell>
          <cell r="I266">
            <v>550559348.37424004</v>
          </cell>
          <cell r="U266">
            <v>273</v>
          </cell>
          <cell r="V266">
            <v>548787565.41215503</v>
          </cell>
          <cell r="AK266">
            <v>274</v>
          </cell>
          <cell r="AL266">
            <v>446322906.73000002</v>
          </cell>
          <cell r="AM266">
            <v>264207320.84</v>
          </cell>
          <cell r="AN266">
            <v>102101857.71999998</v>
          </cell>
        </row>
        <row r="267">
          <cell r="F267">
            <v>1597122032.1615641</v>
          </cell>
          <cell r="H267">
            <v>1152</v>
          </cell>
          <cell r="I267">
            <v>908959720.51600027</v>
          </cell>
          <cell r="U267">
            <v>1026</v>
          </cell>
          <cell r="V267">
            <v>850308282.73299992</v>
          </cell>
          <cell r="AK267">
            <v>42</v>
          </cell>
          <cell r="AL267">
            <v>713920152.51000023</v>
          </cell>
          <cell r="AM267">
            <v>454267387.8599999</v>
          </cell>
          <cell r="AN267">
            <v>163248936.52000001</v>
          </cell>
          <cell r="AR267">
            <v>358677848</v>
          </cell>
        </row>
        <row r="270">
          <cell r="B270">
            <v>21</v>
          </cell>
          <cell r="F270">
            <v>1228141046.8898511</v>
          </cell>
          <cell r="H270">
            <v>195623</v>
          </cell>
          <cell r="U270">
            <v>180304</v>
          </cell>
          <cell r="V270">
            <v>1198738252.3600001</v>
          </cell>
          <cell r="AK270">
            <v>180328</v>
          </cell>
          <cell r="AL270">
            <v>1199008757.51</v>
          </cell>
          <cell r="AM270">
            <v>762928414.3900001</v>
          </cell>
          <cell r="AN270">
            <v>266988653.58999997</v>
          </cell>
          <cell r="AR270">
            <v>273379123</v>
          </cell>
        </row>
        <row r="271">
          <cell r="F271">
            <v>1179750490.304662</v>
          </cell>
          <cell r="AK271">
            <v>53466</v>
          </cell>
          <cell r="AR271">
            <v>263985099</v>
          </cell>
        </row>
        <row r="272">
          <cell r="AK272">
            <v>17662</v>
          </cell>
          <cell r="AL272">
            <v>586710431.03999996</v>
          </cell>
          <cell r="AM272">
            <v>373321428.02999997</v>
          </cell>
          <cell r="AN272">
            <v>137689426.47999999</v>
          </cell>
        </row>
        <row r="273">
          <cell r="AK273">
            <v>35804</v>
          </cell>
          <cell r="AL273">
            <v>673095313.02999997</v>
          </cell>
          <cell r="AM273">
            <v>428288593.16000003</v>
          </cell>
          <cell r="AN273">
            <v>160332838.28</v>
          </cell>
        </row>
        <row r="274">
          <cell r="F274">
            <v>60045468365.010567</v>
          </cell>
          <cell r="H274">
            <v>6803369</v>
          </cell>
          <cell r="I274">
            <v>65262317102.624596</v>
          </cell>
          <cell r="U274">
            <v>5603806</v>
          </cell>
          <cell r="V274">
            <v>52850472494.006775</v>
          </cell>
          <cell r="AK274">
            <v>1197769</v>
          </cell>
          <cell r="AL274">
            <v>38663726930.430008</v>
          </cell>
          <cell r="AM274">
            <v>24647374994.169994</v>
          </cell>
          <cell r="AN274">
            <v>8860130919.5599995</v>
          </cell>
          <cell r="AR274">
            <v>13543611428</v>
          </cell>
        </row>
        <row r="275">
          <cell r="F275">
            <v>60354034096.196404</v>
          </cell>
        </row>
        <row r="278">
          <cell r="B278" t="str">
            <v xml:space="preserve">3.) W ramach poddziałania 19.2 dane zawarte w sekcjach "złożone wnioski" oraz "wnioski odrzucone / wycofane" nie zawierają wniosków niewybranych przez LGD. </v>
          </cell>
        </row>
        <row r="279">
          <cell r="B279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280">
          <cell r="B280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281">
          <cell r="B281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282">
          <cell r="B282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283">
          <cell r="B283" t="str">
            <v>8.) Dane w sekcjach B-J i L-N nie obejmują instrumentów finansowych realizowanych w ramach Programu.</v>
          </cell>
        </row>
        <row r="284">
          <cell r="B284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286">
          <cell r="B286" t="str">
            <v xml:space="preserve">Sporządzili: pracownicy Wydziału Informacji Zarządczej i Sprawozdawczości oraz Wydziału Sprawozdawczości Instrumentów Rolnych i Rybackich </v>
          </cell>
        </row>
        <row r="287">
          <cell r="B287" t="str">
            <v xml:space="preserve">Sprawdzili: Katarzyna Kotańska Naczelnik Wydziału Informacji Zarządczej i Sprawozdawczości, Tomasz Sikora - Naczelnik,Wydział Sprawozdawczości Instrumentów Rolnych i Rybackich </v>
          </cell>
        </row>
        <row r="288">
          <cell r="B288" t="str">
            <v>Zaakceptował: Cezary Gadomski - Zastępca Dyrektora, Departament Analiz i Sprawozdawczości</v>
          </cell>
        </row>
        <row r="289">
          <cell r="B289" t="str">
            <v>Zatwierdził: Piotr Żurawski - Zastępca Dyrektora Departamentu Analiz i Sprawozdawczości</v>
          </cell>
        </row>
        <row r="290">
          <cell r="B290" t="str">
            <v>Data sporządzenia: 13.07.2021 r.</v>
          </cell>
        </row>
      </sheetData>
      <sheetData sheetId="14"/>
      <sheetData sheetId="15"/>
      <sheetData sheetId="16"/>
      <sheetData sheetId="17">
        <row r="7">
          <cell r="F7">
            <v>11167765.179999989</v>
          </cell>
        </row>
        <row r="8">
          <cell r="F8">
            <v>22571733.219999999</v>
          </cell>
        </row>
        <row r="10">
          <cell r="F10">
            <v>93406680</v>
          </cell>
        </row>
        <row r="11">
          <cell r="F11">
            <v>406266000</v>
          </cell>
        </row>
        <row r="13">
          <cell r="F13">
            <v>946105162.55499983</v>
          </cell>
        </row>
        <row r="14">
          <cell r="F14">
            <v>667760303.24499989</v>
          </cell>
        </row>
        <row r="15">
          <cell r="F15">
            <v>278344859.31</v>
          </cell>
        </row>
        <row r="16">
          <cell r="F16">
            <v>6558307084.3359995</v>
          </cell>
        </row>
        <row r="17">
          <cell r="F17">
            <v>5017204084.3359995</v>
          </cell>
        </row>
        <row r="18">
          <cell r="F18">
            <v>1541103000</v>
          </cell>
        </row>
        <row r="19">
          <cell r="F19">
            <v>2582493485.1059999</v>
          </cell>
        </row>
        <row r="20">
          <cell r="F20">
            <v>2023003585.1059999</v>
          </cell>
        </row>
        <row r="21">
          <cell r="F21">
            <v>559489900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46">
          <cell r="D46">
            <v>67103</v>
          </cell>
          <cell r="E46">
            <v>12429910106.759998</v>
          </cell>
          <cell r="M46">
            <v>35811</v>
          </cell>
          <cell r="N46">
            <v>6356126287.3499994</v>
          </cell>
          <cell r="W46">
            <v>4076807161.5099998</v>
          </cell>
          <cell r="X46">
            <v>2594072315.9599991</v>
          </cell>
          <cell r="Y46">
            <v>931097372.2299999</v>
          </cell>
        </row>
        <row r="69">
          <cell r="D69">
            <v>828</v>
          </cell>
          <cell r="E69">
            <v>636005495.48000002</v>
          </cell>
          <cell r="M69">
            <v>238</v>
          </cell>
          <cell r="N69">
            <v>185988396.47999999</v>
          </cell>
          <cell r="W69">
            <v>131729228.30000001</v>
          </cell>
          <cell r="X69">
            <v>83819307.070000023</v>
          </cell>
          <cell r="Y69">
            <v>30390882.119999997</v>
          </cell>
        </row>
        <row r="92">
          <cell r="D92">
            <v>4236</v>
          </cell>
          <cell r="E92">
            <v>1420702127.1700001</v>
          </cell>
          <cell r="M92">
            <v>1903</v>
          </cell>
          <cell r="N92">
            <v>599366971.73000002</v>
          </cell>
          <cell r="W92">
            <v>445655384.82999998</v>
          </cell>
          <cell r="X92">
            <v>283570515.33000004</v>
          </cell>
          <cell r="Y92">
            <v>102530741.52000001</v>
          </cell>
        </row>
        <row r="115">
          <cell r="D115">
            <v>2075</v>
          </cell>
          <cell r="E115">
            <v>756248276.69000006</v>
          </cell>
          <cell r="M115">
            <v>516</v>
          </cell>
          <cell r="N115">
            <v>171165674.23000002</v>
          </cell>
          <cell r="W115">
            <v>113966153.27999999</v>
          </cell>
          <cell r="X115">
            <v>72516661.270000011</v>
          </cell>
          <cell r="Y115">
            <v>26291529.509999998</v>
          </cell>
        </row>
        <row r="138">
          <cell r="D138">
            <v>1856</v>
          </cell>
          <cell r="E138">
            <v>145151933.99000001</v>
          </cell>
          <cell r="M138">
            <v>217</v>
          </cell>
          <cell r="N138">
            <v>14621569.099999998</v>
          </cell>
          <cell r="V138">
            <v>34</v>
          </cell>
          <cell r="W138">
            <v>1599368.8</v>
          </cell>
          <cell r="X138">
            <v>1017678.28</v>
          </cell>
          <cell r="Y138">
            <v>351812.67000000004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topLeftCell="A22" workbookViewId="0">
      <selection sqref="A1:M1"/>
    </sheetView>
  </sheetViews>
  <sheetFormatPr defaultColWidth="9.140625" defaultRowHeight="12.75" x14ac:dyDescent="0.2"/>
  <cols>
    <col min="1" max="1" width="14.28515625" style="1" customWidth="1"/>
    <col min="2" max="2" width="65.5703125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4.8554687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318" t="s">
        <v>1</v>
      </c>
      <c r="E1" s="319"/>
      <c r="F1" s="320"/>
      <c r="G1" s="321" t="s">
        <v>2</v>
      </c>
      <c r="H1" s="321"/>
      <c r="I1" s="321"/>
      <c r="J1" s="322" t="s">
        <v>3</v>
      </c>
      <c r="K1" s="321"/>
      <c r="L1" s="321"/>
      <c r="M1" s="321"/>
      <c r="N1" s="323"/>
      <c r="O1" s="5" t="s">
        <v>4</v>
      </c>
    </row>
    <row r="2" spans="1:15" s="2" customFormat="1" ht="30" x14ac:dyDescent="0.2">
      <c r="A2" s="324" t="s">
        <v>5</v>
      </c>
      <c r="B2" s="327" t="s">
        <v>6</v>
      </c>
      <c r="C2" s="6" t="s">
        <v>7</v>
      </c>
      <c r="D2" s="330" t="s">
        <v>8</v>
      </c>
      <c r="E2" s="331"/>
      <c r="F2" s="327"/>
      <c r="G2" s="331" t="s">
        <v>9</v>
      </c>
      <c r="H2" s="331"/>
      <c r="I2" s="331"/>
      <c r="J2" s="332" t="s">
        <v>10</v>
      </c>
      <c r="K2" s="333"/>
      <c r="L2" s="333"/>
      <c r="M2" s="333"/>
      <c r="N2" s="334"/>
      <c r="O2" s="7" t="s">
        <v>11</v>
      </c>
    </row>
    <row r="3" spans="1:15" s="2" customFormat="1" ht="30" x14ac:dyDescent="0.2">
      <c r="A3" s="325"/>
      <c r="B3" s="328"/>
      <c r="C3" s="306" t="s">
        <v>12</v>
      </c>
      <c r="D3" s="308" t="s">
        <v>13</v>
      </c>
      <c r="E3" s="8" t="s">
        <v>14</v>
      </c>
      <c r="F3" s="9" t="s">
        <v>15</v>
      </c>
      <c r="G3" s="310" t="s">
        <v>16</v>
      </c>
      <c r="H3" s="10" t="s">
        <v>14</v>
      </c>
      <c r="I3" s="11" t="s">
        <v>15</v>
      </c>
      <c r="J3" s="312" t="s">
        <v>17</v>
      </c>
      <c r="K3" s="314" t="s">
        <v>14</v>
      </c>
      <c r="L3" s="315"/>
      <c r="M3" s="8" t="s">
        <v>18</v>
      </c>
      <c r="N3" s="9" t="s">
        <v>15</v>
      </c>
      <c r="O3" s="316" t="s">
        <v>12</v>
      </c>
    </row>
    <row r="4" spans="1:15" s="2" customFormat="1" ht="22.5" customHeight="1" thickBot="1" x14ac:dyDescent="0.25">
      <c r="A4" s="326"/>
      <c r="B4" s="329"/>
      <c r="C4" s="307"/>
      <c r="D4" s="309"/>
      <c r="E4" s="12" t="s">
        <v>12</v>
      </c>
      <c r="F4" s="13" t="s">
        <v>19</v>
      </c>
      <c r="G4" s="311"/>
      <c r="H4" s="12" t="s">
        <v>12</v>
      </c>
      <c r="I4" s="14" t="s">
        <v>19</v>
      </c>
      <c r="J4" s="313"/>
      <c r="K4" s="12" t="s">
        <v>12</v>
      </c>
      <c r="L4" s="12" t="s">
        <v>20</v>
      </c>
      <c r="M4" s="12" t="s">
        <v>12</v>
      </c>
      <c r="N4" s="13" t="s">
        <v>19</v>
      </c>
      <c r="O4" s="317"/>
    </row>
    <row r="5" spans="1:15" s="2" customFormat="1" ht="15.75" thickBot="1" x14ac:dyDescent="0.25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6">
        <v>15</v>
      </c>
    </row>
    <row r="6" spans="1:15" s="36" customFormat="1" ht="14.25" x14ac:dyDescent="0.2">
      <c r="A6" s="24">
        <v>1</v>
      </c>
      <c r="B6" s="25" t="s">
        <v>24</v>
      </c>
      <c r="C6" s="26">
        <f>'[3]arkusz główny'!F8</f>
        <v>261895933.59520802</v>
      </c>
      <c r="D6" s="27">
        <f>SUM(D7:D8)</f>
        <v>175</v>
      </c>
      <c r="E6" s="28">
        <f>SUM(E7:E8)</f>
        <v>142353976.55000001</v>
      </c>
      <c r="F6" s="29">
        <f>IFERROR(E6/C6,".")</f>
        <v>0.54355168709883595</v>
      </c>
      <c r="G6" s="30">
        <f>SUM(G7:G8)</f>
        <v>24</v>
      </c>
      <c r="H6" s="28">
        <f>SUM(H7:H8)</f>
        <v>8871584</v>
      </c>
      <c r="I6" s="31">
        <f>IFERROR(H6/C6,".")</f>
        <v>3.3874462570740449E-2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35">
        <f>'[3]arkusz główny'!AR8</f>
        <v>57999757</v>
      </c>
    </row>
    <row r="7" spans="1:15" s="36" customFormat="1" ht="14.25" x14ac:dyDescent="0.2">
      <c r="A7" s="37" t="s">
        <v>25</v>
      </c>
      <c r="B7" s="38" t="s">
        <v>26</v>
      </c>
      <c r="C7" s="255"/>
      <c r="D7" s="39">
        <f>'[3]arkusz główny'!H9</f>
        <v>175</v>
      </c>
      <c r="E7" s="40">
        <f>'[3]arkusz główny'!I9</f>
        <v>142353976.55000001</v>
      </c>
      <c r="F7" s="265"/>
      <c r="G7" s="41">
        <f>'[3]arkusz główny'!U9</f>
        <v>24</v>
      </c>
      <c r="H7" s="40">
        <f>'[3]arkusz główny'!V9</f>
        <v>8871584</v>
      </c>
      <c r="I7" s="259"/>
      <c r="J7" s="42">
        <f>'[3]arkusz główny'!AK9</f>
        <v>15</v>
      </c>
      <c r="K7" s="43">
        <f>'[3]arkusz główny'!AL9</f>
        <v>7579970.2199999997</v>
      </c>
      <c r="L7" s="43">
        <f>'[3]arkusz główny'!AM9</f>
        <v>4823134.82</v>
      </c>
      <c r="M7" s="43">
        <f>'[3]arkusz główny'!AN9</f>
        <v>1728208.2999999998</v>
      </c>
      <c r="N7" s="261"/>
      <c r="O7" s="263"/>
    </row>
    <row r="8" spans="1:15" x14ac:dyDescent="0.2">
      <c r="A8" s="44" t="s">
        <v>27</v>
      </c>
      <c r="B8" s="45" t="s">
        <v>28</v>
      </c>
      <c r="C8" s="255"/>
      <c r="D8" s="46"/>
      <c r="E8" s="47"/>
      <c r="F8" s="265"/>
      <c r="G8" s="48"/>
      <c r="H8" s="47"/>
      <c r="I8" s="259"/>
      <c r="J8" s="49"/>
      <c r="K8" s="50"/>
      <c r="L8" s="51"/>
      <c r="M8" s="43">
        <f>'[3]arkusz główny'!AN12</f>
        <v>0</v>
      </c>
      <c r="N8" s="261"/>
      <c r="O8" s="263"/>
    </row>
    <row r="9" spans="1:15" ht="24" x14ac:dyDescent="0.2">
      <c r="A9" s="52">
        <v>2</v>
      </c>
      <c r="B9" s="53" t="s">
        <v>29</v>
      </c>
      <c r="C9" s="54">
        <f>'[3]arkusz główny'!F13</f>
        <v>336241636.60004199</v>
      </c>
      <c r="D9" s="55">
        <f>D10+D12</f>
        <v>128</v>
      </c>
      <c r="E9" s="56">
        <f>E10+E12</f>
        <v>364630294.47999996</v>
      </c>
      <c r="F9" s="57">
        <f>IFERROR(E9/C9,".")</f>
        <v>1.0844293353048544</v>
      </c>
      <c r="G9" s="58">
        <f>G10+G12</f>
        <v>102</v>
      </c>
      <c r="H9" s="56">
        <f>H10+H12</f>
        <v>322528309.77999997</v>
      </c>
      <c r="I9" s="59">
        <f>IFERROR(H9/C9,".")</f>
        <v>0.9592158575044234</v>
      </c>
      <c r="J9" s="60">
        <f>J12+J10</f>
        <v>20</v>
      </c>
      <c r="K9" s="61">
        <f>K10+K12</f>
        <v>89170222.390000001</v>
      </c>
      <c r="L9" s="61">
        <f>L10+L12</f>
        <v>56739012.00999999</v>
      </c>
      <c r="M9" s="61">
        <f>M10+M12</f>
        <v>20330235.060000002</v>
      </c>
      <c r="N9" s="62">
        <f>IFERROR(M9/O9,".")</f>
        <v>0.27106792500995897</v>
      </c>
      <c r="O9" s="63">
        <f>'[3]arkusz główny'!AR13</f>
        <v>75000519</v>
      </c>
    </row>
    <row r="10" spans="1:15" x14ac:dyDescent="0.2">
      <c r="A10" s="275" t="s">
        <v>30</v>
      </c>
      <c r="B10" s="38" t="s">
        <v>31</v>
      </c>
      <c r="C10" s="255"/>
      <c r="D10" s="304">
        <f>'[3]arkusz główny'!H14</f>
        <v>81</v>
      </c>
      <c r="E10" s="299">
        <f>'[3]arkusz główny'!I14</f>
        <v>329745042.51999998</v>
      </c>
      <c r="F10" s="265"/>
      <c r="G10" s="297">
        <f>'[3]arkusz główny'!U14</f>
        <v>72</v>
      </c>
      <c r="H10" s="299">
        <f>'[3]arkusz główny'!V14</f>
        <v>305196371.71999997</v>
      </c>
      <c r="I10" s="259"/>
      <c r="J10" s="301">
        <f>'[3]arkusz główny'!AK14</f>
        <v>16</v>
      </c>
      <c r="K10" s="288">
        <f>'[3]arkusz główny'!AL14</f>
        <v>85476305.890000001</v>
      </c>
      <c r="L10" s="302">
        <f>'[3]arkusz główny'!AM14</f>
        <v>54388572.999999993</v>
      </c>
      <c r="M10" s="288">
        <f>'[3]arkusz główny'!AN14</f>
        <v>19507245.870000001</v>
      </c>
      <c r="N10" s="261"/>
      <c r="O10" s="263"/>
    </row>
    <row r="11" spans="1:15" x14ac:dyDescent="0.2">
      <c r="A11" s="275"/>
      <c r="B11" s="64" t="s">
        <v>32</v>
      </c>
      <c r="C11" s="255"/>
      <c r="D11" s="305"/>
      <c r="E11" s="300"/>
      <c r="F11" s="265"/>
      <c r="G11" s="298"/>
      <c r="H11" s="300"/>
      <c r="I11" s="259"/>
      <c r="J11" s="301"/>
      <c r="K11" s="288"/>
      <c r="L11" s="303"/>
      <c r="M11" s="288"/>
      <c r="N11" s="261"/>
      <c r="O11" s="263"/>
    </row>
    <row r="12" spans="1:15" x14ac:dyDescent="0.2">
      <c r="A12" s="44" t="s">
        <v>33</v>
      </c>
      <c r="B12" s="45" t="s">
        <v>34</v>
      </c>
      <c r="C12" s="255"/>
      <c r="D12" s="46">
        <f>'[3]arkusz główny'!H19</f>
        <v>47</v>
      </c>
      <c r="E12" s="47">
        <f>'[3]arkusz główny'!I19</f>
        <v>34885251.960000001</v>
      </c>
      <c r="F12" s="265"/>
      <c r="G12" s="48">
        <f>'[3]arkusz główny'!U19</f>
        <v>30</v>
      </c>
      <c r="H12" s="47">
        <f>'[3]arkusz główny'!V19</f>
        <v>17331938.060000002</v>
      </c>
      <c r="I12" s="259"/>
      <c r="J12" s="49">
        <f>'[3]arkusz główny'!AK19</f>
        <v>4</v>
      </c>
      <c r="K12" s="50">
        <f>'[3]arkusz główny'!AL19</f>
        <v>3693916.5</v>
      </c>
      <c r="L12" s="50">
        <f>'[3]arkusz główny'!AM19</f>
        <v>2350439.0100000002</v>
      </c>
      <c r="M12" s="50">
        <f>'[3]arkusz główny'!AN19</f>
        <v>822989.19000000006</v>
      </c>
      <c r="N12" s="261"/>
      <c r="O12" s="263"/>
    </row>
    <row r="13" spans="1:15" x14ac:dyDescent="0.2">
      <c r="A13" s="52">
        <v>3</v>
      </c>
      <c r="B13" s="53" t="s">
        <v>35</v>
      </c>
      <c r="C13" s="54">
        <f>'[3]arkusz główny'!F26</f>
        <v>146187213.54206699</v>
      </c>
      <c r="D13" s="55">
        <f>D14+D17</f>
        <v>4381</v>
      </c>
      <c r="E13" s="56">
        <f>E14+E17</f>
        <v>190294914.17000002</v>
      </c>
      <c r="F13" s="57"/>
      <c r="G13" s="58">
        <f>G14+G17</f>
        <v>3304</v>
      </c>
      <c r="H13" s="56">
        <f>H14+H17</f>
        <v>122055987.42</v>
      </c>
      <c r="I13" s="59">
        <f>IFERROR(H13/C13,".")</f>
        <v>0.83492929691061546</v>
      </c>
      <c r="J13" s="60">
        <f>'[3]arkusz główny'!AK26</f>
        <v>10360</v>
      </c>
      <c r="K13" s="61">
        <f>K14+K17</f>
        <v>58185423.629999995</v>
      </c>
      <c r="L13" s="61">
        <f>L14+L17</f>
        <v>37023286.519999996</v>
      </c>
      <c r="M13" s="61">
        <f>M14+M17</f>
        <v>13532159.800000001</v>
      </c>
      <c r="N13" s="62">
        <f>IFERROR(M13/O13,".")</f>
        <v>0.41002444604024446</v>
      </c>
      <c r="O13" s="63">
        <f>'[3]arkusz główny'!AR26</f>
        <v>33003300</v>
      </c>
    </row>
    <row r="14" spans="1:15" x14ac:dyDescent="0.2">
      <c r="A14" s="267" t="s">
        <v>36</v>
      </c>
      <c r="B14" s="65" t="s">
        <v>37</v>
      </c>
      <c r="C14" s="255"/>
      <c r="D14" s="66">
        <f>D15+D16</f>
        <v>4236</v>
      </c>
      <c r="E14" s="289"/>
      <c r="F14" s="291"/>
      <c r="G14" s="67">
        <f>G15+G16</f>
        <v>3237</v>
      </c>
      <c r="H14" s="68">
        <f>H15+H16</f>
        <v>33739498.399999991</v>
      </c>
      <c r="I14" s="292"/>
      <c r="J14" s="66">
        <f>'[3]arkusz główny'!AK27</f>
        <v>10333</v>
      </c>
      <c r="K14" s="69">
        <f>K15+K16</f>
        <v>29254675.399999999</v>
      </c>
      <c r="L14" s="69">
        <f>L15+L16</f>
        <v>18614651.82</v>
      </c>
      <c r="M14" s="69">
        <f>M15+M16</f>
        <v>6763557.2300000004</v>
      </c>
      <c r="N14" s="293"/>
      <c r="O14" s="296"/>
    </row>
    <row r="15" spans="1:15" ht="24" x14ac:dyDescent="0.2">
      <c r="A15" s="268"/>
      <c r="B15" s="70" t="s">
        <v>38</v>
      </c>
      <c r="C15" s="255"/>
      <c r="D15" s="66">
        <f>'[3]arkusz główny'!H28</f>
        <v>4236</v>
      </c>
      <c r="E15" s="289"/>
      <c r="F15" s="291"/>
      <c r="G15" s="67">
        <f>'[3]arkusz główny'!U28</f>
        <v>3237</v>
      </c>
      <c r="H15" s="68">
        <f>'[3]zobowiązania wieloletnie'!F7</f>
        <v>11167765.179999989</v>
      </c>
      <c r="I15" s="292"/>
      <c r="J15" s="66">
        <f>'[3]arkusz główny'!AK28</f>
        <v>2160</v>
      </c>
      <c r="K15" s="69">
        <f>'[3]arkusz główny'!AL28</f>
        <v>6682942.1799999988</v>
      </c>
      <c r="L15" s="69">
        <f>'[3]arkusz główny'!AM28</f>
        <v>4252332.4400000004</v>
      </c>
      <c r="M15" s="69">
        <f>'[3]arkusz główny'!AN28</f>
        <v>1535472.2</v>
      </c>
      <c r="N15" s="294"/>
      <c r="O15" s="296"/>
    </row>
    <row r="16" spans="1:15" x14ac:dyDescent="0.2">
      <c r="A16" s="269"/>
      <c r="B16" s="71" t="s">
        <v>39</v>
      </c>
      <c r="C16" s="255"/>
      <c r="D16" s="72"/>
      <c r="E16" s="290"/>
      <c r="F16" s="291"/>
      <c r="G16" s="73"/>
      <c r="H16" s="74">
        <f>'[3]zobowiązania wieloletnie'!F8</f>
        <v>22571733.219999999</v>
      </c>
      <c r="I16" s="292"/>
      <c r="J16" s="75">
        <f>'[3]arkusz główny'!AK36</f>
        <v>8305</v>
      </c>
      <c r="K16" s="76">
        <f>'[3]arkusz główny'!AL36</f>
        <v>22571733.219999999</v>
      </c>
      <c r="L16" s="76">
        <f>'[3]arkusz główny'!AM36</f>
        <v>14362319.380000001</v>
      </c>
      <c r="M16" s="76">
        <f>'[3]arkusz główny'!AN36</f>
        <v>5228085.03</v>
      </c>
      <c r="N16" s="294"/>
      <c r="O16" s="296"/>
    </row>
    <row r="17" spans="1:15" x14ac:dyDescent="0.2">
      <c r="A17" s="44" t="s">
        <v>40</v>
      </c>
      <c r="B17" s="77" t="s">
        <v>41</v>
      </c>
      <c r="C17" s="78"/>
      <c r="D17" s="79">
        <f>'[3]arkusz główny'!H37</f>
        <v>145</v>
      </c>
      <c r="E17" s="80">
        <f>'[3]arkusz główny'!I37</f>
        <v>190294914.17000002</v>
      </c>
      <c r="F17" s="291"/>
      <c r="G17" s="81">
        <f>'[3]arkusz główny'!U37</f>
        <v>67</v>
      </c>
      <c r="H17" s="82">
        <f>'[3]arkusz główny'!V37</f>
        <v>88316489.020000011</v>
      </c>
      <c r="I17" s="292"/>
      <c r="J17" s="79">
        <f>'[3]arkusz główny'!AK37</f>
        <v>28</v>
      </c>
      <c r="K17" s="80">
        <f>'[3]arkusz główny'!AL37</f>
        <v>28930748.23</v>
      </c>
      <c r="L17" s="80">
        <f>'[3]arkusz główny'!AM37</f>
        <v>18408634.699999999</v>
      </c>
      <c r="M17" s="80">
        <f>'[3]arkusz główny'!AN37</f>
        <v>6768602.5700000003</v>
      </c>
      <c r="N17" s="295"/>
      <c r="O17" s="296"/>
    </row>
    <row r="18" spans="1:15" x14ac:dyDescent="0.2">
      <c r="A18" s="52">
        <v>4</v>
      </c>
      <c r="B18" s="53" t="s">
        <v>42</v>
      </c>
      <c r="C18" s="54">
        <f>'[3]arkusz główny'!F40</f>
        <v>14938128656.14221</v>
      </c>
      <c r="D18" s="55">
        <f>D19+D22+D23+D24+D25</f>
        <v>93091</v>
      </c>
      <c r="E18" s="56">
        <f>E19+E22+E23+E24+E25</f>
        <v>28193577884.839996</v>
      </c>
      <c r="F18" s="57">
        <f t="shared" ref="F18:F26" si="0">IFERROR(E18/C18,".")</f>
        <v>1.8873567455350209</v>
      </c>
      <c r="G18" s="58">
        <f>G19+G22+G23+G24+G25</f>
        <v>46008</v>
      </c>
      <c r="H18" s="56">
        <f>H19+H22+H23+H24+H25</f>
        <v>12073945017.652452</v>
      </c>
      <c r="I18" s="59">
        <f t="shared" ref="I18:I26" si="1">IFERROR(H18/C18,".")</f>
        <v>0.80826355801186167</v>
      </c>
      <c r="J18" s="60">
        <f>'[3]arkusz główny'!AK40</f>
        <v>29332</v>
      </c>
      <c r="K18" s="61">
        <f>K19+K22+K23+K24+K25</f>
        <v>6573087934.04</v>
      </c>
      <c r="L18" s="61">
        <f>L19+L22+L23+L24+L25</f>
        <v>4311476646.3799992</v>
      </c>
      <c r="M18" s="61">
        <f>M19+M22+M23+M24+M25</f>
        <v>1501893996.3699999</v>
      </c>
      <c r="N18" s="62">
        <f t="shared" ref="N18:N26" si="2">IFERROR(M18/O18,".")</f>
        <v>0.44850786005342658</v>
      </c>
      <c r="O18" s="63">
        <f>'[3]arkusz główny'!AR40</f>
        <v>3348645877</v>
      </c>
    </row>
    <row r="19" spans="1:15" x14ac:dyDescent="0.2">
      <c r="A19" s="267" t="s">
        <v>43</v>
      </c>
      <c r="B19" s="83" t="s">
        <v>44</v>
      </c>
      <c r="C19" s="84">
        <f>'[3]arkusz główny'!F41</f>
        <v>8745568389.1427155</v>
      </c>
      <c r="D19" s="85">
        <f>'[3]arkusz główny'!H41</f>
        <v>76098</v>
      </c>
      <c r="E19" s="86">
        <f>'[3]arkusz główny'!I41</f>
        <v>15388017940.089998</v>
      </c>
      <c r="F19" s="87">
        <f t="shared" si="0"/>
        <v>1.7595217663832607</v>
      </c>
      <c r="G19" s="88">
        <f>'[3]arkusz główny'!U41</f>
        <v>38685</v>
      </c>
      <c r="H19" s="86">
        <f>'[3]arkusz główny'!V41</f>
        <v>7327268898.8900013</v>
      </c>
      <c r="I19" s="89">
        <f t="shared" si="1"/>
        <v>0.83782649370011464</v>
      </c>
      <c r="J19" s="90">
        <f>'[3]arkusz główny'!AK41</f>
        <v>26491</v>
      </c>
      <c r="K19" s="51">
        <f>'[3]arkusz główny'!AL41</f>
        <v>4769757296.7199993</v>
      </c>
      <c r="L19" s="51">
        <f>'[3]arkusz główny'!AM41</f>
        <v>3034996477.9099994</v>
      </c>
      <c r="M19" s="51">
        <f>'[3]arkusz główny'!AN41</f>
        <v>1090662338.0499997</v>
      </c>
      <c r="N19" s="91">
        <f t="shared" si="2"/>
        <v>0.55365056350707764</v>
      </c>
      <c r="O19" s="92">
        <f>'[3]arkusz główny'!AR41</f>
        <v>1969947129</v>
      </c>
    </row>
    <row r="20" spans="1:15" x14ac:dyDescent="0.2">
      <c r="A20" s="275"/>
      <c r="B20" s="93" t="s">
        <v>45</v>
      </c>
      <c r="C20" s="94">
        <f>[3]limity_ogółem!E88</f>
        <v>8345148987.3422451</v>
      </c>
      <c r="D20" s="95">
        <f>'[3]4.1_modernizacja'!D46+'[3]4.1_modernizacja'!D69+'[3]4.1_modernizacja'!D92+'[3]4.1_modernizacja'!D115</f>
        <v>74242</v>
      </c>
      <c r="E20" s="96">
        <f>'[3]4.1_modernizacja'!E46+'[3]4.1_modernizacja'!E69+'[3]4.1_modernizacja'!E92+'[3]4.1_modernizacja'!E115</f>
        <v>15242866006.099998</v>
      </c>
      <c r="F20" s="97">
        <f t="shared" si="0"/>
        <v>1.8265540889947049</v>
      </c>
      <c r="G20" s="98">
        <f>'[3]4.1_modernizacja'!M46+'[3]4.1_modernizacja'!M69+'[3]4.1_modernizacja'!M92+'[3]4.1_modernizacja'!M115</f>
        <v>38468</v>
      </c>
      <c r="H20" s="96">
        <f>'[3]4.1_modernizacja'!N46+'[3]4.1_modernizacja'!N69+'[3]4.1_modernizacja'!N92+'[3]4.1_modernizacja'!N115</f>
        <v>7312647329.789999</v>
      </c>
      <c r="I20" s="99">
        <f t="shared" si="1"/>
        <v>0.87627522778582811</v>
      </c>
      <c r="J20" s="100">
        <f>(J19-J21)+2</f>
        <v>26459</v>
      </c>
      <c r="K20" s="101">
        <f>'[3]4.1_modernizacja'!W46+'[3]4.1_modernizacja'!W69+'[3]4.1_modernizacja'!W92+'[3]4.1_modernizacja'!W115</f>
        <v>4768157927.9200001</v>
      </c>
      <c r="L20" s="101">
        <f>'[3]4.1_modernizacja'!X46+'[3]4.1_modernizacja'!X69+'[3]4.1_modernizacja'!X92+'[3]4.1_modernizacja'!X115</f>
        <v>3033978799.6299992</v>
      </c>
      <c r="M20" s="101">
        <f>'[3]4.1_modernizacja'!Y46+'[3]4.1_modernizacja'!Y69+'[3]4.1_modernizacja'!Y92+'[3]4.1_modernizacja'!Y115</f>
        <v>1090310525.3799999</v>
      </c>
      <c r="N20" s="91">
        <f t="shared" si="2"/>
        <v>0.57953713515885663</v>
      </c>
      <c r="O20" s="102">
        <f>[3]limity_ogółem!D88</f>
        <v>1881347129</v>
      </c>
    </row>
    <row r="21" spans="1:15" x14ac:dyDescent="0.2">
      <c r="A21" s="275"/>
      <c r="B21" s="93" t="s">
        <v>46</v>
      </c>
      <c r="C21" s="103">
        <f>[3]limity_ogółem!E89</f>
        <v>90395421.800468996</v>
      </c>
      <c r="D21" s="95">
        <f>'[3]4.1_modernizacja'!D138</f>
        <v>1856</v>
      </c>
      <c r="E21" s="96">
        <f>'[3]4.1_modernizacja'!E138</f>
        <v>145151933.99000001</v>
      </c>
      <c r="F21" s="97">
        <f t="shared" si="0"/>
        <v>1.6057443076088056</v>
      </c>
      <c r="G21" s="98">
        <f>'[3]4.1_modernizacja'!M138</f>
        <v>217</v>
      </c>
      <c r="H21" s="96">
        <f>'[3]4.1_modernizacja'!N138</f>
        <v>14621569.099999998</v>
      </c>
      <c r="I21" s="99">
        <f t="shared" si="1"/>
        <v>0.1617512127137852</v>
      </c>
      <c r="J21" s="100">
        <f>'[3]4.1_modernizacja'!V138</f>
        <v>34</v>
      </c>
      <c r="K21" s="101">
        <f>'[3]4.1_modernizacja'!W138</f>
        <v>1599368.8</v>
      </c>
      <c r="L21" s="101">
        <f>'[3]4.1_modernizacja'!X138</f>
        <v>1017678.28</v>
      </c>
      <c r="M21" s="101">
        <f>'[3]4.1_modernizacja'!Y138</f>
        <v>351812.67000000004</v>
      </c>
      <c r="N21" s="104">
        <f t="shared" si="2"/>
        <v>1.7590633500000001E-2</v>
      </c>
      <c r="O21" s="102">
        <f>[3]limity_ogółem!D89</f>
        <v>20000000</v>
      </c>
    </row>
    <row r="22" spans="1:15" x14ac:dyDescent="0.2">
      <c r="A22" s="275"/>
      <c r="B22" s="83" t="s">
        <v>47</v>
      </c>
      <c r="C22" s="105">
        <f>'[3]arkusz główny'!F53</f>
        <v>574573657.85067999</v>
      </c>
      <c r="D22" s="106">
        <f>'[3]arkusz główny'!H53</f>
        <v>4680</v>
      </c>
      <c r="E22" s="107">
        <f>'[3]arkusz główny'!I53</f>
        <v>813934788.53000021</v>
      </c>
      <c r="F22" s="108">
        <f t="shared" si="0"/>
        <v>1.4165891133518087</v>
      </c>
      <c r="G22" s="109">
        <f>'[3]arkusz główny'!U53</f>
        <v>2628</v>
      </c>
      <c r="H22" s="107">
        <f>'[3]arkusz główny'!V53</f>
        <v>392418519.99999994</v>
      </c>
      <c r="I22" s="110">
        <f t="shared" si="1"/>
        <v>0.68297339190231643</v>
      </c>
      <c r="J22" s="111">
        <f>'[3]arkusz główny'!AK53</f>
        <v>1899</v>
      </c>
      <c r="K22" s="112">
        <f>'[3]arkusz główny'!AL53</f>
        <v>267138388.93000001</v>
      </c>
      <c r="L22" s="112">
        <f>'[3]arkusz główny'!AM53</f>
        <v>259568569.16999999</v>
      </c>
      <c r="M22" s="112">
        <f>'[3]arkusz główny'!AN53</f>
        <v>60909918.400000006</v>
      </c>
      <c r="N22" s="113">
        <f t="shared" si="2"/>
        <v>0.47240022899226547</v>
      </c>
      <c r="O22" s="114">
        <f>'[3]arkusz główny'!AR53</f>
        <v>128937106</v>
      </c>
    </row>
    <row r="23" spans="1:15" ht="36" x14ac:dyDescent="0.2">
      <c r="A23" s="275"/>
      <c r="B23" s="83" t="str">
        <f>'[3]arkusz główny'!D57</f>
        <v>Inwestycje mające na celu ochronę wód przed zanieczyszczeniem azotanami pochodzącymi ze źródeł rolniczych 
(w tym "Inwestycje w gospodarstwach położonych na obszarach OSN")</v>
      </c>
      <c r="C23" s="105">
        <f>'[3]arkusz główny'!F57</f>
        <v>407888387.86715102</v>
      </c>
      <c r="D23" s="106">
        <f>'[3]arkusz główny'!H57</f>
        <v>7071</v>
      </c>
      <c r="E23" s="107">
        <f>'[3]arkusz główny'!I57</f>
        <v>513839993.92999995</v>
      </c>
      <c r="F23" s="108">
        <f t="shared" si="0"/>
        <v>1.2597563677085049</v>
      </c>
      <c r="G23" s="109">
        <f>'[3]arkusz główny'!U57</f>
        <v>3231</v>
      </c>
      <c r="H23" s="107">
        <f>'[3]arkusz główny'!V57</f>
        <v>229905769.40000004</v>
      </c>
      <c r="I23" s="110">
        <f t="shared" si="1"/>
        <v>0.56364872410851807</v>
      </c>
      <c r="J23" s="111">
        <f>'[3]arkusz główny'!AK57</f>
        <v>1555</v>
      </c>
      <c r="K23" s="112">
        <f>'[3]arkusz główny'!AL57</f>
        <v>108420335.41</v>
      </c>
      <c r="L23" s="112">
        <f>'[3]arkusz główny'!AM57</f>
        <v>108420335.41</v>
      </c>
      <c r="M23" s="112">
        <f>'[3]arkusz główny'!AN57</f>
        <v>24076850.659999993</v>
      </c>
      <c r="N23" s="113">
        <f t="shared" si="2"/>
        <v>0.26651699610136909</v>
      </c>
      <c r="O23" s="114">
        <f>'[3]arkusz główny'!AR57</f>
        <v>90338894</v>
      </c>
    </row>
    <row r="24" spans="1:15" x14ac:dyDescent="0.2">
      <c r="A24" s="44" t="s">
        <v>48</v>
      </c>
      <c r="B24" s="83" t="s">
        <v>49</v>
      </c>
      <c r="C24" s="115">
        <f>'[3]arkusz główny'!F62</f>
        <v>3920309524.5302505</v>
      </c>
      <c r="D24" s="95">
        <f>'[3]arkusz główny'!H62</f>
        <v>5070</v>
      </c>
      <c r="E24" s="96">
        <f>'[3]arkusz główny'!I62</f>
        <v>9968400323.1899986</v>
      </c>
      <c r="F24" s="116">
        <f t="shared" si="0"/>
        <v>2.5427584890467183</v>
      </c>
      <c r="G24" s="98">
        <f>'[3]arkusz główny'!U62</f>
        <v>1324</v>
      </c>
      <c r="H24" s="96">
        <f>'[3]arkusz główny'!V62</f>
        <v>2883420087.8599997</v>
      </c>
      <c r="I24" s="117">
        <f t="shared" si="1"/>
        <v>0.73550827296105004</v>
      </c>
      <c r="J24" s="49">
        <f>'[3]arkusz główny'!AK62</f>
        <v>668</v>
      </c>
      <c r="K24" s="50">
        <f>'[3]arkusz główny'!AL62</f>
        <v>1225196393.6800001</v>
      </c>
      <c r="L24" s="50">
        <f>'[3]arkusz główny'!AM62</f>
        <v>779592461.28999996</v>
      </c>
      <c r="M24" s="50">
        <f>'[3]arkusz główny'!AN62</f>
        <v>280445305.67000002</v>
      </c>
      <c r="N24" s="118">
        <f t="shared" si="2"/>
        <v>0.32122405030484219</v>
      </c>
      <c r="O24" s="119">
        <f>'[3]arkusz główny'!AR62</f>
        <v>873052019</v>
      </c>
    </row>
    <row r="25" spans="1:15" x14ac:dyDescent="0.2">
      <c r="A25" s="120" t="s">
        <v>50</v>
      </c>
      <c r="B25" s="77" t="s">
        <v>51</v>
      </c>
      <c r="C25" s="115">
        <f>'[3]arkusz główny'!F72</f>
        <v>1289788696.7514131</v>
      </c>
      <c r="D25" s="95">
        <f>'[3]arkusz główny'!H72</f>
        <v>172</v>
      </c>
      <c r="E25" s="96">
        <f>'[3]arkusz główny'!I72</f>
        <v>1509384839.1000001</v>
      </c>
      <c r="F25" s="116">
        <f t="shared" si="0"/>
        <v>1.1702574560481753</v>
      </c>
      <c r="G25" s="48">
        <f>'[3]arkusz główny'!U72</f>
        <v>140</v>
      </c>
      <c r="H25" s="96">
        <f>'[3]arkusz główny'!V72</f>
        <v>1240931741.5024517</v>
      </c>
      <c r="I25" s="117">
        <f t="shared" si="1"/>
        <v>0.96212018652976472</v>
      </c>
      <c r="J25" s="121">
        <f>'[3]arkusz główny'!AK72</f>
        <v>41</v>
      </c>
      <c r="K25" s="101">
        <f>'[3]arkusz główny'!AL72</f>
        <v>202575519.30000004</v>
      </c>
      <c r="L25" s="122">
        <f>'[3]arkusz główny'!AM72</f>
        <v>128898802.59999999</v>
      </c>
      <c r="M25" s="50">
        <f>'[3]arkusz główny'!AN72</f>
        <v>45799583.589999996</v>
      </c>
      <c r="N25" s="118">
        <f t="shared" si="2"/>
        <v>0.15993109264320096</v>
      </c>
      <c r="O25" s="119">
        <f>'[3]arkusz główny'!AR72</f>
        <v>286370729</v>
      </c>
    </row>
    <row r="26" spans="1:15" ht="36" x14ac:dyDescent="0.2">
      <c r="A26" s="52">
        <v>5</v>
      </c>
      <c r="B26" s="53" t="s">
        <v>52</v>
      </c>
      <c r="C26" s="54">
        <f>'[3]arkusz główny'!F73</f>
        <v>553544377.44221604</v>
      </c>
      <c r="D26" s="55">
        <f>D27+D28</f>
        <v>9521</v>
      </c>
      <c r="E26" s="56">
        <f>E27+E28</f>
        <v>651319746.34000015</v>
      </c>
      <c r="F26" s="57">
        <f t="shared" si="0"/>
        <v>1.1766351043968299</v>
      </c>
      <c r="G26" s="58">
        <f>G27+G28</f>
        <v>4464</v>
      </c>
      <c r="H26" s="56">
        <f>H27+H28</f>
        <v>273849885.5</v>
      </c>
      <c r="I26" s="59">
        <f t="shared" si="1"/>
        <v>0.49472074265371241</v>
      </c>
      <c r="J26" s="60">
        <f>'[3]arkusz główny'!AK73</f>
        <v>2648</v>
      </c>
      <c r="K26" s="61">
        <f>K27+K28</f>
        <v>163653325.25</v>
      </c>
      <c r="L26" s="61">
        <f>L27+L28</f>
        <v>104132598.84999999</v>
      </c>
      <c r="M26" s="61">
        <f>M27+M28</f>
        <v>36699044.140000001</v>
      </c>
      <c r="N26" s="62">
        <f t="shared" si="2"/>
        <v>0.29843675520504742</v>
      </c>
      <c r="O26" s="63">
        <f>'[3]arkusz główny'!AR73</f>
        <v>122970926</v>
      </c>
    </row>
    <row r="27" spans="1:15" x14ac:dyDescent="0.2">
      <c r="A27" s="123" t="s">
        <v>53</v>
      </c>
      <c r="B27" s="124" t="s">
        <v>54</v>
      </c>
      <c r="C27" s="255"/>
      <c r="D27" s="39">
        <f>'[3]arkusz główny'!H74</f>
        <v>8063</v>
      </c>
      <c r="E27" s="40">
        <f>'[3]arkusz główny'!I74</f>
        <v>552028091.98000014</v>
      </c>
      <c r="F27" s="265"/>
      <c r="G27" s="41">
        <f>'[3]arkusz główny'!U74</f>
        <v>3960</v>
      </c>
      <c r="H27" s="40">
        <f>'[3]arkusz główny'!V74</f>
        <v>250819983.27000001</v>
      </c>
      <c r="I27" s="259"/>
      <c r="J27" s="90">
        <f>'[3]arkusz główny'!AK74</f>
        <v>2246</v>
      </c>
      <c r="K27" s="51">
        <f>'[3]arkusz główny'!AL74</f>
        <v>145023750.91999999</v>
      </c>
      <c r="L27" s="51">
        <f>'[3]arkusz główny'!AM74</f>
        <v>92278602.359999999</v>
      </c>
      <c r="M27" s="51">
        <f>'[3]arkusz główny'!AN74</f>
        <v>32428180.550000004</v>
      </c>
      <c r="N27" s="261"/>
      <c r="O27" s="263"/>
    </row>
    <row r="28" spans="1:15" x14ac:dyDescent="0.2">
      <c r="A28" s="44" t="s">
        <v>55</v>
      </c>
      <c r="B28" s="45" t="s">
        <v>56</v>
      </c>
      <c r="C28" s="255"/>
      <c r="D28" s="46">
        <f>'[3]arkusz główny'!H81</f>
        <v>1458</v>
      </c>
      <c r="E28" s="47">
        <f>'[3]arkusz główny'!I81</f>
        <v>99291654.359999999</v>
      </c>
      <c r="F28" s="265"/>
      <c r="G28" s="48">
        <f>'[3]arkusz główny'!U81</f>
        <v>504</v>
      </c>
      <c r="H28" s="47">
        <f>'[3]arkusz główny'!V81</f>
        <v>23029902.229999997</v>
      </c>
      <c r="I28" s="259"/>
      <c r="J28" s="49">
        <f>'[3]arkusz główny'!AK81</f>
        <v>402</v>
      </c>
      <c r="K28" s="50">
        <f>'[3]arkusz główny'!AL81</f>
        <v>18629574.329999998</v>
      </c>
      <c r="L28" s="50">
        <f>'[3]arkusz główny'!AM81</f>
        <v>11853996.49</v>
      </c>
      <c r="M28" s="50">
        <f>'[3]arkusz główny'!AN81</f>
        <v>4270863.59</v>
      </c>
      <c r="N28" s="261"/>
      <c r="O28" s="263"/>
    </row>
    <row r="29" spans="1:15" x14ac:dyDescent="0.2">
      <c r="A29" s="52">
        <v>6</v>
      </c>
      <c r="B29" s="53" t="s">
        <v>57</v>
      </c>
      <c r="C29" s="54">
        <f>SUM(C30:C34)</f>
        <v>8855522038.5042496</v>
      </c>
      <c r="D29" s="55">
        <f>D30+D31+D32+D33+D34</f>
        <v>136807</v>
      </c>
      <c r="E29" s="56">
        <f>E30+E31+E32+E33+E34</f>
        <v>14813362949.08</v>
      </c>
      <c r="F29" s="57">
        <f t="shared" ref="F29:F35" si="3">IFERROR(E29/C29,".")</f>
        <v>1.672782573931922</v>
      </c>
      <c r="G29" s="58">
        <f>G30+G31+G32+G33+G34</f>
        <v>79897</v>
      </c>
      <c r="H29" s="56">
        <f>H30+H31+H32+H33+H34</f>
        <v>7892498683.6699991</v>
      </c>
      <c r="I29" s="59">
        <f t="shared" ref="I29:I35" si="4">IFERROR(H29/C29,".")</f>
        <v>0.89125165623811031</v>
      </c>
      <c r="J29" s="60">
        <f>'[3]arkusz główny'!AK92</f>
        <v>71072</v>
      </c>
      <c r="K29" s="61">
        <f>K30+K31+K32+K33+K34</f>
        <v>5663949795.4000006</v>
      </c>
      <c r="L29" s="61">
        <f>L30+L31+L32+L33+L34</f>
        <v>3603971248.75</v>
      </c>
      <c r="M29" s="61">
        <f>M30+M31+M32+M33+M34</f>
        <v>1284935598.0299997</v>
      </c>
      <c r="N29" s="62">
        <f t="shared" ref="N29:N35" si="5">IFERROR(M29/O29,".")</f>
        <v>0.64639205292501223</v>
      </c>
      <c r="O29" s="63">
        <f>SUM(O30:O34)</f>
        <v>1987857976</v>
      </c>
    </row>
    <row r="30" spans="1:15" x14ac:dyDescent="0.2">
      <c r="A30" s="123" t="s">
        <v>58</v>
      </c>
      <c r="B30" s="124" t="s">
        <v>59</v>
      </c>
      <c r="C30" s="103">
        <f>'[3]arkusz główny'!F93</f>
        <v>3194043529.8862801</v>
      </c>
      <c r="D30" s="39">
        <f>'[3]arkusz główny'!H93</f>
        <v>33341</v>
      </c>
      <c r="E30" s="40">
        <f>'[3]arkusz główny'!I93</f>
        <v>4140300000</v>
      </c>
      <c r="F30" s="87">
        <f t="shared" si="3"/>
        <v>1.296256598026831</v>
      </c>
      <c r="G30" s="41">
        <f>'[3]arkusz główny'!U93</f>
        <v>22854</v>
      </c>
      <c r="H30" s="40">
        <f>'[3]arkusz główny'!V93</f>
        <v>2804800000</v>
      </c>
      <c r="I30" s="89">
        <f t="shared" si="4"/>
        <v>0.87813455695134546</v>
      </c>
      <c r="J30" s="90">
        <f>'[3]arkusz główny'!AK93</f>
        <v>19813</v>
      </c>
      <c r="K30" s="51">
        <f>'[3]arkusz główny'!AL93</f>
        <v>2023610000</v>
      </c>
      <c r="L30" s="51">
        <f>'[3]arkusz główny'!AM93</f>
        <v>1287623043</v>
      </c>
      <c r="M30" s="51">
        <f>'[3]arkusz główny'!AN93</f>
        <v>460669189.93000001</v>
      </c>
      <c r="N30" s="104">
        <f t="shared" si="5"/>
        <v>0.64161963975167335</v>
      </c>
      <c r="O30" s="92">
        <f>'[3]arkusz główny'!AR93</f>
        <v>717978630</v>
      </c>
    </row>
    <row r="31" spans="1:15" x14ac:dyDescent="0.2">
      <c r="A31" s="44" t="s">
        <v>60</v>
      </c>
      <c r="B31" s="45" t="s">
        <v>61</v>
      </c>
      <c r="C31" s="115">
        <f>'[3]arkusz główny'!F101</f>
        <v>1706091237.963434</v>
      </c>
      <c r="D31" s="95">
        <f>'[3]arkusz główny'!H101</f>
        <v>21737</v>
      </c>
      <c r="E31" s="96">
        <f>'[3]arkusz główny'!I101</f>
        <v>3710000000</v>
      </c>
      <c r="F31" s="116">
        <f t="shared" si="3"/>
        <v>2.1745613115208524</v>
      </c>
      <c r="G31" s="98">
        <f>'[3]arkusz główny'!U101</f>
        <v>9249</v>
      </c>
      <c r="H31" s="96">
        <f>'[3]arkusz główny'!V101</f>
        <v>1594350000</v>
      </c>
      <c r="I31" s="117">
        <f t="shared" si="4"/>
        <v>0.93450453558578739</v>
      </c>
      <c r="J31" s="49">
        <f>'[3]arkusz główny'!AK101</f>
        <v>6742</v>
      </c>
      <c r="K31" s="50">
        <f>'[3]arkusz główny'!AL101</f>
        <v>878570000</v>
      </c>
      <c r="L31" s="50">
        <f>'[3]arkusz główny'!AM101</f>
        <v>559034091</v>
      </c>
      <c r="M31" s="50">
        <f>'[3]arkusz główny'!AN101</f>
        <v>196483439.31</v>
      </c>
      <c r="N31" s="118">
        <f t="shared" si="5"/>
        <v>0.51793521966934442</v>
      </c>
      <c r="O31" s="119">
        <f>'[3]arkusz główny'!AR101</f>
        <v>379359101</v>
      </c>
    </row>
    <row r="32" spans="1:15" x14ac:dyDescent="0.2">
      <c r="A32" s="44" t="s">
        <v>62</v>
      </c>
      <c r="B32" s="45" t="s">
        <v>63</v>
      </c>
      <c r="C32" s="115">
        <f>'[3]arkusz główny'!F109</f>
        <v>2917824279.6881866</v>
      </c>
      <c r="D32" s="95">
        <f>'[3]arkusz główny'!H109</f>
        <v>75192</v>
      </c>
      <c r="E32" s="96">
        <f>'[3]arkusz główny'!I109</f>
        <v>4511520000</v>
      </c>
      <c r="F32" s="116">
        <f t="shared" si="3"/>
        <v>1.5461931794200177</v>
      </c>
      <c r="G32" s="98">
        <f>'[3]arkusz główny'!U109</f>
        <v>45393</v>
      </c>
      <c r="H32" s="96">
        <f>'[3]arkusz główny'!V109</f>
        <v>2723580000</v>
      </c>
      <c r="I32" s="117">
        <f t="shared" si="4"/>
        <v>0.93342838325104882</v>
      </c>
      <c r="J32" s="49">
        <f>'[3]arkusz główny'!AK109</f>
        <v>43869</v>
      </c>
      <c r="K32" s="50">
        <f>'[3]arkusz główny'!AL109</f>
        <v>2174280000</v>
      </c>
      <c r="L32" s="50">
        <f>'[3]arkusz główny'!AM109</f>
        <v>1383494364</v>
      </c>
      <c r="M32" s="50">
        <f>'[3]arkusz główny'!AN109</f>
        <v>492967981.36000001</v>
      </c>
      <c r="N32" s="118">
        <f t="shared" si="5"/>
        <v>0.75133156276317126</v>
      </c>
      <c r="O32" s="119">
        <f>'[3]arkusz główny'!AR109</f>
        <v>656125745</v>
      </c>
    </row>
    <row r="33" spans="1:15" x14ac:dyDescent="0.2">
      <c r="A33" s="44" t="s">
        <v>64</v>
      </c>
      <c r="B33" s="45" t="s">
        <v>65</v>
      </c>
      <c r="C33" s="115">
        <f>'[3]arkusz główny'!F119</f>
        <v>1027290659.719563</v>
      </c>
      <c r="D33" s="95">
        <f>'[3]arkusz główny'!H119</f>
        <v>5650</v>
      </c>
      <c r="E33" s="96">
        <f>'[3]arkusz główny'!I119</f>
        <v>2451542949.0799999</v>
      </c>
      <c r="F33" s="116">
        <f t="shared" si="3"/>
        <v>2.3864160798943108</v>
      </c>
      <c r="G33" s="98">
        <f>'[3]arkusz główny'!U119</f>
        <v>1829</v>
      </c>
      <c r="H33" s="96">
        <f>'[3]arkusz główny'!V119</f>
        <v>759645545.38999987</v>
      </c>
      <c r="I33" s="117">
        <f t="shared" si="4"/>
        <v>0.7394650561676217</v>
      </c>
      <c r="J33" s="49">
        <f>'[3]arkusz główny'!AK119</f>
        <v>1428</v>
      </c>
      <c r="K33" s="50">
        <f>'[3]arkusz główny'!AL119</f>
        <v>577514599.17999995</v>
      </c>
      <c r="L33" s="50">
        <f>'[3]arkusz główny'!AM119</f>
        <v>367472536.31999999</v>
      </c>
      <c r="M33" s="50">
        <f>'[3]arkusz główny'!AN119</f>
        <v>132483732.60000001</v>
      </c>
      <c r="N33" s="118">
        <f t="shared" si="5"/>
        <v>0.57105637318910174</v>
      </c>
      <c r="O33" s="119">
        <f>'[3]arkusz główny'!AR119</f>
        <v>231997643</v>
      </c>
    </row>
    <row r="34" spans="1:15" x14ac:dyDescent="0.2">
      <c r="A34" s="44" t="s">
        <v>66</v>
      </c>
      <c r="B34" s="45" t="s">
        <v>67</v>
      </c>
      <c r="C34" s="115">
        <f>'[3]arkusz główny'!F123</f>
        <v>10272331.246786</v>
      </c>
      <c r="D34" s="46">
        <f>'[3]arkusz główny'!H123</f>
        <v>887</v>
      </c>
      <c r="E34" s="125"/>
      <c r="F34" s="126"/>
      <c r="G34" s="48">
        <f>'[3]arkusz główny'!U123</f>
        <v>572</v>
      </c>
      <c r="H34" s="47">
        <f>'[3]arkusz główny'!V123</f>
        <v>10123138.279999999</v>
      </c>
      <c r="I34" s="117">
        <f t="shared" si="4"/>
        <v>0.98547623093514625</v>
      </c>
      <c r="J34" s="49">
        <f>'[3]arkusz główny'!AK123</f>
        <v>569</v>
      </c>
      <c r="K34" s="50">
        <f>'[3]arkusz główny'!AL123</f>
        <v>9975196.2200000007</v>
      </c>
      <c r="L34" s="50">
        <f>'[3]arkusz główny'!AM123</f>
        <v>6347214.4299999997</v>
      </c>
      <c r="M34" s="50">
        <f>'[3]arkusz główny'!AN123</f>
        <v>2331254.83</v>
      </c>
      <c r="N34" s="118">
        <f t="shared" si="5"/>
        <v>0.97262991909821905</v>
      </c>
      <c r="O34" s="119">
        <f>'[3]arkusz główny'!AR123</f>
        <v>2396857</v>
      </c>
    </row>
    <row r="35" spans="1:15" x14ac:dyDescent="0.2">
      <c r="A35" s="52">
        <v>7</v>
      </c>
      <c r="B35" s="53" t="s">
        <v>68</v>
      </c>
      <c r="C35" s="54">
        <f>'[3]arkusz główny'!F129</f>
        <v>6536647860.6803417</v>
      </c>
      <c r="D35" s="55">
        <f>SUM(D36:D40)</f>
        <v>10286</v>
      </c>
      <c r="E35" s="56">
        <f>SUM(E36:E40)</f>
        <v>13750612349.958109</v>
      </c>
      <c r="F35" s="57">
        <f t="shared" si="3"/>
        <v>2.1036183443002434</v>
      </c>
      <c r="G35" s="58">
        <f>SUM(G36:G40)</f>
        <v>5043</v>
      </c>
      <c r="H35" s="56">
        <f>SUM(H36:H40)</f>
        <v>6155756836.5580273</v>
      </c>
      <c r="I35" s="59">
        <f t="shared" si="4"/>
        <v>0.94172991535715511</v>
      </c>
      <c r="J35" s="60">
        <f>'[3]arkusz główny'!AK129</f>
        <v>1771</v>
      </c>
      <c r="K35" s="61">
        <f>SUM(K36:K40)</f>
        <v>3975784459.6700001</v>
      </c>
      <c r="L35" s="61">
        <f>SUM(L36:L40)</f>
        <v>2529791635.7499995</v>
      </c>
      <c r="M35" s="61">
        <f>SUM(M36:M40)</f>
        <v>919277090.37</v>
      </c>
      <c r="N35" s="62">
        <f t="shared" si="5"/>
        <v>0.61881705026021427</v>
      </c>
      <c r="O35" s="63">
        <f>'[3]arkusz główny'!AR129</f>
        <v>1485539369</v>
      </c>
    </row>
    <row r="36" spans="1:15" x14ac:dyDescent="0.2">
      <c r="A36" s="267" t="s">
        <v>69</v>
      </c>
      <c r="B36" s="83" t="s">
        <v>70</v>
      </c>
      <c r="C36" s="255"/>
      <c r="D36" s="39">
        <f>'[3]arkusz główny'!H130</f>
        <v>5466</v>
      </c>
      <c r="E36" s="40">
        <f>'[3]arkusz główny'!I130</f>
        <v>6688025130.0212612</v>
      </c>
      <c r="F36" s="265"/>
      <c r="G36" s="41">
        <f>'[3]arkusz główny'!U130</f>
        <v>2294</v>
      </c>
      <c r="H36" s="40">
        <f>'[3]arkusz główny'!V130</f>
        <v>2273536191.9586782</v>
      </c>
      <c r="I36" s="259"/>
      <c r="J36" s="42">
        <f>'[3]arkusz główny'!AK130</f>
        <v>1163</v>
      </c>
      <c r="K36" s="43">
        <f>'[3]arkusz główny'!AL130</f>
        <v>1982384027.5400002</v>
      </c>
      <c r="L36" s="43">
        <f>'[3]arkusz główny'!AM130</f>
        <v>1261390948.0299997</v>
      </c>
      <c r="M36" s="43">
        <f>'[3]arkusz główny'!AN130</f>
        <v>462906004.81999993</v>
      </c>
      <c r="N36" s="261"/>
      <c r="O36" s="263"/>
    </row>
    <row r="37" spans="1:15" x14ac:dyDescent="0.2">
      <c r="A37" s="283"/>
      <c r="B37" s="83" t="s">
        <v>71</v>
      </c>
      <c r="C37" s="255"/>
      <c r="D37" s="95">
        <f>'[3]arkusz główny'!H131</f>
        <v>3026</v>
      </c>
      <c r="E37" s="96">
        <f>'[3]arkusz główny'!I131</f>
        <v>5742741664.657093</v>
      </c>
      <c r="F37" s="265"/>
      <c r="G37" s="98">
        <f>'[3]arkusz główny'!U131</f>
        <v>1790</v>
      </c>
      <c r="H37" s="96">
        <f>'[3]arkusz główny'!V131</f>
        <v>3148044793.6156092</v>
      </c>
      <c r="I37" s="259"/>
      <c r="J37" s="100">
        <f>'[3]arkusz główny'!AK131</f>
        <v>770</v>
      </c>
      <c r="K37" s="101">
        <f>'[3]arkusz główny'!AL131</f>
        <v>1473167147.46</v>
      </c>
      <c r="L37" s="101">
        <f>'[3]arkusz główny'!AM131</f>
        <v>937376251.62000012</v>
      </c>
      <c r="M37" s="101">
        <f>'[3]arkusz główny'!AN131</f>
        <v>338810185.47000003</v>
      </c>
      <c r="N37" s="261"/>
      <c r="O37" s="263"/>
    </row>
    <row r="38" spans="1:15" ht="24" x14ac:dyDescent="0.2">
      <c r="A38" s="267" t="s">
        <v>72</v>
      </c>
      <c r="B38" s="77" t="s">
        <v>73</v>
      </c>
      <c r="C38" s="255"/>
      <c r="D38" s="95">
        <f>'[3]arkusz główny'!H132</f>
        <v>1362</v>
      </c>
      <c r="E38" s="96">
        <f>'[3]arkusz główny'!I132</f>
        <v>844137785.90172398</v>
      </c>
      <c r="F38" s="265"/>
      <c r="G38" s="98">
        <f>'[3]arkusz główny'!U132</f>
        <v>668</v>
      </c>
      <c r="H38" s="96">
        <f>'[3]arkusz główny'!V132</f>
        <v>425570304.03500867</v>
      </c>
      <c r="I38" s="259"/>
      <c r="J38" s="100">
        <f>'[3]arkusz główny'!AK132</f>
        <v>471</v>
      </c>
      <c r="K38" s="101">
        <f>'[3]arkusz główny'!AL132</f>
        <v>302000959.18000001</v>
      </c>
      <c r="L38" s="101">
        <f>'[3]arkusz główny'!AM132</f>
        <v>192163208.20999998</v>
      </c>
      <c r="M38" s="101">
        <f>'[3]arkusz główny'!AN132</f>
        <v>67764924.899999991</v>
      </c>
      <c r="N38" s="261"/>
      <c r="O38" s="263"/>
    </row>
    <row r="39" spans="1:15" ht="24" x14ac:dyDescent="0.2">
      <c r="A39" s="283"/>
      <c r="B39" s="64" t="s">
        <v>74</v>
      </c>
      <c r="C39" s="255"/>
      <c r="D39" s="95">
        <f>'[3]arkusz główny'!H133</f>
        <v>329</v>
      </c>
      <c r="E39" s="96">
        <f>'[3]arkusz główny'!I133</f>
        <v>416811914.53745717</v>
      </c>
      <c r="F39" s="265"/>
      <c r="G39" s="98">
        <f>'[3]arkusz główny'!U133</f>
        <v>215</v>
      </c>
      <c r="H39" s="96">
        <f>'[3]arkusz główny'!V133</f>
        <v>264000371.1018309</v>
      </c>
      <c r="I39" s="259"/>
      <c r="J39" s="100">
        <f>'[3]arkusz główny'!AK133</f>
        <v>155</v>
      </c>
      <c r="K39" s="101">
        <f>'[3]arkusz główny'!AL133</f>
        <v>178345389.71000001</v>
      </c>
      <c r="L39" s="101">
        <f>'[3]arkusz główny'!AM133</f>
        <v>113481170.93999997</v>
      </c>
      <c r="M39" s="101">
        <f>'[3]arkusz główny'!AN133</f>
        <v>40814658.839999996</v>
      </c>
      <c r="N39" s="261"/>
      <c r="O39" s="263"/>
    </row>
    <row r="40" spans="1:15" x14ac:dyDescent="0.2">
      <c r="A40" s="120" t="s">
        <v>75</v>
      </c>
      <c r="B40" s="77" t="s">
        <v>76</v>
      </c>
      <c r="C40" s="255"/>
      <c r="D40" s="46">
        <f>'[3]arkusz główny'!H134</f>
        <v>103</v>
      </c>
      <c r="E40" s="47">
        <f>'[3]arkusz główny'!I134</f>
        <v>58895854.840573631</v>
      </c>
      <c r="F40" s="265"/>
      <c r="G40" s="48">
        <f>'[3]arkusz główny'!U134</f>
        <v>76</v>
      </c>
      <c r="H40" s="47">
        <f>'[3]arkusz główny'!V134</f>
        <v>44605175.846900828</v>
      </c>
      <c r="I40" s="259"/>
      <c r="J40" s="49">
        <f>'[3]arkusz główny'!AK134</f>
        <v>72</v>
      </c>
      <c r="K40" s="50">
        <f>'[3]arkusz główny'!AL134</f>
        <v>39886935.780000009</v>
      </c>
      <c r="L40" s="50">
        <f>'[3]arkusz główny'!AM134</f>
        <v>25380056.950000003</v>
      </c>
      <c r="M40" s="50">
        <f>'[3]arkusz główny'!AN134</f>
        <v>8981316.3399999999</v>
      </c>
      <c r="N40" s="261"/>
      <c r="O40" s="263"/>
    </row>
    <row r="41" spans="1:15" x14ac:dyDescent="0.2">
      <c r="A41" s="52">
        <v>8</v>
      </c>
      <c r="B41" s="53" t="s">
        <v>77</v>
      </c>
      <c r="C41" s="54">
        <f>'[3]arkusz główny'!F136</f>
        <v>779186813.29881287</v>
      </c>
      <c r="D41" s="55">
        <f>'[3]arkusz główny'!H136</f>
        <v>22591</v>
      </c>
      <c r="E41" s="56">
        <f>'[3]arkusz główny'!I136</f>
        <v>127878542.25999999</v>
      </c>
      <c r="F41" s="57">
        <f>IFERROR(E41/C41,".")</f>
        <v>0.16411794973609165</v>
      </c>
      <c r="G41" s="58">
        <f>'[3]arkusz główny'!U136</f>
        <v>15877</v>
      </c>
      <c r="H41" s="56">
        <f>'[3]arkusz główny'!V136</f>
        <v>908602031.35000002</v>
      </c>
      <c r="I41" s="59">
        <f>IFERROR(H41/C41,".")</f>
        <v>1.1660901029668187</v>
      </c>
      <c r="J41" s="60">
        <f>'[3]arkusz główny'!AK136</f>
        <v>18259</v>
      </c>
      <c r="K41" s="61">
        <f>'[3]arkusz główny'!AL136</f>
        <v>609570870.71000004</v>
      </c>
      <c r="L41" s="61">
        <f>'[3]arkusz główny'!AM136</f>
        <v>387869126.28000003</v>
      </c>
      <c r="M41" s="61">
        <f>'[3]arkusz główny'!AN136</f>
        <v>140706371.31999999</v>
      </c>
      <c r="N41" s="62">
        <f>IFERROR(M41/O41,".")</f>
        <v>0.79053381887628371</v>
      </c>
      <c r="O41" s="63">
        <f>'[3]arkusz główny'!AR136</f>
        <v>177989060</v>
      </c>
    </row>
    <row r="42" spans="1:15" x14ac:dyDescent="0.2">
      <c r="A42" s="127" t="s">
        <v>78</v>
      </c>
      <c r="B42" s="128" t="s">
        <v>79</v>
      </c>
      <c r="C42" s="280"/>
      <c r="D42" s="129">
        <f>'[3]arkusz główny'!H137</f>
        <v>20565</v>
      </c>
      <c r="E42" s="130">
        <f>'[3]arkusz główny'!I137</f>
        <v>115684433.41999999</v>
      </c>
      <c r="F42" s="131"/>
      <c r="G42" s="132">
        <f>'[3]arkusz główny'!U137</f>
        <v>14884</v>
      </c>
      <c r="H42" s="130">
        <f>'[3]arkusz główny'!V137</f>
        <v>903742880</v>
      </c>
      <c r="I42" s="133"/>
      <c r="J42" s="134">
        <f>'[3]arkusz główny'!AK137</f>
        <v>17988</v>
      </c>
      <c r="K42" s="135">
        <f>'[3]arkusz główny'!AL137</f>
        <v>604810414.35000002</v>
      </c>
      <c r="L42" s="135">
        <f>'[3]arkusz główny'!AM137</f>
        <v>384840052.68999994</v>
      </c>
      <c r="M42" s="135">
        <f>'[3]arkusz główny'!AN137</f>
        <v>139641559.07999998</v>
      </c>
      <c r="N42" s="136"/>
      <c r="O42" s="137"/>
    </row>
    <row r="43" spans="1:15" x14ac:dyDescent="0.2">
      <c r="A43" s="267" t="s">
        <v>80</v>
      </c>
      <c r="B43" s="138" t="s">
        <v>81</v>
      </c>
      <c r="C43" s="281"/>
      <c r="D43" s="139">
        <f>'[3]arkusz główny'!H138</f>
        <v>20427</v>
      </c>
      <c r="E43" s="140">
        <f>'[3]arkusz główny'!I138</f>
        <v>113702784.81999999</v>
      </c>
      <c r="F43" s="284"/>
      <c r="G43" s="141">
        <f>'[3]arkusz główny'!U138</f>
        <v>14827</v>
      </c>
      <c r="H43" s="142">
        <f>'[3]zobowiązania wieloletnie'!F10</f>
        <v>93406680</v>
      </c>
      <c r="I43" s="285"/>
      <c r="J43" s="143">
        <f>'[3]arkusz główny'!AK138</f>
        <v>2503</v>
      </c>
      <c r="K43" s="144">
        <f>'[3]arkusz główny'!AL138</f>
        <v>74228632.180000007</v>
      </c>
      <c r="L43" s="144">
        <f>'[3]arkusz główny'!AM138</f>
        <v>47231572.329999998</v>
      </c>
      <c r="M43" s="144">
        <f>'[3]arkusz główny'!AN138</f>
        <v>17025905.699999999</v>
      </c>
      <c r="N43" s="286"/>
      <c r="O43" s="287"/>
    </row>
    <row r="44" spans="1:15" x14ac:dyDescent="0.2">
      <c r="A44" s="275"/>
      <c r="B44" s="145" t="s">
        <v>82</v>
      </c>
      <c r="C44" s="281"/>
      <c r="D44" s="139">
        <f>'[3]arkusz główny'!H158</f>
        <v>138</v>
      </c>
      <c r="E44" s="140">
        <f>'[3]arkusz główny'!I158</f>
        <v>1981648.6</v>
      </c>
      <c r="F44" s="284"/>
      <c r="G44" s="146">
        <f>'[3]arkusz główny'!U158</f>
        <v>57</v>
      </c>
      <c r="H44" s="147">
        <f>'[3]zobowiązania wieloletnie'!F11</f>
        <v>406266000</v>
      </c>
      <c r="I44" s="285"/>
      <c r="J44" s="143">
        <f>'[3]arkusz główny'!AK158</f>
        <v>9366</v>
      </c>
      <c r="K44" s="144">
        <f>'[3]arkusz główny'!AL158</f>
        <v>277945924.36999995</v>
      </c>
      <c r="L44" s="144">
        <f>'[3]arkusz główny'!AM158</f>
        <v>176856482.68000001</v>
      </c>
      <c r="M44" s="144">
        <f>'[3]arkusz główny'!AN158</f>
        <v>64292420.780000001</v>
      </c>
      <c r="N44" s="286"/>
      <c r="O44" s="287"/>
    </row>
    <row r="45" spans="1:15" x14ac:dyDescent="0.2">
      <c r="A45" s="283"/>
      <c r="B45" s="145" t="s">
        <v>83</v>
      </c>
      <c r="C45" s="281"/>
      <c r="D45" s="148"/>
      <c r="E45" s="149"/>
      <c r="F45" s="284"/>
      <c r="G45" s="150"/>
      <c r="H45" s="147">
        <f>'[3]arkusz główny'!V167</f>
        <v>404070200</v>
      </c>
      <c r="I45" s="285"/>
      <c r="J45" s="143">
        <f>'[3]arkusz główny'!AK167</f>
        <v>7670</v>
      </c>
      <c r="K45" s="144">
        <f>'[3]arkusz główny'!AL167</f>
        <v>252635857.80000001</v>
      </c>
      <c r="L45" s="144">
        <f>'[3]arkusz główny'!AM167</f>
        <v>160751997.67999998</v>
      </c>
      <c r="M45" s="144">
        <f>'[3]arkusz główny'!AN167</f>
        <v>58323232.599999987</v>
      </c>
      <c r="N45" s="286"/>
      <c r="O45" s="287"/>
    </row>
    <row r="46" spans="1:15" s="155" customFormat="1" ht="24" x14ac:dyDescent="0.2">
      <c r="A46" s="151" t="s">
        <v>84</v>
      </c>
      <c r="B46" s="152" t="s">
        <v>85</v>
      </c>
      <c r="C46" s="282"/>
      <c r="D46" s="129">
        <f>'[3]arkusz główny'!H175</f>
        <v>2026</v>
      </c>
      <c r="E46" s="130">
        <f>'[3]arkusz główny'!I175</f>
        <v>12194108.84</v>
      </c>
      <c r="F46" s="131"/>
      <c r="G46" s="153">
        <f>'[3]arkusz główny'!U175</f>
        <v>993</v>
      </c>
      <c r="H46" s="154">
        <f>'[3]arkusz główny'!V175</f>
        <v>4859151.3499999996</v>
      </c>
      <c r="I46" s="133"/>
      <c r="J46" s="134">
        <f>'[3]arkusz główny'!AK175</f>
        <v>785</v>
      </c>
      <c r="K46" s="135">
        <f>'[3]arkusz główny'!AL175</f>
        <v>4760456.3599999985</v>
      </c>
      <c r="L46" s="135">
        <f>'[3]arkusz główny'!AM175</f>
        <v>3029073.5899999994</v>
      </c>
      <c r="M46" s="135">
        <f>'[3]arkusz główny'!AN175</f>
        <v>1064812.24</v>
      </c>
      <c r="N46" s="136"/>
      <c r="O46" s="137"/>
    </row>
    <row r="47" spans="1:15" x14ac:dyDescent="0.2">
      <c r="A47" s="52">
        <v>9</v>
      </c>
      <c r="B47" s="53" t="s">
        <v>86</v>
      </c>
      <c r="C47" s="54">
        <f>'[3]arkusz główny'!F180</f>
        <v>953721475.17279911</v>
      </c>
      <c r="D47" s="55">
        <f>SUM(D48:D49)</f>
        <v>518</v>
      </c>
      <c r="E47" s="56"/>
      <c r="F47" s="57"/>
      <c r="G47" s="58">
        <f>SUM(G48)</f>
        <v>465</v>
      </c>
      <c r="H47" s="56">
        <f>'[3]zobowiązania wieloletnie'!F13</f>
        <v>946105162.55499983</v>
      </c>
      <c r="I47" s="59">
        <f>IFERROR(H47/C47,".")</f>
        <v>0.99201411227903902</v>
      </c>
      <c r="J47" s="60">
        <f>J48+J49</f>
        <v>1169</v>
      </c>
      <c r="K47" s="61">
        <f>SUM(K48:K49)</f>
        <v>554584964.18000007</v>
      </c>
      <c r="L47" s="61">
        <f>SUM(L48:L49)</f>
        <v>350830930.36000001</v>
      </c>
      <c r="M47" s="61">
        <f>SUM(M48:M49)</f>
        <v>127080986.87</v>
      </c>
      <c r="N47" s="62">
        <f>IFERROR(M47/O47,".")</f>
        <v>0.59033616824111956</v>
      </c>
      <c r="O47" s="63">
        <f>'[3]arkusz główny'!AR180</f>
        <v>215268848</v>
      </c>
    </row>
    <row r="48" spans="1:15" x14ac:dyDescent="0.2">
      <c r="A48" s="275" t="s">
        <v>87</v>
      </c>
      <c r="B48" s="156" t="s">
        <v>88</v>
      </c>
      <c r="C48" s="255"/>
      <c r="D48" s="39">
        <f>'[3]arkusz główny'!H181</f>
        <v>518</v>
      </c>
      <c r="E48" s="279"/>
      <c r="F48" s="265"/>
      <c r="G48" s="41">
        <f>'[3]arkusz główny'!U181</f>
        <v>465</v>
      </c>
      <c r="H48" s="142">
        <f>'[3]zobowiązania wieloletnie'!F14</f>
        <v>667760303.24499989</v>
      </c>
      <c r="I48" s="259"/>
      <c r="J48" s="157">
        <f>'[3]arkusz główny'!AK181</f>
        <v>413</v>
      </c>
      <c r="K48" s="101">
        <f>'[3]arkusz główny'!AL181</f>
        <v>283560715.54000002</v>
      </c>
      <c r="L48" s="43">
        <f>'[3]arkusz główny'!AM181</f>
        <v>178378210.11000001</v>
      </c>
      <c r="M48" s="43">
        <f>'[3]arkusz główny'!AN181</f>
        <v>64154339.369999997</v>
      </c>
      <c r="N48" s="261"/>
      <c r="O48" s="263"/>
    </row>
    <row r="49" spans="1:15" x14ac:dyDescent="0.2">
      <c r="A49" s="275"/>
      <c r="B49" s="158" t="s">
        <v>39</v>
      </c>
      <c r="C49" s="255"/>
      <c r="D49" s="159"/>
      <c r="E49" s="279"/>
      <c r="F49" s="265"/>
      <c r="G49" s="160"/>
      <c r="H49" s="161">
        <f>'[3]zobowiązania wieloletnie'!F15</f>
        <v>278344859.31</v>
      </c>
      <c r="I49" s="259"/>
      <c r="J49" s="49">
        <f>'[3]arkusz główny'!AK191</f>
        <v>756</v>
      </c>
      <c r="K49" s="50">
        <f>'[3]arkusz główny'!AL191</f>
        <v>271024248.63999999</v>
      </c>
      <c r="L49" s="50">
        <f>'[3]arkusz główny'!AM191</f>
        <v>172452720.25</v>
      </c>
      <c r="M49" s="50">
        <f>'[3]arkusz główny'!AN191</f>
        <v>62926647.5</v>
      </c>
      <c r="N49" s="261"/>
      <c r="O49" s="263"/>
    </row>
    <row r="50" spans="1:15" x14ac:dyDescent="0.2">
      <c r="A50" s="52">
        <v>10</v>
      </c>
      <c r="B50" s="162" t="s">
        <v>89</v>
      </c>
      <c r="C50" s="54">
        <f>'[3]arkusz główny'!F192</f>
        <v>5908906209.0226383</v>
      </c>
      <c r="D50" s="55">
        <f>'[3]arkusz główny'!H192</f>
        <v>501522</v>
      </c>
      <c r="E50" s="56"/>
      <c r="F50" s="57"/>
      <c r="G50" s="58">
        <f>'[3]arkusz główny'!U192</f>
        <v>409243</v>
      </c>
      <c r="H50" s="56">
        <f>'[3]zobowiązania wieloletnie'!F16</f>
        <v>6558307084.3359995</v>
      </c>
      <c r="I50" s="59">
        <f>IFERROR(H50/C50,".")</f>
        <v>1.1099020448694472</v>
      </c>
      <c r="J50" s="60">
        <f>'[3]arkusz główny'!AK192</f>
        <v>104833</v>
      </c>
      <c r="K50" s="163">
        <f>'[3]arkusz główny'!AL192</f>
        <v>4877191763.3900003</v>
      </c>
      <c r="L50" s="163">
        <f>'[3]arkusz główny'!AM192</f>
        <v>3103336880.5099993</v>
      </c>
      <c r="M50" s="163">
        <f>'[3]arkusz główny'!AN192</f>
        <v>1119396143.76</v>
      </c>
      <c r="N50" s="164">
        <f>IFERROR(M50/O50,".")</f>
        <v>0.83744566876511972</v>
      </c>
      <c r="O50" s="63">
        <f>'[3]arkusz główny'!AR192</f>
        <v>1336679125</v>
      </c>
    </row>
    <row r="51" spans="1:15" x14ac:dyDescent="0.2">
      <c r="A51" s="44" t="s">
        <v>90</v>
      </c>
      <c r="B51" s="138" t="s">
        <v>91</v>
      </c>
      <c r="C51" s="255"/>
      <c r="D51" s="165">
        <f>'[3]arkusz główny'!H193</f>
        <v>468770</v>
      </c>
      <c r="E51" s="274"/>
      <c r="F51" s="266"/>
      <c r="G51" s="166">
        <f>'[3]arkusz główny'!U193</f>
        <v>384307</v>
      </c>
      <c r="H51" s="167">
        <f>'[3]arkusz główny'!V193</f>
        <v>4458762361.3800001</v>
      </c>
      <c r="I51" s="277"/>
      <c r="J51" s="168">
        <f>'[3]arkusz główny'!AK193</f>
        <v>98841</v>
      </c>
      <c r="K51" s="169">
        <f>'[3]arkusz główny'!AL193</f>
        <v>4499955889.7799997</v>
      </c>
      <c r="L51" s="169">
        <f>'[3]arkusz główny'!AM193</f>
        <v>2863301884.8899999</v>
      </c>
      <c r="M51" s="169">
        <f>'[3]arkusz główny'!AN193</f>
        <v>1032760415.0700001</v>
      </c>
      <c r="N51" s="278"/>
      <c r="O51" s="263"/>
    </row>
    <row r="52" spans="1:15" x14ac:dyDescent="0.2">
      <c r="A52" s="120" t="s">
        <v>92</v>
      </c>
      <c r="B52" s="138" t="s">
        <v>91</v>
      </c>
      <c r="C52" s="255"/>
      <c r="D52" s="106">
        <f>'[3]arkusz główny'!H194</f>
        <v>46389</v>
      </c>
      <c r="E52" s="274"/>
      <c r="F52" s="266"/>
      <c r="G52" s="109">
        <f>'[3]arkusz główny'!U194</f>
        <v>37064</v>
      </c>
      <c r="H52" s="107">
        <f>'[3]arkusz główny'!V194</f>
        <v>374656821.83000004</v>
      </c>
      <c r="I52" s="277"/>
      <c r="J52" s="168">
        <f>'[3]arkusz główny'!AK194</f>
        <v>10795</v>
      </c>
      <c r="K52" s="169">
        <f>'[3]arkusz główny'!AL194</f>
        <v>377235873.61000007</v>
      </c>
      <c r="L52" s="169">
        <f>'[3]arkusz główny'!AM194</f>
        <v>240034995.61999997</v>
      </c>
      <c r="M52" s="169">
        <f>'[3]arkusz główny'!AN194</f>
        <v>86635728.689999998</v>
      </c>
      <c r="N52" s="278"/>
      <c r="O52" s="263"/>
    </row>
    <row r="53" spans="1:15" x14ac:dyDescent="0.2">
      <c r="A53" s="270" t="s">
        <v>93</v>
      </c>
      <c r="B53" s="138" t="s">
        <v>81</v>
      </c>
      <c r="C53" s="255"/>
      <c r="D53" s="170">
        <f>'[3]arkusz główny'!H195</f>
        <v>351809</v>
      </c>
      <c r="E53" s="274"/>
      <c r="F53" s="266"/>
      <c r="G53" s="171">
        <f>'[3]arkusz główny'!U195</f>
        <v>265534</v>
      </c>
      <c r="H53" s="172">
        <f>'[3]zobowiązania wieloletnie'!F17</f>
        <v>5017204084.3359995</v>
      </c>
      <c r="I53" s="277"/>
      <c r="J53" s="168">
        <f>'[3]arkusz główny'!AK195</f>
        <v>74684</v>
      </c>
      <c r="K53" s="169">
        <f>'[3]arkusz główny'!AL195</f>
        <v>3336088956.8999996</v>
      </c>
      <c r="L53" s="169">
        <f>'[3]arkusz główny'!AM195</f>
        <v>2122751064.5500002</v>
      </c>
      <c r="M53" s="169">
        <f>'[3]arkusz główny'!AN195</f>
        <v>762387008.40999997</v>
      </c>
      <c r="N53" s="278"/>
      <c r="O53" s="263"/>
    </row>
    <row r="54" spans="1:15" x14ac:dyDescent="0.2">
      <c r="A54" s="253"/>
      <c r="B54" s="173" t="s">
        <v>82</v>
      </c>
      <c r="C54" s="255"/>
      <c r="D54" s="106">
        <f>'[3]arkusz główny'!H209</f>
        <v>149713</v>
      </c>
      <c r="E54" s="274"/>
      <c r="F54" s="266"/>
      <c r="G54" s="106">
        <f>'[3]arkusz główny'!U209</f>
        <v>143709</v>
      </c>
      <c r="H54" s="147">
        <f>'[3]zobowiązania wieloletnie'!F18</f>
        <v>1541103000</v>
      </c>
      <c r="I54" s="277"/>
      <c r="J54" s="168">
        <f>'[3]arkusz główny'!AK209</f>
        <v>57607</v>
      </c>
      <c r="K54" s="112">
        <f>'[3]arkusz główny'!AL209</f>
        <v>1541058689.6899998</v>
      </c>
      <c r="L54" s="112">
        <f>'[3]arkusz główny'!AM209</f>
        <v>980557744.44999993</v>
      </c>
      <c r="M54" s="112">
        <f>'[3]arkusz główny'!AN209</f>
        <v>356998570.99000001</v>
      </c>
      <c r="N54" s="278"/>
      <c r="O54" s="263"/>
    </row>
    <row r="55" spans="1:15" x14ac:dyDescent="0.2">
      <c r="A55" s="269"/>
      <c r="B55" s="174" t="s">
        <v>83</v>
      </c>
      <c r="C55" s="78"/>
      <c r="D55" s="175"/>
      <c r="E55" s="176"/>
      <c r="F55" s="177"/>
      <c r="G55" s="178"/>
      <c r="H55" s="179"/>
      <c r="I55" s="180"/>
      <c r="J55" s="168">
        <f>'[3]arkusz główny'!AK214</f>
        <v>1</v>
      </c>
      <c r="K55" s="112">
        <f>'[3]arkusz główny'!AL214</f>
        <v>44116.800000000003</v>
      </c>
      <c r="L55" s="112">
        <f>'[3]arkusz główny'!AM214</f>
        <v>28071.51</v>
      </c>
      <c r="M55" s="112">
        <f>'[3]arkusz główny'!AN214</f>
        <v>10564.36</v>
      </c>
      <c r="N55" s="181"/>
      <c r="O55" s="182"/>
    </row>
    <row r="56" spans="1:15" x14ac:dyDescent="0.2">
      <c r="A56" s="52">
        <v>11</v>
      </c>
      <c r="B56" s="53" t="s">
        <v>94</v>
      </c>
      <c r="C56" s="54">
        <f>'[3]arkusz główny'!F215</f>
        <v>2412681959.5392151</v>
      </c>
      <c r="D56" s="55">
        <f>'[3]arkusz główny'!H215</f>
        <v>129887</v>
      </c>
      <c r="E56" s="56"/>
      <c r="F56" s="57"/>
      <c r="G56" s="58">
        <f>'[3]arkusz główny'!U215</f>
        <v>107831</v>
      </c>
      <c r="H56" s="56">
        <f>'[3]zobowiązania wieloletnie'!F19</f>
        <v>2582493485.1059999</v>
      </c>
      <c r="I56" s="59">
        <f>IFERROR(H56/C56,".")</f>
        <v>1.0703828885922519</v>
      </c>
      <c r="J56" s="60">
        <f>'[3]arkusz główny'!AK215</f>
        <v>29416</v>
      </c>
      <c r="K56" s="163">
        <f>'[3]arkusz główny'!AL215</f>
        <v>1930554211.3799999</v>
      </c>
      <c r="L56" s="163">
        <f>'[3]arkusz główny'!AM215</f>
        <v>1228414440.6500001</v>
      </c>
      <c r="M56" s="163">
        <f>'[3]arkusz główny'!AN215</f>
        <v>444130956.01999998</v>
      </c>
      <c r="N56" s="164">
        <f>IFERROR(M56/O56,".")</f>
        <v>0.81202437062487454</v>
      </c>
      <c r="O56" s="63">
        <f>'[3]arkusz główny'!AR215</f>
        <v>546942890</v>
      </c>
    </row>
    <row r="57" spans="1:15" ht="24" x14ac:dyDescent="0.2">
      <c r="A57" s="123" t="s">
        <v>95</v>
      </c>
      <c r="B57" s="38" t="s">
        <v>96</v>
      </c>
      <c r="C57" s="255"/>
      <c r="D57" s="165">
        <f>'[3]arkusz główny'!H216</f>
        <v>31739</v>
      </c>
      <c r="E57" s="276"/>
      <c r="F57" s="266"/>
      <c r="G57" s="166">
        <f>'[3]arkusz główny'!U216</f>
        <v>22063</v>
      </c>
      <c r="H57" s="167">
        <f>'[3]arkusz główny'!V216</f>
        <v>395015561.66000009</v>
      </c>
      <c r="I57" s="277"/>
      <c r="J57" s="168">
        <f>'[3]arkusz główny'!AK216</f>
        <v>11620</v>
      </c>
      <c r="K57" s="169">
        <f>'[3]arkusz główny'!AL216</f>
        <v>397979291.17000002</v>
      </c>
      <c r="L57" s="169">
        <f>'[3]arkusz główny'!AM216</f>
        <v>253234037.84999999</v>
      </c>
      <c r="M57" s="169">
        <f>'[3]arkusz główny'!AN216</f>
        <v>91810918.089999989</v>
      </c>
      <c r="N57" s="278"/>
      <c r="O57" s="263"/>
    </row>
    <row r="58" spans="1:15" ht="24" x14ac:dyDescent="0.2">
      <c r="A58" s="120" t="s">
        <v>97</v>
      </c>
      <c r="B58" s="64" t="s">
        <v>98</v>
      </c>
      <c r="C58" s="255"/>
      <c r="D58" s="106">
        <f>'[3]arkusz główny'!H217</f>
        <v>109456</v>
      </c>
      <c r="E58" s="276"/>
      <c r="F58" s="266"/>
      <c r="G58" s="109">
        <f>'[3]arkusz główny'!U217</f>
        <v>92782</v>
      </c>
      <c r="H58" s="107">
        <f>'[3]arkusz główny'!V217</f>
        <v>1525561658.8699999</v>
      </c>
      <c r="I58" s="277"/>
      <c r="J58" s="168">
        <f>'[3]arkusz główny'!AK217</f>
        <v>26858</v>
      </c>
      <c r="K58" s="169">
        <f>'[3]arkusz główny'!AL217</f>
        <v>1532574920.21</v>
      </c>
      <c r="L58" s="169">
        <f>'[3]arkusz główny'!AM217</f>
        <v>975180402.79999995</v>
      </c>
      <c r="M58" s="169">
        <f>'[3]arkusz główny'!AN217</f>
        <v>352320037.93000001</v>
      </c>
      <c r="N58" s="278"/>
      <c r="O58" s="263"/>
    </row>
    <row r="59" spans="1:15" x14ac:dyDescent="0.2">
      <c r="A59" s="270" t="s">
        <v>99</v>
      </c>
      <c r="B59" s="183" t="s">
        <v>88</v>
      </c>
      <c r="C59" s="255"/>
      <c r="D59" s="170">
        <f>'[3]arkusz główny'!H218</f>
        <v>89099</v>
      </c>
      <c r="E59" s="276"/>
      <c r="F59" s="266"/>
      <c r="G59" s="171">
        <f>'[3]arkusz główny'!U218</f>
        <v>67873</v>
      </c>
      <c r="H59" s="172">
        <f>'[3]zobowiązania wieloletnie'!F20</f>
        <v>2023003585.1059999</v>
      </c>
      <c r="I59" s="277"/>
      <c r="J59" s="111">
        <f>'[3]arkusz główny'!AK218</f>
        <v>18787</v>
      </c>
      <c r="K59" s="184">
        <f>'[3]arkusz główny'!AL218</f>
        <v>1369825593.6300001</v>
      </c>
      <c r="L59" s="184">
        <f>'[3]arkusz główny'!AM218</f>
        <v>871623171.35000002</v>
      </c>
      <c r="M59" s="184">
        <f>'[3]arkusz główny'!AN218</f>
        <v>314339455.40000004</v>
      </c>
      <c r="N59" s="278"/>
      <c r="O59" s="263"/>
    </row>
    <row r="60" spans="1:15" x14ac:dyDescent="0.2">
      <c r="A60" s="253"/>
      <c r="B60" s="158" t="s">
        <v>39</v>
      </c>
      <c r="C60" s="255"/>
      <c r="D60" s="165">
        <f>'[3]arkusz główny'!H232</f>
        <v>40788</v>
      </c>
      <c r="E60" s="276"/>
      <c r="F60" s="266"/>
      <c r="G60" s="166">
        <f>'[3]arkusz główny'!U232</f>
        <v>39958</v>
      </c>
      <c r="H60" s="161">
        <f>'[3]zobowiązania wieloletnie'!F21</f>
        <v>559489900</v>
      </c>
      <c r="I60" s="277"/>
      <c r="J60" s="111">
        <f>'[3]arkusz główny'!AK232</f>
        <v>17896</v>
      </c>
      <c r="K60" s="112">
        <f>'[3]arkusz główny'!AL232</f>
        <v>560728617.75</v>
      </c>
      <c r="L60" s="112">
        <f>'[3]arkusz główny'!AM232</f>
        <v>356791269.30000001</v>
      </c>
      <c r="M60" s="112">
        <f>'[3]arkusz główny'!AN232</f>
        <v>129791500.62</v>
      </c>
      <c r="N60" s="278"/>
      <c r="O60" s="263"/>
    </row>
    <row r="61" spans="1:15" ht="24" x14ac:dyDescent="0.2">
      <c r="A61" s="52">
        <v>13</v>
      </c>
      <c r="B61" s="53" t="s">
        <v>100</v>
      </c>
      <c r="C61" s="54">
        <f>'[3]arkusz główny'!F237</f>
        <v>10109129001.507469</v>
      </c>
      <c r="D61" s="55">
        <f>'[3]arkusz główny'!H237</f>
        <v>5564764</v>
      </c>
      <c r="E61" s="56"/>
      <c r="F61" s="57"/>
      <c r="G61" s="58">
        <f>'[3]arkusz główny'!U237</f>
        <v>4687826</v>
      </c>
      <c r="H61" s="56">
        <f>'[3]arkusz główny'!V237</f>
        <v>8302820362.7399988</v>
      </c>
      <c r="I61" s="59">
        <f>IFERROR(H61/C61,".")</f>
        <v>0.82131906334382376</v>
      </c>
      <c r="J61" s="60">
        <f>'[3]arkusz główny'!AK237</f>
        <v>1021415</v>
      </c>
      <c r="K61" s="61">
        <f>'[3]arkusz główny'!AL237</f>
        <v>8319710009.3100014</v>
      </c>
      <c r="L61" s="61">
        <f>'[3]arkusz główny'!AM237</f>
        <v>5293795939.1300001</v>
      </c>
      <c r="M61" s="61">
        <f>'[3]arkusz główny'!AN237</f>
        <v>1913149989.3800001</v>
      </c>
      <c r="N61" s="62">
        <f>IFERROR(M61/O61,".")</f>
        <v>0.82917507590940431</v>
      </c>
      <c r="O61" s="63">
        <f>'[3]arkusz główny'!AR237</f>
        <v>2307293170</v>
      </c>
    </row>
    <row r="62" spans="1:15" x14ac:dyDescent="0.2">
      <c r="A62" s="37" t="s">
        <v>101</v>
      </c>
      <c r="B62" s="271" t="s">
        <v>102</v>
      </c>
      <c r="C62" s="255"/>
      <c r="D62" s="185">
        <f>'[3]arkusz główny'!H238</f>
        <v>217577</v>
      </c>
      <c r="E62" s="274"/>
      <c r="F62" s="265"/>
      <c r="G62" s="186">
        <f>'[3]arkusz główny'!U238</f>
        <v>184117</v>
      </c>
      <c r="H62" s="187">
        <f>'[3]arkusz główny'!V238</f>
        <v>395836677.31999999</v>
      </c>
      <c r="I62" s="259"/>
      <c r="J62" s="188">
        <f>'[3]arkusz główny'!AK238</f>
        <v>38618</v>
      </c>
      <c r="K62" s="189">
        <f>'[3]arkusz główny'!AL238</f>
        <v>396931130.4799999</v>
      </c>
      <c r="L62" s="189">
        <f>'[3]arkusz główny'!AM238</f>
        <v>252566079.52999994</v>
      </c>
      <c r="M62" s="189">
        <f>'[3]arkusz główny'!AN238</f>
        <v>91299249.819999978</v>
      </c>
      <c r="N62" s="261"/>
      <c r="O62" s="263"/>
    </row>
    <row r="63" spans="1:15" x14ac:dyDescent="0.2">
      <c r="A63" s="120" t="s">
        <v>103</v>
      </c>
      <c r="B63" s="272"/>
      <c r="C63" s="255"/>
      <c r="D63" s="185">
        <f>'[3]arkusz główny'!H239</f>
        <v>4676831</v>
      </c>
      <c r="E63" s="274"/>
      <c r="F63" s="265"/>
      <c r="G63" s="186">
        <f>'[3]arkusz główny'!U239</f>
        <v>3995116</v>
      </c>
      <c r="H63" s="187">
        <f>'[3]arkusz główny'!V239</f>
        <v>7168560574.4900007</v>
      </c>
      <c r="I63" s="259"/>
      <c r="J63" s="190">
        <f>'[3]arkusz główny'!AK239</f>
        <v>879144</v>
      </c>
      <c r="K63" s="191">
        <f>'[3]arkusz główny'!AL239</f>
        <v>7181800158.0899992</v>
      </c>
      <c r="L63" s="191">
        <f>'[3]arkusz główny'!AM239</f>
        <v>4569749568.6700001</v>
      </c>
      <c r="M63" s="191">
        <f>'[3]arkusz główny'!AN239</f>
        <v>1652869078.1400001</v>
      </c>
      <c r="N63" s="261"/>
      <c r="O63" s="263"/>
    </row>
    <row r="64" spans="1:15" x14ac:dyDescent="0.2">
      <c r="A64" s="120" t="s">
        <v>104</v>
      </c>
      <c r="B64" s="273"/>
      <c r="C64" s="255"/>
      <c r="D64" s="185">
        <f>'[3]arkusz główny'!H240</f>
        <v>798220</v>
      </c>
      <c r="E64" s="274"/>
      <c r="F64" s="265"/>
      <c r="G64" s="186">
        <f>'[3]arkusz główny'!U240</f>
        <v>610398</v>
      </c>
      <c r="H64" s="187">
        <f>'[3]arkusz główny'!V240</f>
        <v>738423110.93000007</v>
      </c>
      <c r="I64" s="259"/>
      <c r="J64" s="190">
        <f>'[3]arkusz główny'!AK240</f>
        <v>203401</v>
      </c>
      <c r="K64" s="191">
        <f>'[3]arkusz główny'!AL240</f>
        <v>740978720.73999977</v>
      </c>
      <c r="L64" s="191">
        <f>'[3]arkusz główny'!AM240</f>
        <v>471480290.93000007</v>
      </c>
      <c r="M64" s="191">
        <f>'[3]arkusz główny'!AN240</f>
        <v>168981661.41999999</v>
      </c>
      <c r="N64" s="261"/>
      <c r="O64" s="263"/>
    </row>
    <row r="65" spans="1:15" x14ac:dyDescent="0.2">
      <c r="A65" s="267" t="s">
        <v>105</v>
      </c>
      <c r="B65" s="183" t="s">
        <v>88</v>
      </c>
      <c r="C65" s="255"/>
      <c r="D65" s="192">
        <f>'[3]arkusz główny'!H241</f>
        <v>5563955</v>
      </c>
      <c r="E65" s="274"/>
      <c r="F65" s="265"/>
      <c r="G65" s="193">
        <f>'[3]arkusz główny'!U241</f>
        <v>4687017</v>
      </c>
      <c r="H65" s="194">
        <f>'[3]arkusz główny'!V241</f>
        <v>8298816822.4399986</v>
      </c>
      <c r="I65" s="259"/>
      <c r="J65" s="111">
        <f>'[3]arkusz główny'!AK241</f>
        <v>1021335</v>
      </c>
      <c r="K65" s="112">
        <f>'[3]arkusz główny'!AL241</f>
        <v>8317284948.8400011</v>
      </c>
      <c r="L65" s="112">
        <f>'[3]arkusz główny'!AM241</f>
        <v>5292252875.9000006</v>
      </c>
      <c r="M65" s="112">
        <f>'[3]arkusz główny'!AN241</f>
        <v>1912583825.0600002</v>
      </c>
      <c r="N65" s="261"/>
      <c r="O65" s="263"/>
    </row>
    <row r="66" spans="1:15" x14ac:dyDescent="0.2">
      <c r="A66" s="275"/>
      <c r="B66" s="158" t="s">
        <v>106</v>
      </c>
      <c r="C66" s="255"/>
      <c r="D66" s="195">
        <f>'[3]arkusz główny'!H249</f>
        <v>809</v>
      </c>
      <c r="E66" s="274"/>
      <c r="F66" s="265"/>
      <c r="G66" s="193">
        <f>'[3]arkusz główny'!U249</f>
        <v>809</v>
      </c>
      <c r="H66" s="194">
        <f>'[3]arkusz główny'!V249</f>
        <v>4003540.3000000003</v>
      </c>
      <c r="I66" s="259"/>
      <c r="J66" s="111">
        <f>'[3]arkusz główny'!AK249</f>
        <v>812</v>
      </c>
      <c r="K66" s="112">
        <f>'[3]arkusz główny'!AL249</f>
        <v>2425060.4699999997</v>
      </c>
      <c r="L66" s="112">
        <f>'[3]arkusz główny'!AM249</f>
        <v>1543063.23</v>
      </c>
      <c r="M66" s="112">
        <f>'[3]arkusz główny'!AN249</f>
        <v>566164.31999999995</v>
      </c>
      <c r="N66" s="261"/>
      <c r="O66" s="263"/>
    </row>
    <row r="67" spans="1:15" x14ac:dyDescent="0.2">
      <c r="A67" s="196">
        <v>14</v>
      </c>
      <c r="B67" s="197" t="s">
        <v>107</v>
      </c>
      <c r="C67" s="198">
        <f>'[3]arkusz główny'!F250</f>
        <v>641533678.02429211</v>
      </c>
      <c r="D67" s="199">
        <f>'[3]arkusz główny'!H250</f>
        <v>94733</v>
      </c>
      <c r="E67" s="200"/>
      <c r="F67" s="201">
        <f>IFERROR(E67/C67,".")</f>
        <v>0</v>
      </c>
      <c r="G67" s="202">
        <f>'[3]arkusz główny'!U250</f>
        <v>42170</v>
      </c>
      <c r="H67" s="200">
        <f>'[3]arkusz główny'!V250</f>
        <v>298476374.10999995</v>
      </c>
      <c r="I67" s="203">
        <f>IFERROR(H67/C67,".")</f>
        <v>0.46525441194171874</v>
      </c>
      <c r="J67" s="204">
        <f>'[3]arkusz główny'!AK250</f>
        <v>42158</v>
      </c>
      <c r="K67" s="205">
        <f>'[3]arkusz główny'!AL250</f>
        <v>298628145.97999996</v>
      </c>
      <c r="L67" s="205">
        <f>'[3]arkusz główny'!AM250</f>
        <v>190016867.23999998</v>
      </c>
      <c r="M67" s="205">
        <f>'[3]arkusz główny'!AN250</f>
        <v>65129025.729999997</v>
      </c>
      <c r="N67" s="206">
        <f>IFERROR(M67/O67,".")</f>
        <v>0.4619079839007092</v>
      </c>
      <c r="O67" s="207">
        <f>'[3]arkusz główny'!AR250</f>
        <v>141000000</v>
      </c>
    </row>
    <row r="68" spans="1:15" x14ac:dyDescent="0.2">
      <c r="A68" s="208">
        <v>16</v>
      </c>
      <c r="B68" s="162" t="s">
        <v>108</v>
      </c>
      <c r="C68" s="198">
        <f>'[3]arkusz główny'!F253</f>
        <v>420284538.99986303</v>
      </c>
      <c r="D68" s="199">
        <f>'[3]arkusz główny'!H253</f>
        <v>538</v>
      </c>
      <c r="E68" s="200">
        <f>'[3]arkusz główny'!I253</f>
        <v>1095557715.0900002</v>
      </c>
      <c r="F68" s="201">
        <f>IFERROR(E68/C68,".")</f>
        <v>2.6067047760002353</v>
      </c>
      <c r="G68" s="202">
        <f>'[3]arkusz główny'!U253</f>
        <v>83</v>
      </c>
      <c r="H68" s="200">
        <f>'[3]arkusz główny'!V253</f>
        <v>211866085</v>
      </c>
      <c r="I68" s="203">
        <f>IFERROR(H68/C68,".")</f>
        <v>0.50410154393062045</v>
      </c>
      <c r="J68" s="204">
        <f>'[3]arkusz główny'!AK253</f>
        <v>26</v>
      </c>
      <c r="K68" s="205">
        <f>'[3]arkusz główny'!AL253</f>
        <v>32962172.010000002</v>
      </c>
      <c r="L68" s="205">
        <f>'[3]arkusz główny'!AM253</f>
        <v>20973829.800000001</v>
      </c>
      <c r="M68" s="205">
        <f>'[3]arkusz główny'!AN253</f>
        <v>7294242.0800000001</v>
      </c>
      <c r="N68" s="206">
        <f>IFERROR(M68/O68,".")</f>
        <v>7.8434240427012206E-2</v>
      </c>
      <c r="O68" s="207">
        <f>'[3]arkusz główny'!AR253</f>
        <v>92998186</v>
      </c>
    </row>
    <row r="69" spans="1:15" x14ac:dyDescent="0.2">
      <c r="A69" s="52">
        <v>19</v>
      </c>
      <c r="B69" s="53" t="s">
        <v>109</v>
      </c>
      <c r="C69" s="54">
        <f>'[3]arkusz główny'!F258</f>
        <v>3495409134.7688975</v>
      </c>
      <c r="D69" s="209">
        <f>D70+D71+D74+D77</f>
        <v>37652</v>
      </c>
      <c r="E69" s="56">
        <f>E70+E71+E74+E77</f>
        <v>5023769009.3404789</v>
      </c>
      <c r="F69" s="57">
        <f>IFERROR(E69/C69,".")</f>
        <v>1.4372477771969405</v>
      </c>
      <c r="G69" s="58">
        <f>G70+G71+G74+G77</f>
        <v>20139</v>
      </c>
      <c r="H69" s="56">
        <f>H70+H71+H74+H77</f>
        <v>2883443325.0663061</v>
      </c>
      <c r="I69" s="59">
        <f>IFERROR(H69/C69,".")</f>
        <v>0.82492298151442234</v>
      </c>
      <c r="J69" s="60">
        <f>'[3]arkusz główny'!AK258</f>
        <v>14868</v>
      </c>
      <c r="K69" s="61">
        <f>K70+K71+K74+K77</f>
        <v>2336379008.7799997</v>
      </c>
      <c r="L69" s="61">
        <f>L70+L71+L74+L77</f>
        <v>1405373593.6799998</v>
      </c>
      <c r="M69" s="61">
        <f>M70+M71+M74+M77</f>
        <v>536587017.4600001</v>
      </c>
      <c r="N69" s="62">
        <f>IFERROR(M69/O69,".")</f>
        <v>0.68183025669046093</v>
      </c>
      <c r="O69" s="63">
        <f>'[3]arkusz główny'!AR258</f>
        <v>786980355</v>
      </c>
    </row>
    <row r="70" spans="1:15" x14ac:dyDescent="0.2">
      <c r="A70" s="37" t="s">
        <v>110</v>
      </c>
      <c r="B70" s="210" t="s">
        <v>111</v>
      </c>
      <c r="C70" s="255"/>
      <c r="D70" s="211">
        <f>'[3]arkusz główny'!H259</f>
        <v>301</v>
      </c>
      <c r="E70" s="40">
        <f>'[3]arkusz główny'!I259</f>
        <v>37422000</v>
      </c>
      <c r="F70" s="265"/>
      <c r="G70" s="212">
        <f>'[3]arkusz główny'!U259</f>
        <v>299</v>
      </c>
      <c r="H70" s="96">
        <f>'[3]arkusz główny'!V259</f>
        <v>37180000</v>
      </c>
      <c r="I70" s="259"/>
      <c r="J70" s="42">
        <f>'[3]arkusz główny'!AK259</f>
        <v>299</v>
      </c>
      <c r="K70" s="213">
        <f>'[3]arkusz główny'!AL259</f>
        <v>37156680</v>
      </c>
      <c r="L70" s="213">
        <f>'[3]arkusz główny'!AM259</f>
        <v>23642795.48</v>
      </c>
      <c r="M70" s="213">
        <f>'[3]arkusz główny'!AN259</f>
        <v>8641728.5499999989</v>
      </c>
      <c r="N70" s="261"/>
      <c r="O70" s="263"/>
    </row>
    <row r="71" spans="1:15" x14ac:dyDescent="0.2">
      <c r="A71" s="267" t="s">
        <v>112</v>
      </c>
      <c r="B71" s="83" t="s">
        <v>113</v>
      </c>
      <c r="C71" s="255"/>
      <c r="D71" s="95">
        <f>'[3]arkusz główny'!H260</f>
        <v>36836</v>
      </c>
      <c r="E71" s="96">
        <f>'[3]arkusz główny'!I260</f>
        <v>4326398324.3362389</v>
      </c>
      <c r="F71" s="265"/>
      <c r="G71" s="98">
        <f>SUM(G72:G73)</f>
        <v>19401</v>
      </c>
      <c r="H71" s="96">
        <f>SUM(H72:H73)</f>
        <v>2232160745.9941511</v>
      </c>
      <c r="I71" s="259"/>
      <c r="J71" s="100">
        <f>'[3]arkusz główny'!AK260</f>
        <v>14786</v>
      </c>
      <c r="K71" s="101">
        <f>'[3]arkusz główny'!AL260</f>
        <v>1810645756.0999999</v>
      </c>
      <c r="L71" s="101">
        <f>'[3]arkusz główny'!AM260</f>
        <v>1097991810.9099998</v>
      </c>
      <c r="M71" s="101">
        <f>'[3]arkusz główny'!AN260</f>
        <v>416235122.03000009</v>
      </c>
      <c r="N71" s="261"/>
      <c r="O71" s="263"/>
    </row>
    <row r="72" spans="1:15" x14ac:dyDescent="0.2">
      <c r="A72" s="268"/>
      <c r="B72" s="183" t="s">
        <v>114</v>
      </c>
      <c r="C72" s="255"/>
      <c r="D72" s="95">
        <f>'[3]arkusz główny'!H261</f>
        <v>36836</v>
      </c>
      <c r="E72" s="96">
        <f>'[3]arkusz główny'!I261</f>
        <v>4326398324.3362389</v>
      </c>
      <c r="F72" s="265"/>
      <c r="G72" s="98">
        <f>'[3]arkusz główny'!U261</f>
        <v>19338</v>
      </c>
      <c r="H72" s="96">
        <f>'[3]arkusz główny'!V261</f>
        <v>2227114065.4541512</v>
      </c>
      <c r="I72" s="259"/>
      <c r="J72" s="100">
        <f>'[3]arkusz główny'!AK261</f>
        <v>14732</v>
      </c>
      <c r="K72" s="101">
        <f>'[3]arkusz główny'!AL261</f>
        <v>1805599075.5599999</v>
      </c>
      <c r="L72" s="101">
        <f>'[3]arkusz główny'!AM261</f>
        <v>1094780608.29</v>
      </c>
      <c r="M72" s="101">
        <f>'[3]arkusz główny'!AN261</f>
        <v>415100410.36000007</v>
      </c>
      <c r="N72" s="261"/>
      <c r="O72" s="263"/>
    </row>
    <row r="73" spans="1:15" x14ac:dyDescent="0.2">
      <c r="A73" s="269"/>
      <c r="B73" s="158" t="s">
        <v>115</v>
      </c>
      <c r="C73" s="255"/>
      <c r="D73" s="214"/>
      <c r="E73" s="215"/>
      <c r="F73" s="265"/>
      <c r="G73" s="98">
        <f>'[3]arkusz główny'!U262</f>
        <v>63</v>
      </c>
      <c r="H73" s="96">
        <f>'[3]arkusz główny'!V262</f>
        <v>5046680.5399999991</v>
      </c>
      <c r="I73" s="259"/>
      <c r="J73" s="100">
        <f>'[3]arkusz główny'!AK262</f>
        <v>62</v>
      </c>
      <c r="K73" s="101">
        <f>'[3]arkusz główny'!AL262</f>
        <v>5046680.5399999991</v>
      </c>
      <c r="L73" s="101">
        <f>'[3]arkusz główny'!AM262</f>
        <v>3211202.62</v>
      </c>
      <c r="M73" s="101">
        <f>'[3]arkusz główny'!AN262</f>
        <v>1134711.67</v>
      </c>
      <c r="N73" s="261"/>
      <c r="O73" s="263"/>
    </row>
    <row r="74" spans="1:15" x14ac:dyDescent="0.2">
      <c r="A74" s="267" t="s">
        <v>116</v>
      </c>
      <c r="B74" s="83" t="s">
        <v>117</v>
      </c>
      <c r="C74" s="255"/>
      <c r="D74" s="95">
        <f>'[3]arkusz główny'!H263</f>
        <v>241</v>
      </c>
      <c r="E74" s="96">
        <f>'[3]arkusz główny'!I263</f>
        <v>109389336.63</v>
      </c>
      <c r="F74" s="265"/>
      <c r="G74" s="98">
        <f>SUM(G75:G76)</f>
        <v>166</v>
      </c>
      <c r="H74" s="96">
        <f>SUM(H75:H76)</f>
        <v>65315013.659999996</v>
      </c>
      <c r="I74" s="259"/>
      <c r="J74" s="100">
        <f>'[3]arkusz główny'!AK263</f>
        <v>239</v>
      </c>
      <c r="K74" s="101">
        <f>'[3]arkusz główny'!AL263</f>
        <v>42253665.950000003</v>
      </c>
      <c r="L74" s="101">
        <f>'[3]arkusz główny'!AM263</f>
        <v>19531666.449999999</v>
      </c>
      <c r="M74" s="101">
        <f>'[3]arkusz główny'!AN263</f>
        <v>9608309.160000002</v>
      </c>
      <c r="N74" s="261"/>
      <c r="O74" s="263"/>
    </row>
    <row r="75" spans="1:15" x14ac:dyDescent="0.2">
      <c r="A75" s="268"/>
      <c r="B75" s="183" t="s">
        <v>114</v>
      </c>
      <c r="C75" s="255"/>
      <c r="D75" s="46">
        <f>'[3]arkusz główny'!H264</f>
        <v>241</v>
      </c>
      <c r="E75" s="47">
        <f>'[3]arkusz główny'!I264</f>
        <v>109389336.63</v>
      </c>
      <c r="F75" s="265"/>
      <c r="G75" s="48">
        <f>'[3]arkusz główny'!U264</f>
        <v>162</v>
      </c>
      <c r="H75" s="47">
        <f>'[3]arkusz główny'!V264</f>
        <v>64344855.379999995</v>
      </c>
      <c r="I75" s="259"/>
      <c r="J75" s="49">
        <f>'[3]arkusz główny'!AK264</f>
        <v>237</v>
      </c>
      <c r="K75" s="50">
        <f>'[3]arkusz główny'!AL264</f>
        <v>41283507.670000002</v>
      </c>
      <c r="L75" s="50">
        <f>'[3]arkusz główny'!AM264</f>
        <v>18914354.77</v>
      </c>
      <c r="M75" s="50">
        <f>'[3]arkusz główny'!AN264</f>
        <v>9390462.5200000014</v>
      </c>
      <c r="N75" s="261"/>
      <c r="O75" s="263"/>
    </row>
    <row r="76" spans="1:15" x14ac:dyDescent="0.2">
      <c r="A76" s="269"/>
      <c r="B76" s="158" t="s">
        <v>115</v>
      </c>
      <c r="C76" s="255"/>
      <c r="D76" s="214"/>
      <c r="E76" s="215"/>
      <c r="F76" s="266"/>
      <c r="G76" s="48">
        <f>'[3]arkusz główny'!U265</f>
        <v>4</v>
      </c>
      <c r="H76" s="47">
        <f>'[3]arkusz główny'!V265</f>
        <v>970158.28</v>
      </c>
      <c r="I76" s="259"/>
      <c r="J76" s="49">
        <f>'[3]arkusz główny'!AK265</f>
        <v>7</v>
      </c>
      <c r="K76" s="50">
        <f>'[3]arkusz główny'!AL265</f>
        <v>970158.28</v>
      </c>
      <c r="L76" s="50">
        <f>'[3]arkusz główny'!AM265</f>
        <v>617311.68000000005</v>
      </c>
      <c r="M76" s="50">
        <f>'[3]arkusz główny'!AN265</f>
        <v>217846.64</v>
      </c>
      <c r="N76" s="261"/>
      <c r="O76" s="263"/>
    </row>
    <row r="77" spans="1:15" x14ac:dyDescent="0.2">
      <c r="A77" s="44" t="s">
        <v>118</v>
      </c>
      <c r="B77" s="77" t="s">
        <v>119</v>
      </c>
      <c r="C77" s="255"/>
      <c r="D77" s="46">
        <f>'[3]arkusz główny'!H266</f>
        <v>274</v>
      </c>
      <c r="E77" s="47">
        <f>'[3]arkusz główny'!I266</f>
        <v>550559348.37424004</v>
      </c>
      <c r="F77" s="265"/>
      <c r="G77" s="48">
        <f>'[3]arkusz główny'!U266</f>
        <v>273</v>
      </c>
      <c r="H77" s="47">
        <f>'[3]arkusz główny'!V266</f>
        <v>548787565.41215503</v>
      </c>
      <c r="I77" s="259"/>
      <c r="J77" s="49">
        <f>'[3]arkusz główny'!AK266</f>
        <v>274</v>
      </c>
      <c r="K77" s="50">
        <f>'[3]arkusz główny'!AL266</f>
        <v>446322906.73000002</v>
      </c>
      <c r="L77" s="50">
        <f>'[3]arkusz główny'!AM266</f>
        <v>264207320.84</v>
      </c>
      <c r="M77" s="50">
        <f>'[3]arkusz główny'!AN266</f>
        <v>102101857.71999998</v>
      </c>
      <c r="N77" s="261"/>
      <c r="O77" s="263"/>
    </row>
    <row r="78" spans="1:15" x14ac:dyDescent="0.2">
      <c r="A78" s="52">
        <v>20</v>
      </c>
      <c r="B78" s="53" t="s">
        <v>120</v>
      </c>
      <c r="C78" s="54">
        <f>'[3]arkusz główny'!F267</f>
        <v>1597122032.1615641</v>
      </c>
      <c r="D78" s="55">
        <f>'[3]arkusz główny'!H267</f>
        <v>1152</v>
      </c>
      <c r="E78" s="56">
        <f>'[3]arkusz główny'!I267</f>
        <v>908959720.51600027</v>
      </c>
      <c r="F78" s="57">
        <f>IFERROR(E78/C78,".")</f>
        <v>0.56912352482283601</v>
      </c>
      <c r="G78" s="58">
        <f>'[3]arkusz główny'!U267</f>
        <v>1026</v>
      </c>
      <c r="H78" s="56">
        <f>'[3]arkusz główny'!V267</f>
        <v>850308282.73299992</v>
      </c>
      <c r="I78" s="59">
        <f>IFERROR(H78/C78,".")</f>
        <v>0.53240032108390767</v>
      </c>
      <c r="J78" s="60">
        <f>'[3]arkusz główny'!AK267</f>
        <v>42</v>
      </c>
      <c r="K78" s="61">
        <f>'[3]arkusz główny'!AL267</f>
        <v>713920152.51000023</v>
      </c>
      <c r="L78" s="61">
        <f>'[3]arkusz główny'!AM267</f>
        <v>454267387.8599999</v>
      </c>
      <c r="M78" s="61">
        <f>'[3]arkusz główny'!AN267</f>
        <v>163248936.52000001</v>
      </c>
      <c r="N78" s="62">
        <f>IFERROR(M78/O78,".")</f>
        <v>0.45514083858337417</v>
      </c>
      <c r="O78" s="63">
        <f>'[3]arkusz główny'!AR267</f>
        <v>358677848</v>
      </c>
    </row>
    <row r="79" spans="1:15" ht="24" x14ac:dyDescent="0.2">
      <c r="A79" s="52">
        <f>'[3]arkusz główny'!B270</f>
        <v>21</v>
      </c>
      <c r="B79" s="53" t="s">
        <v>125</v>
      </c>
      <c r="C79" s="54">
        <f>'[3]arkusz główny'!F270</f>
        <v>1228141046.8898511</v>
      </c>
      <c r="D79" s="209">
        <f>'[3]arkusz główny'!H270</f>
        <v>195623</v>
      </c>
      <c r="E79" s="216"/>
      <c r="F79" s="57"/>
      <c r="G79" s="58">
        <f>'[3]arkusz główny'!U270</f>
        <v>180304</v>
      </c>
      <c r="H79" s="56">
        <f>'[3]arkusz główny'!V270</f>
        <v>1198738252.3600001</v>
      </c>
      <c r="I79" s="59">
        <f>IFERROR(H79/C79,".")</f>
        <v>0.9760591060739231</v>
      </c>
      <c r="J79" s="60">
        <f>'[3]arkusz główny'!AK270</f>
        <v>180328</v>
      </c>
      <c r="K79" s="61">
        <f>'[3]arkusz główny'!AL270</f>
        <v>1199008757.51</v>
      </c>
      <c r="L79" s="61">
        <f>'[3]arkusz główny'!AM270</f>
        <v>762928414.3900001</v>
      </c>
      <c r="M79" s="61">
        <f>'[3]arkusz główny'!AN270</f>
        <v>266988653.58999997</v>
      </c>
      <c r="N79" s="62">
        <f>IFERROR(M79/O79,".")</f>
        <v>0.97662414986238721</v>
      </c>
      <c r="O79" s="63">
        <f>'[3]arkusz główny'!AR270</f>
        <v>273379123</v>
      </c>
    </row>
    <row r="80" spans="1:15" x14ac:dyDescent="0.2">
      <c r="A80" s="52"/>
      <c r="B80" s="53" t="s">
        <v>121</v>
      </c>
      <c r="C80" s="54">
        <f>'[3]arkusz główny'!F271</f>
        <v>1179750490.304662</v>
      </c>
      <c r="D80" s="217"/>
      <c r="E80" s="216"/>
      <c r="F80" s="57"/>
      <c r="G80" s="218"/>
      <c r="H80" s="56">
        <f>'[3]zobowiązania wieloletnie'!F22</f>
        <v>1259805744.0699999</v>
      </c>
      <c r="I80" s="59">
        <f>IFERROR(H80/C80,".")</f>
        <v>1.0678577838477221</v>
      </c>
      <c r="J80" s="60">
        <f>'[3]arkusz główny'!AK271</f>
        <v>53466</v>
      </c>
      <c r="K80" s="61">
        <f>SUM(K81:K82)</f>
        <v>1259805744.0699999</v>
      </c>
      <c r="L80" s="61">
        <f>SUM(L81:L82)</f>
        <v>801610021.19000006</v>
      </c>
      <c r="M80" s="61">
        <f>SUM(M81:M82)</f>
        <v>298022264.75999999</v>
      </c>
      <c r="N80" s="62">
        <f>IFERROR(M80/O80,".")</f>
        <v>1.1289359357362818</v>
      </c>
      <c r="O80" s="63">
        <f>'[3]arkusz główny'!AR271</f>
        <v>263985099</v>
      </c>
    </row>
    <row r="81" spans="1:15" x14ac:dyDescent="0.2">
      <c r="A81" s="253" t="s">
        <v>87</v>
      </c>
      <c r="B81" s="219" t="s">
        <v>39</v>
      </c>
      <c r="C81" s="255"/>
      <c r="D81" s="257"/>
      <c r="E81" s="220"/>
      <c r="F81" s="221"/>
      <c r="G81" s="222"/>
      <c r="H81" s="142">
        <f>'[3]zobowiązania wieloletnie'!F23</f>
        <v>586710431.03999996</v>
      </c>
      <c r="I81" s="259"/>
      <c r="J81" s="223">
        <f>'[3]arkusz główny'!AK272</f>
        <v>17662</v>
      </c>
      <c r="K81" s="224">
        <f>'[3]arkusz główny'!AL272</f>
        <v>586710431.03999996</v>
      </c>
      <c r="L81" s="224">
        <f>'[3]arkusz główny'!AM272</f>
        <v>373321428.02999997</v>
      </c>
      <c r="M81" s="224">
        <f>'[3]arkusz główny'!AN272</f>
        <v>137689426.47999999</v>
      </c>
      <c r="N81" s="261"/>
      <c r="O81" s="263"/>
    </row>
    <row r="82" spans="1:15" ht="13.5" thickBot="1" x14ac:dyDescent="0.25">
      <c r="A82" s="254"/>
      <c r="B82" s="158" t="s">
        <v>122</v>
      </c>
      <c r="C82" s="256"/>
      <c r="D82" s="258"/>
      <c r="E82" s="225"/>
      <c r="F82" s="226"/>
      <c r="G82" s="227"/>
      <c r="H82" s="228">
        <f>'[3]zobowiązania wieloletnie'!F24</f>
        <v>673095313.02999997</v>
      </c>
      <c r="I82" s="260"/>
      <c r="J82" s="229">
        <f>'[3]arkusz główny'!AK273</f>
        <v>35804</v>
      </c>
      <c r="K82" s="230">
        <f>'[3]arkusz główny'!AL273</f>
        <v>673095313.02999997</v>
      </c>
      <c r="L82" s="230">
        <f>'[3]arkusz główny'!AM273</f>
        <v>428288593.16000003</v>
      </c>
      <c r="M82" s="230">
        <f>'[3]arkusz główny'!AN273</f>
        <v>160332838.28</v>
      </c>
      <c r="N82" s="262"/>
      <c r="O82" s="264"/>
    </row>
    <row r="83" spans="1:15" ht="16.5" thickBot="1" x14ac:dyDescent="0.25">
      <c r="A83" s="247" t="s">
        <v>123</v>
      </c>
      <c r="B83" s="248"/>
      <c r="C83" s="231">
        <f>'[3]arkusz główny'!F274</f>
        <v>60045468365.010567</v>
      </c>
      <c r="D83" s="232">
        <f>D80+D78+D69+D68+D67+D61+D56+D50+D47+D41+D35+D29+D26+D18+D13+D9+D6+D79</f>
        <v>6803369</v>
      </c>
      <c r="E83" s="233">
        <f>E80+E78+E69+E68+E67+E61+E56+E50+E47+E41+E35+E29+E26+E18+E13+E9+E6+E79</f>
        <v>65262317102.624596</v>
      </c>
      <c r="F83" s="234">
        <f>IFERROR(E83/C83,".")</f>
        <v>1.0868816395252563</v>
      </c>
      <c r="G83" s="235">
        <f>G80+G78+G69+G68+G67+G61+G56+G50+G47+G41+G35+G29+G26+G18+G13+G9+G6+G79</f>
        <v>5603806</v>
      </c>
      <c r="H83" s="236">
        <f>H80+H78+H69+H68+H67+H61+H56+H50+H47+H41+H35+H29+H26+H18+H13+H9+H6+H79</f>
        <v>52850472494.006775</v>
      </c>
      <c r="I83" s="237">
        <f>IFERROR(H83/C83,".")</f>
        <v>0.88017420686493586</v>
      </c>
      <c r="J83" s="238">
        <f>'[3]arkusz główny'!AK274</f>
        <v>1197769</v>
      </c>
      <c r="K83" s="239">
        <f>K80+K78+K69+K68+K61+K56+K50+K47+K41+K35+K29+K26+K18+K13+K9+K6+K79+K67</f>
        <v>38663726930.430008</v>
      </c>
      <c r="L83" s="239">
        <f t="shared" ref="L83:M83" si="6">L80+L78+L69+L68+L61+L56+L50+L47+L41+L35+L29+L26+L18+L13+L9+L6+L79+L67</f>
        <v>24647374994.169994</v>
      </c>
      <c r="M83" s="239">
        <f t="shared" si="6"/>
        <v>8860130919.5599995</v>
      </c>
      <c r="N83" s="240">
        <f>IFERROR(M83/O83,".")</f>
        <v>0.65419264032063162</v>
      </c>
      <c r="O83" s="241">
        <f>'[3]arkusz główny'!AR274</f>
        <v>13543611428</v>
      </c>
    </row>
    <row r="84" spans="1:15" ht="31.5" customHeight="1" thickBot="1" x14ac:dyDescent="0.25">
      <c r="A84" s="249" t="s">
        <v>124</v>
      </c>
      <c r="B84" s="249"/>
      <c r="C84" s="242">
        <f>'[3]arkusz główny'!F275</f>
        <v>60354034096.196404</v>
      </c>
      <c r="D84" s="250"/>
      <c r="E84" s="251"/>
      <c r="F84" s="251"/>
      <c r="G84" s="251"/>
      <c r="H84" s="251"/>
      <c r="I84" s="251"/>
      <c r="J84" s="251"/>
      <c r="K84" s="251"/>
      <c r="L84" s="251"/>
      <c r="M84" s="251"/>
      <c r="N84" s="252"/>
      <c r="O84" s="242">
        <f>O80+O78+O69+O68+O61+O56+O50+O47+O41+O35+O29+O26+O18+O13+O9+O6+O67+O79</f>
        <v>13612211428</v>
      </c>
    </row>
    <row r="85" spans="1:15" x14ac:dyDescent="0.2">
      <c r="A85" s="243" t="s">
        <v>127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</row>
    <row r="86" spans="1:15" ht="13.5" customHeight="1" x14ac:dyDescent="0.2">
      <c r="A86" s="243" t="s">
        <v>126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O86" s="244"/>
    </row>
    <row r="87" spans="1:15" hidden="1" x14ac:dyDescent="0.2">
      <c r="A87" s="243" t="str">
        <f>'[3]arkusz główny'!B278</f>
        <v xml:space="preserve">3.) W ramach poddziałania 19.2 dane zawarte w sekcjach "złożone wnioski" oraz "wnioski odrzucone / wycofane" nie zawierają wniosków niewybranych przez LGD. </v>
      </c>
      <c r="J87" s="245"/>
      <c r="K87" s="245"/>
      <c r="L87" s="245"/>
      <c r="M87" s="245"/>
      <c r="N87" s="245"/>
    </row>
    <row r="88" spans="1:15" hidden="1" x14ac:dyDescent="0.2">
      <c r="A88" s="243" t="str">
        <f>'[3]arkusz główny'!B279</f>
        <v>4.) W ramach poddziałania 19.4 dane kwotowe zawarte w sekcjach dotyczących złożonych wniosków oraz zawartych umów dotyczą maksymalnej kwoty wsparcia wynikającej z umowy ramowej zawartej przez daną LGD.</v>
      </c>
    </row>
    <row r="89" spans="1:15" hidden="1" x14ac:dyDescent="0.2">
      <c r="A89" s="243" t="str">
        <f>'[3]arkusz główny'!B280</f>
        <v>5.)  W przypadku działania 13, w wyniku przeksięgowań płatności część kwot z decyzji została zrealizowana w ramach budżetu PROW 2007-2013 (dot. wiersza zobowiązania z PROW 2007-2013 (część kampanii 2014)).</v>
      </c>
      <c r="K89" s="246"/>
      <c r="L89" s="246"/>
      <c r="M89" s="246"/>
    </row>
    <row r="90" spans="1:15" hidden="1" x14ac:dyDescent="0.2">
      <c r="A90" s="243" t="str">
        <f>'[3]arkusz główny'!B281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1" spans="1:15" hidden="1" x14ac:dyDescent="0.2">
      <c r="A91" s="243" t="str">
        <f>'[3]arkusz główny'!B282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2" spans="1:15" hidden="1" x14ac:dyDescent="0.2">
      <c r="A92" s="243" t="str">
        <f>'[3]arkusz główny'!B283</f>
        <v>8.) Dane w sekcjach B-J i L-N nie obejmują instrumentów finansowych realizowanych w ramach Programu.</v>
      </c>
    </row>
    <row r="93" spans="1:15" hidden="1" x14ac:dyDescent="0.2">
      <c r="A93" s="243" t="str">
        <f>'[3]arkusz główny'!B284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3" s="245"/>
      <c r="H93" s="245"/>
      <c r="I93" s="245"/>
    </row>
    <row r="94" spans="1:15" hidden="1" x14ac:dyDescent="0.2">
      <c r="A94" s="243"/>
      <c r="C94" s="246"/>
      <c r="D94" s="245"/>
      <c r="E94" s="245"/>
      <c r="G94" s="245"/>
      <c r="H94" s="245"/>
      <c r="J94" s="245"/>
      <c r="K94" s="245"/>
    </row>
    <row r="95" spans="1:15" hidden="1" x14ac:dyDescent="0.2">
      <c r="A95" s="243" t="str">
        <f>'[3]arkusz główny'!B286</f>
        <v xml:space="preserve">Sporządzili: pracownicy Wydziału Informacji Zarządczej i Sprawozdawczości oraz Wydziału Sprawozdawczości Instrumentów Rolnych i Rybackich </v>
      </c>
    </row>
    <row r="96" spans="1:15" hidden="1" x14ac:dyDescent="0.2">
      <c r="A96" s="243" t="str">
        <f>'[3]arkusz główny'!B287</f>
        <v xml:space="preserve">Sprawdzili: Katarzyna Kotańska Naczelnik Wydziału Informacji Zarządczej i Sprawozdawczości, Tomasz Sikora - Naczelnik,Wydział Sprawozdawczości Instrumentów Rolnych i Rybackich </v>
      </c>
    </row>
    <row r="97" spans="1:13" hidden="1" x14ac:dyDescent="0.2">
      <c r="A97" s="243" t="str">
        <f>'[3]arkusz główny'!B288</f>
        <v>Zaakceptował: Cezary Gadomski - Zastępca Dyrektora, Departament Analiz i Sprawozdawczości</v>
      </c>
    </row>
    <row r="98" spans="1:13" hidden="1" x14ac:dyDescent="0.2">
      <c r="A98" s="243" t="str">
        <f>'[3]arkusz główny'!B289</f>
        <v>Zatwierdził: Piotr Żurawski - Zastępca Dyrektora Departamentu Analiz i Sprawozdawczości</v>
      </c>
    </row>
    <row r="99" spans="1:13" ht="15.75" hidden="1" customHeight="1" x14ac:dyDescent="0.2">
      <c r="A99" s="243"/>
    </row>
    <row r="100" spans="1:13" ht="15" hidden="1" customHeight="1" x14ac:dyDescent="0.2">
      <c r="A100" s="243" t="str">
        <f>'[3]arkusz główny'!B290</f>
        <v>Data sporządzenia: 13.07.2021 r.</v>
      </c>
    </row>
    <row r="101" spans="1:13" hidden="1" x14ac:dyDescent="0.2">
      <c r="C101" s="245"/>
      <c r="D101" s="245">
        <f>D83-'[3]arkusz główny'!H274</f>
        <v>0</v>
      </c>
      <c r="E101" s="245">
        <f>E83-'[3]arkusz główny'!I274</f>
        <v>0</v>
      </c>
      <c r="G101" s="245">
        <f>G83-'[3]arkusz główny'!U274</f>
        <v>0</v>
      </c>
      <c r="H101" s="245">
        <f>H83-'[3]arkusz główny'!V274</f>
        <v>0</v>
      </c>
      <c r="J101" s="245">
        <f>J83-'[3]arkusz główny'!AK274</f>
        <v>0</v>
      </c>
      <c r="K101" s="245">
        <f>K83-'[3]arkusz główny'!AL274</f>
        <v>0</v>
      </c>
      <c r="L101" s="245">
        <f>L83-'[3]arkusz główny'!AM274</f>
        <v>0</v>
      </c>
      <c r="M101" s="245">
        <f>M83-'[3]arkusz główny'!AN274</f>
        <v>0</v>
      </c>
    </row>
    <row r="102" spans="1:13" hidden="1" x14ac:dyDescent="0.2"/>
  </sheetData>
  <mergeCells count="104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3"/>
    <mergeCell ref="C27:C28"/>
    <mergeCell ref="F27:F28"/>
    <mergeCell ref="I27:I28"/>
    <mergeCell ref="N27:N28"/>
    <mergeCell ref="O27:O28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2:C46"/>
    <mergeCell ref="A43:A45"/>
    <mergeCell ref="F43:F45"/>
    <mergeCell ref="I43:I45"/>
    <mergeCell ref="N43:N45"/>
    <mergeCell ref="O43:O45"/>
    <mergeCell ref="A36:A37"/>
    <mergeCell ref="C36:C40"/>
    <mergeCell ref="F36:F40"/>
    <mergeCell ref="I36:I40"/>
    <mergeCell ref="N36:N40"/>
    <mergeCell ref="O36:O40"/>
    <mergeCell ref="A38:A39"/>
    <mergeCell ref="A53:A55"/>
    <mergeCell ref="C57:C60"/>
    <mergeCell ref="E57:E60"/>
    <mergeCell ref="F57:F60"/>
    <mergeCell ref="I57:I60"/>
    <mergeCell ref="N57:N60"/>
    <mergeCell ref="O48:O49"/>
    <mergeCell ref="C51:C54"/>
    <mergeCell ref="E51:E54"/>
    <mergeCell ref="F51:F54"/>
    <mergeCell ref="I51:I54"/>
    <mergeCell ref="N51:N54"/>
    <mergeCell ref="O51:O54"/>
    <mergeCell ref="A48:A49"/>
    <mergeCell ref="C48:C49"/>
    <mergeCell ref="E48:E49"/>
    <mergeCell ref="F48:F49"/>
    <mergeCell ref="I48:I49"/>
    <mergeCell ref="N48:N49"/>
    <mergeCell ref="C70:C77"/>
    <mergeCell ref="F70:F77"/>
    <mergeCell ref="I70:I77"/>
    <mergeCell ref="N70:N77"/>
    <mergeCell ref="O70:O77"/>
    <mergeCell ref="A71:A73"/>
    <mergeCell ref="A74:A76"/>
    <mergeCell ref="O57:O60"/>
    <mergeCell ref="A59:A60"/>
    <mergeCell ref="B62:B64"/>
    <mergeCell ref="C62:C66"/>
    <mergeCell ref="E62:E66"/>
    <mergeCell ref="F62:F66"/>
    <mergeCell ref="I62:I66"/>
    <mergeCell ref="N62:N66"/>
    <mergeCell ref="O62:O66"/>
    <mergeCell ref="A65:A66"/>
    <mergeCell ref="A83:B83"/>
    <mergeCell ref="A84:B84"/>
    <mergeCell ref="D84:N84"/>
    <mergeCell ref="A81:A82"/>
    <mergeCell ref="C81:C82"/>
    <mergeCell ref="D81:D82"/>
    <mergeCell ref="I81:I82"/>
    <mergeCell ref="N81:N82"/>
    <mergeCell ref="O81:O82"/>
  </mergeCells>
  <printOptions horizontalCentered="1" verticalCentered="1"/>
  <pageMargins left="0.31496062992125984" right="0" top="0" bottom="0" header="0.27559055118110237" footer="7.874015748031496E-2"/>
  <pageSetup paperSize="8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lipiec 2021</vt:lpstr>
      <vt:lpstr>'PROW 2014-2020 lipiec 2021'!Obszar_wydruku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Minister</cp:lastModifiedBy>
  <cp:lastPrinted>2021-08-13T13:00:45Z</cp:lastPrinted>
  <dcterms:created xsi:type="dcterms:W3CDTF">2021-08-13T12:56:07Z</dcterms:created>
  <dcterms:modified xsi:type="dcterms:W3CDTF">2021-08-13T14:16:43Z</dcterms:modified>
</cp:coreProperties>
</file>