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ger\bfk\DPIS\CRIP\2021\"/>
    </mc:Choice>
  </mc:AlternateContent>
  <bookViews>
    <workbookView xWindow="360" yWindow="105" windowWidth="25875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6" i="1" l="1"/>
  <c r="D4" i="1"/>
  <c r="D9" i="1"/>
  <c r="J15" i="1" l="1"/>
  <c r="H15" i="1"/>
  <c r="F15" i="1"/>
  <c r="I15" i="1" s="1"/>
  <c r="E15" i="1"/>
  <c r="J14" i="1"/>
  <c r="H14" i="1"/>
  <c r="F14" i="1"/>
  <c r="F13" i="1" s="1"/>
  <c r="E14" i="1"/>
  <c r="M13" i="1"/>
  <c r="L13" i="1"/>
  <c r="K13" i="1"/>
  <c r="G13" i="1"/>
  <c r="D13" i="1"/>
  <c r="H12" i="1"/>
  <c r="H10" i="1" s="1"/>
  <c r="F12" i="1"/>
  <c r="I12" i="1" s="1"/>
  <c r="H11" i="1"/>
  <c r="F11" i="1"/>
  <c r="I11" i="1" s="1"/>
  <c r="M10" i="1"/>
  <c r="L10" i="1"/>
  <c r="K10" i="1"/>
  <c r="E10" i="1"/>
  <c r="D10" i="1"/>
  <c r="H9" i="1"/>
  <c r="J8" i="1"/>
  <c r="J7" i="1" s="1"/>
  <c r="F8" i="1"/>
  <c r="I8" i="1" s="1"/>
  <c r="I7" i="1" s="1"/>
  <c r="D8" i="1"/>
  <c r="H8" i="1" s="1"/>
  <c r="H7" i="1" s="1"/>
  <c r="H6" i="1" s="1"/>
  <c r="K7" i="1"/>
  <c r="G7" i="1"/>
  <c r="E7" i="1"/>
  <c r="D7" i="1"/>
  <c r="K6" i="1"/>
  <c r="K4" i="1" s="1"/>
  <c r="K5" i="1"/>
  <c r="H5" i="1"/>
  <c r="E5" i="1"/>
  <c r="D5" i="1"/>
  <c r="M4" i="1"/>
  <c r="L4" i="1"/>
  <c r="J13" i="1" l="1"/>
  <c r="H4" i="1"/>
  <c r="G11" i="1"/>
  <c r="J11" i="1" s="1"/>
  <c r="H13" i="1"/>
  <c r="I6" i="1"/>
  <c r="I10" i="1"/>
  <c r="E6" i="1"/>
  <c r="E4" i="1" s="1"/>
  <c r="E9" i="1"/>
  <c r="F7" i="1"/>
  <c r="F6" i="1" s="1"/>
  <c r="G12" i="1"/>
  <c r="E13" i="1"/>
  <c r="I14" i="1"/>
  <c r="F10" i="1"/>
  <c r="G5" i="1" l="1"/>
  <c r="J12" i="1"/>
  <c r="G10" i="1"/>
  <c r="G6" i="1"/>
  <c r="I13" i="1"/>
  <c r="F9" i="1"/>
  <c r="F5" i="1"/>
  <c r="F4" i="1" s="1"/>
  <c r="J5" i="1"/>
  <c r="G4" i="1" l="1"/>
  <c r="G9" i="1"/>
  <c r="I5" i="1"/>
  <c r="I4" i="1" s="1"/>
  <c r="I9" i="1"/>
  <c r="J10" i="1"/>
  <c r="J6" i="1" l="1"/>
  <c r="J4" i="1" s="1"/>
  <c r="J9" i="1"/>
</calcChain>
</file>

<file path=xl/sharedStrings.xml><?xml version="1.0" encoding="utf-8"?>
<sst xmlns="http://schemas.openxmlformats.org/spreadsheetml/2006/main" count="39" uniqueCount="32">
  <si>
    <t>Budżet realizowanych programów w 2021 r.</t>
  </si>
  <si>
    <t>LP</t>
  </si>
  <si>
    <t>Wyszczególnienie</t>
  </si>
  <si>
    <t>Program Operacyjny Pomoc Żywnosciowa 2014-2020*</t>
  </si>
  <si>
    <t>Program Operacyjny Inteligentny Rozwój 2014-2020**</t>
  </si>
  <si>
    <t>Projekt pt. "Opracowanie systemu monitorowania marnowanej żywności i efektywnego programu racjonalizacji strat i ograniczania marnotrawstwa żywności, akronim:PROM"***</t>
  </si>
  <si>
    <t>I</t>
  </si>
  <si>
    <t xml:space="preserve">Ogółem </t>
  </si>
  <si>
    <t>Ogółem, z tego:</t>
  </si>
  <si>
    <t>BŚE</t>
  </si>
  <si>
    <t>Budzet Środków Europejskich</t>
  </si>
  <si>
    <t>BP</t>
  </si>
  <si>
    <t>Budżet Państwa</t>
  </si>
  <si>
    <t>1.1</t>
  </si>
  <si>
    <t>Pomoc techniczna w ramach BP (85/15)</t>
  </si>
  <si>
    <t xml:space="preserve">Pomoc Techniczna </t>
  </si>
  <si>
    <t>współfinansowanie §2009</t>
  </si>
  <si>
    <t>Realizacja programu (85/15), z tego:</t>
  </si>
  <si>
    <t>Realizacja programu, 
z tego:</t>
  </si>
  <si>
    <t>BŚE §2007</t>
  </si>
  <si>
    <t>BP §2009</t>
  </si>
  <si>
    <t>1.2</t>
  </si>
  <si>
    <r>
      <rPr>
        <b/>
        <sz val="11"/>
        <color rgb="FF0070C0"/>
        <rFont val="Calibri"/>
        <family val="2"/>
        <charset val="238"/>
        <scheme val="minor"/>
      </rPr>
      <t>Operacja I</t>
    </r>
    <r>
      <rPr>
        <sz val="11"/>
        <color rgb="FF0070C0"/>
        <rFont val="Calibri"/>
        <family val="2"/>
        <charset val="238"/>
        <scheme val="minor"/>
      </rPr>
      <t xml:space="preserve">
 Zakup żywności, z tego:</t>
    </r>
  </si>
  <si>
    <t>1.3</t>
  </si>
  <si>
    <r>
      <rPr>
        <b/>
        <sz val="11"/>
        <color rgb="FF0070C0"/>
        <rFont val="Calibri"/>
        <family val="2"/>
        <charset val="238"/>
        <scheme val="minor"/>
      </rPr>
      <t xml:space="preserve">Operacja II
</t>
    </r>
    <r>
      <rPr>
        <sz val="11"/>
        <color rgb="FF0070C0"/>
        <rFont val="Calibri"/>
        <family val="2"/>
        <charset val="238"/>
        <scheme val="minor"/>
      </rPr>
      <t>Magazynowanie , transport, dzialania na rzecz włączenia społecznego, z tego:</t>
    </r>
  </si>
  <si>
    <r>
      <t xml:space="preserve">Operacja II
</t>
    </r>
    <r>
      <rPr>
        <sz val="11"/>
        <rFont val="Calibri"/>
        <family val="2"/>
        <charset val="238"/>
        <scheme val="minor"/>
      </rPr>
      <t>Magazynowanie , transport, dzialania na rzecz włączenia społecznego, z tego:</t>
    </r>
  </si>
  <si>
    <t>** środki pochodzące z Ministerstwa Rozwoju i Technologii</t>
  </si>
  <si>
    <t>*** środki pochodzące z Narodowego Centrum Badań i Rozwoju</t>
  </si>
  <si>
    <r>
      <t>Operacja I</t>
    </r>
    <r>
      <rPr>
        <sz val="11"/>
        <rFont val="Calibri"/>
        <family val="2"/>
        <charset val="238"/>
        <scheme val="minor"/>
      </rPr>
      <t xml:space="preserve">
 Zakup żywności, z tego:</t>
    </r>
  </si>
  <si>
    <t>* w tym środki zabezpieczone w rezerwie celowej</t>
  </si>
  <si>
    <t>w zł.</t>
  </si>
  <si>
    <t>Program Rozwoju Obszarów Wiejskich 2014-2021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</si>
</sst>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43" fontId="0" fillId="0" borderId="0" xfId="1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3" fontId="4" fillId="0" borderId="11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43" fontId="2" fillId="3" borderId="11" xfId="1" applyFont="1" applyFill="1" applyBorder="1" applyAlignment="1">
      <alignment horizontal="center" vertical="center" wrapText="1"/>
    </xf>
    <xf numFmtId="43" fontId="2" fillId="4" borderId="7" xfId="1" applyFont="1" applyFill="1" applyBorder="1" applyAlignment="1">
      <alignment horizontal="center" vertical="center" wrapText="1"/>
    </xf>
    <xf numFmtId="43" fontId="2" fillId="4" borderId="8" xfId="1" applyFont="1" applyFill="1" applyBorder="1" applyAlignment="1">
      <alignment horizontal="center" vertical="center" wrapText="1"/>
    </xf>
    <xf numFmtId="43" fontId="2" fillId="4" borderId="12" xfId="1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43" fontId="2" fillId="5" borderId="11" xfId="1" applyFont="1" applyFill="1" applyBorder="1" applyAlignment="1">
      <alignment horizontal="center" vertical="center" wrapText="1"/>
    </xf>
    <xf numFmtId="43" fontId="2" fillId="5" borderId="7" xfId="1" applyFont="1" applyFill="1" applyBorder="1" applyAlignment="1">
      <alignment horizontal="center" vertical="center" wrapText="1"/>
    </xf>
    <xf numFmtId="43" fontId="2" fillId="5" borderId="8" xfId="1" applyFont="1" applyFill="1" applyBorder="1" applyAlignment="1">
      <alignment horizontal="center" vertical="center" wrapText="1"/>
    </xf>
    <xf numFmtId="43" fontId="2" fillId="5" borderId="12" xfId="1" applyFont="1" applyFill="1" applyBorder="1" applyAlignment="1">
      <alignment horizontal="center" vertical="center" wrapText="1"/>
    </xf>
    <xf numFmtId="43" fontId="2" fillId="5" borderId="9" xfId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12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43" fontId="4" fillId="0" borderId="14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/>
    </xf>
    <xf numFmtId="43" fontId="4" fillId="0" borderId="16" xfId="1" applyFont="1" applyBorder="1" applyAlignment="1">
      <alignment horizontal="center" vertical="center"/>
    </xf>
    <xf numFmtId="43" fontId="4" fillId="0" borderId="17" xfId="1" applyFont="1" applyBorder="1" applyAlignment="1">
      <alignment horizontal="center" vertical="center"/>
    </xf>
    <xf numFmtId="43" fontId="4" fillId="0" borderId="18" xfId="1" applyFont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19" xfId="0" applyFont="1" applyBorder="1"/>
    <xf numFmtId="43" fontId="0" fillId="0" borderId="0" xfId="1" applyFont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2" fillId="2" borderId="3" xfId="1" applyFont="1" applyFill="1" applyBorder="1" applyAlignment="1">
      <alignment vertical="center" wrapText="1"/>
    </xf>
    <xf numFmtId="43" fontId="4" fillId="0" borderId="11" xfId="1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workbookViewId="0">
      <selection activeCell="K12" sqref="K12"/>
    </sheetView>
  </sheetViews>
  <sheetFormatPr defaultColWidth="7.5703125" defaultRowHeight="15" x14ac:dyDescent="0.25"/>
  <cols>
    <col min="2" max="2" width="21.28515625" style="1" hidden="1" customWidth="1"/>
    <col min="3" max="3" width="32.140625" style="1" customWidth="1"/>
    <col min="4" max="4" width="19.42578125" style="1" customWidth="1"/>
    <col min="5" max="5" width="17.140625" style="2" hidden="1" customWidth="1"/>
    <col min="6" max="6" width="18.28515625" style="2" hidden="1" customWidth="1"/>
    <col min="7" max="7" width="19" style="2" hidden="1" customWidth="1"/>
    <col min="8" max="8" width="16.7109375" style="2" hidden="1" customWidth="1"/>
    <col min="9" max="9" width="14.140625" style="2" hidden="1" customWidth="1"/>
    <col min="10" max="10" width="16.5703125" style="2" hidden="1" customWidth="1"/>
    <col min="11" max="11" width="21.5703125" style="2" customWidth="1"/>
    <col min="12" max="12" width="20" style="2" customWidth="1"/>
    <col min="13" max="13" width="32.5703125" style="2" customWidth="1"/>
  </cols>
  <sheetData>
    <row r="2" spans="1:13" s="55" customFormat="1" ht="36.75" customHeight="1" thickBot="1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54"/>
      <c r="M2" s="58" t="s">
        <v>30</v>
      </c>
    </row>
    <row r="3" spans="1:13" ht="90.75" thickBot="1" x14ac:dyDescent="0.3">
      <c r="A3" s="56" t="s">
        <v>1</v>
      </c>
      <c r="B3" s="57"/>
      <c r="C3" s="56" t="s">
        <v>2</v>
      </c>
      <c r="D3" s="3" t="s">
        <v>3</v>
      </c>
      <c r="K3" s="4" t="s">
        <v>31</v>
      </c>
      <c r="L3" s="4" t="s">
        <v>4</v>
      </c>
      <c r="M3" s="4" t="s">
        <v>5</v>
      </c>
    </row>
    <row r="4" spans="1:13" x14ac:dyDescent="0.25">
      <c r="A4" s="5" t="s">
        <v>6</v>
      </c>
      <c r="B4" s="6" t="s">
        <v>7</v>
      </c>
      <c r="C4" s="6" t="s">
        <v>8</v>
      </c>
      <c r="D4" s="7">
        <f>D5+D6</f>
        <v>492746000</v>
      </c>
      <c r="E4" s="8" t="e">
        <f t="shared" ref="E4:J4" si="0">E5+E6</f>
        <v>#REF!</v>
      </c>
      <c r="F4" s="9" t="e">
        <f t="shared" si="0"/>
        <v>#REF!</v>
      </c>
      <c r="G4" s="10" t="e">
        <f t="shared" si="0"/>
        <v>#REF!</v>
      </c>
      <c r="H4" s="11" t="e">
        <f t="shared" si="0"/>
        <v>#REF!</v>
      </c>
      <c r="I4" s="12" t="e">
        <f t="shared" si="0"/>
        <v>#REF!</v>
      </c>
      <c r="J4" s="13" t="e">
        <f t="shared" si="0"/>
        <v>#REF!</v>
      </c>
      <c r="K4" s="7">
        <f>K5+K6</f>
        <v>4954000</v>
      </c>
      <c r="L4" s="61">
        <f>L5+L6</f>
        <v>951000</v>
      </c>
      <c r="M4" s="61">
        <f>M5+M6</f>
        <v>187000</v>
      </c>
    </row>
    <row r="5" spans="1:13" s="22" customFormat="1" x14ac:dyDescent="0.25">
      <c r="A5" s="14"/>
      <c r="B5" s="15" t="s">
        <v>9</v>
      </c>
      <c r="C5" s="15" t="s">
        <v>10</v>
      </c>
      <c r="D5" s="16">
        <f>D11+D14</f>
        <v>412122000</v>
      </c>
      <c r="E5" s="17" t="e">
        <f>#REF!</f>
        <v>#REF!</v>
      </c>
      <c r="F5" s="18" t="e">
        <f>#REF!</f>
        <v>#REF!</v>
      </c>
      <c r="G5" s="19" t="e">
        <f>#REF!</f>
        <v>#REF!</v>
      </c>
      <c r="H5" s="17" t="e">
        <f>#REF!</f>
        <v>#REF!</v>
      </c>
      <c r="I5" s="18" t="e">
        <f>#REF!</f>
        <v>#REF!</v>
      </c>
      <c r="J5" s="20" t="e">
        <f>#REF!</f>
        <v>#REF!</v>
      </c>
      <c r="K5" s="16">
        <f>K11+K14</f>
        <v>0</v>
      </c>
      <c r="L5" s="62">
        <v>951000</v>
      </c>
      <c r="M5" s="62"/>
    </row>
    <row r="6" spans="1:13" s="22" customFormat="1" x14ac:dyDescent="0.25">
      <c r="A6" s="23"/>
      <c r="B6" s="15" t="s">
        <v>11</v>
      </c>
      <c r="C6" s="15" t="s">
        <v>12</v>
      </c>
      <c r="D6" s="16">
        <f>D8+D12+D15</f>
        <v>80624000</v>
      </c>
      <c r="E6" s="17" t="e">
        <f>E7+#REF!</f>
        <v>#REF!</v>
      </c>
      <c r="F6" s="18" t="e">
        <f>F7+#REF!</f>
        <v>#REF!</v>
      </c>
      <c r="G6" s="19" t="e">
        <f>G7+#REF!</f>
        <v>#REF!</v>
      </c>
      <c r="H6" s="17" t="e">
        <f>H7+#REF!</f>
        <v>#REF!</v>
      </c>
      <c r="I6" s="18" t="e">
        <f>I7+#REF!</f>
        <v>#REF!</v>
      </c>
      <c r="J6" s="20" t="e">
        <f>J7+#REF!</f>
        <v>#REF!</v>
      </c>
      <c r="K6" s="16">
        <f>K8+K12+K15</f>
        <v>4954000</v>
      </c>
      <c r="L6" s="21"/>
      <c r="M6" s="62">
        <v>187000</v>
      </c>
    </row>
    <row r="7" spans="1:13" ht="30" x14ac:dyDescent="0.25">
      <c r="A7" s="24" t="s">
        <v>13</v>
      </c>
      <c r="B7" s="25" t="s">
        <v>14</v>
      </c>
      <c r="C7" s="25" t="s">
        <v>15</v>
      </c>
      <c r="D7" s="26">
        <f>D8</f>
        <v>7897000</v>
      </c>
      <c r="E7" s="27" t="e">
        <f>#REF!+E8</f>
        <v>#REF!</v>
      </c>
      <c r="F7" s="28" t="e">
        <f>#REF!+F8</f>
        <v>#REF!</v>
      </c>
      <c r="G7" s="29" t="e">
        <f>#REF!+G8</f>
        <v>#REF!</v>
      </c>
      <c r="H7" s="27" t="e">
        <f>#REF!+H8</f>
        <v>#REF!</v>
      </c>
      <c r="I7" s="28" t="e">
        <f>#REF!+I8</f>
        <v>#REF!</v>
      </c>
      <c r="J7" s="30" t="e">
        <f>#REF!+J8</f>
        <v>#REF!</v>
      </c>
      <c r="K7" s="26">
        <f>K8</f>
        <v>4954000</v>
      </c>
      <c r="L7" s="26"/>
      <c r="M7" s="26"/>
    </row>
    <row r="8" spans="1:13" s="22" customFormat="1" ht="30" x14ac:dyDescent="0.25">
      <c r="A8" s="31"/>
      <c r="B8" s="15" t="s">
        <v>16</v>
      </c>
      <c r="C8" s="15" t="s">
        <v>12</v>
      </c>
      <c r="D8" s="16">
        <f>1184000+6713000</f>
        <v>7897000</v>
      </c>
      <c r="E8" s="17">
        <v>1184000</v>
      </c>
      <c r="F8" s="18" t="e">
        <f>#REF!</f>
        <v>#REF!</v>
      </c>
      <c r="G8" s="19">
        <v>0</v>
      </c>
      <c r="H8" s="17">
        <f>D8-E8</f>
        <v>6713000</v>
      </c>
      <c r="I8" s="18" t="e">
        <f>#REF!-F8</f>
        <v>#REF!</v>
      </c>
      <c r="J8" s="20" t="e">
        <f>#REF!-G8</f>
        <v>#REF!</v>
      </c>
      <c r="K8" s="16">
        <v>4954000</v>
      </c>
      <c r="L8" s="21">
        <v>0</v>
      </c>
      <c r="M8" s="21">
        <v>0</v>
      </c>
    </row>
    <row r="9" spans="1:13" ht="30" x14ac:dyDescent="0.25">
      <c r="A9" s="32"/>
      <c r="B9" s="33" t="s">
        <v>17</v>
      </c>
      <c r="C9" s="33" t="s">
        <v>18</v>
      </c>
      <c r="D9" s="34">
        <f>D10+D13</f>
        <v>484849000</v>
      </c>
      <c r="E9" s="35" t="e">
        <f>#REF!+#REF!</f>
        <v>#REF!</v>
      </c>
      <c r="F9" s="36" t="e">
        <f>#REF!+#REF!</f>
        <v>#REF!</v>
      </c>
      <c r="G9" s="37" t="e">
        <f>#REF!+#REF!</f>
        <v>#REF!</v>
      </c>
      <c r="H9" s="35" t="e">
        <f>#REF!+#REF!</f>
        <v>#REF!</v>
      </c>
      <c r="I9" s="36" t="e">
        <f>#REF!+#REF!</f>
        <v>#REF!</v>
      </c>
      <c r="J9" s="38" t="e">
        <f>#REF!+#REF!</f>
        <v>#REF!</v>
      </c>
      <c r="K9" s="34"/>
      <c r="L9" s="34"/>
      <c r="M9" s="34"/>
    </row>
    <row r="10" spans="1:13" ht="45" x14ac:dyDescent="0.25">
      <c r="A10" s="24" t="s">
        <v>21</v>
      </c>
      <c r="B10" s="25" t="s">
        <v>22</v>
      </c>
      <c r="C10" s="39" t="s">
        <v>28</v>
      </c>
      <c r="D10" s="26">
        <f>D11+D12</f>
        <v>443084234</v>
      </c>
      <c r="E10" s="40">
        <f t="shared" ref="E10:J10" si="1">E11+E12</f>
        <v>309951868.88999999</v>
      </c>
      <c r="F10" s="41" t="e">
        <f t="shared" si="1"/>
        <v>#REF!</v>
      </c>
      <c r="G10" s="42" t="e">
        <f t="shared" si="1"/>
        <v>#REF!</v>
      </c>
      <c r="H10" s="40">
        <f t="shared" si="1"/>
        <v>133132365.11</v>
      </c>
      <c r="I10" s="41" t="e">
        <f t="shared" si="1"/>
        <v>#REF!</v>
      </c>
      <c r="J10" s="43" t="e">
        <f t="shared" si="1"/>
        <v>#REF!</v>
      </c>
      <c r="K10" s="26">
        <f>K11+K12</f>
        <v>0</v>
      </c>
      <c r="L10" s="26">
        <f t="shared" ref="L10:M10" si="2">L11+L12</f>
        <v>0</v>
      </c>
      <c r="M10" s="26">
        <f t="shared" si="2"/>
        <v>0</v>
      </c>
    </row>
    <row r="11" spans="1:13" s="22" customFormat="1" x14ac:dyDescent="0.25">
      <c r="A11" s="44"/>
      <c r="B11" s="15" t="s">
        <v>19</v>
      </c>
      <c r="C11" s="15" t="s">
        <v>10</v>
      </c>
      <c r="D11" s="16">
        <v>376621949</v>
      </c>
      <c r="E11" s="17">
        <v>263459088.47</v>
      </c>
      <c r="F11" s="18" t="e">
        <f>#REF!</f>
        <v>#REF!</v>
      </c>
      <c r="G11" s="19" t="e">
        <f>E11-F11</f>
        <v>#REF!</v>
      </c>
      <c r="H11" s="17">
        <f>D11-E11</f>
        <v>113162860.53</v>
      </c>
      <c r="I11" s="18" t="e">
        <f>#REF!-F11</f>
        <v>#REF!</v>
      </c>
      <c r="J11" s="20" t="e">
        <f>#REF!-G11</f>
        <v>#REF!</v>
      </c>
      <c r="K11" s="16">
        <v>0</v>
      </c>
      <c r="L11" s="16">
        <v>0</v>
      </c>
      <c r="M11" s="16">
        <v>0</v>
      </c>
    </row>
    <row r="12" spans="1:13" s="22" customFormat="1" x14ac:dyDescent="0.25">
      <c r="A12" s="31"/>
      <c r="B12" s="15" t="s">
        <v>20</v>
      </c>
      <c r="C12" s="15" t="s">
        <v>12</v>
      </c>
      <c r="D12" s="16">
        <v>66462285</v>
      </c>
      <c r="E12" s="17">
        <v>46492780.420000002</v>
      </c>
      <c r="F12" s="18" t="e">
        <f>#REF!</f>
        <v>#REF!</v>
      </c>
      <c r="G12" s="19" t="e">
        <f>E12-F12</f>
        <v>#REF!</v>
      </c>
      <c r="H12" s="17">
        <f>D12-E12</f>
        <v>19969504.579999998</v>
      </c>
      <c r="I12" s="18" t="e">
        <f>#REF!-F12</f>
        <v>#REF!</v>
      </c>
      <c r="J12" s="20" t="e">
        <f>#REF!-G12</f>
        <v>#REF!</v>
      </c>
      <c r="K12" s="16">
        <v>0</v>
      </c>
      <c r="L12" s="16">
        <v>0</v>
      </c>
      <c r="M12" s="16">
        <v>0</v>
      </c>
    </row>
    <row r="13" spans="1:13" ht="75" x14ac:dyDescent="0.25">
      <c r="A13" s="45" t="s">
        <v>23</v>
      </c>
      <c r="B13" s="25" t="s">
        <v>24</v>
      </c>
      <c r="C13" s="39" t="s">
        <v>25</v>
      </c>
      <c r="D13" s="26">
        <f>D14+D15</f>
        <v>41764766</v>
      </c>
      <c r="E13" s="40">
        <f t="shared" ref="E13:J13" si="3">E14+E15</f>
        <v>38708701</v>
      </c>
      <c r="F13" s="41" t="e">
        <f t="shared" si="3"/>
        <v>#REF!</v>
      </c>
      <c r="G13" s="42">
        <f t="shared" si="3"/>
        <v>0</v>
      </c>
      <c r="H13" s="40" t="e">
        <f t="shared" si="3"/>
        <v>#REF!</v>
      </c>
      <c r="I13" s="41" t="e">
        <f t="shared" si="3"/>
        <v>#REF!</v>
      </c>
      <c r="J13" s="43" t="e">
        <f t="shared" si="3"/>
        <v>#REF!</v>
      </c>
      <c r="K13" s="26">
        <f>K14+K15</f>
        <v>0</v>
      </c>
      <c r="L13" s="26">
        <f t="shared" ref="L13:M13" si="4">L14+L15</f>
        <v>0</v>
      </c>
      <c r="M13" s="26">
        <f t="shared" si="4"/>
        <v>0</v>
      </c>
    </row>
    <row r="14" spans="1:13" s="22" customFormat="1" x14ac:dyDescent="0.25">
      <c r="A14" s="46"/>
      <c r="B14" s="15" t="s">
        <v>19</v>
      </c>
      <c r="C14" s="15" t="s">
        <v>10</v>
      </c>
      <c r="D14" s="16">
        <v>35500051</v>
      </c>
      <c r="E14" s="17">
        <f>26345909+6556486</f>
        <v>32902395</v>
      </c>
      <c r="F14" s="18" t="e">
        <f>#REF!</f>
        <v>#REF!</v>
      </c>
      <c r="G14" s="19">
        <v>0</v>
      </c>
      <c r="H14" s="17" t="e">
        <f>D14-#REF!</f>
        <v>#REF!</v>
      </c>
      <c r="I14" s="18" t="e">
        <f>#REF!-F14</f>
        <v>#REF!</v>
      </c>
      <c r="J14" s="20" t="e">
        <f>#REF!-G14</f>
        <v>#REF!</v>
      </c>
      <c r="K14" s="16">
        <v>0</v>
      </c>
      <c r="L14" s="16">
        <v>0</v>
      </c>
      <c r="M14" s="16">
        <v>0</v>
      </c>
    </row>
    <row r="15" spans="1:13" s="22" customFormat="1" ht="15.75" thickBot="1" x14ac:dyDescent="0.3">
      <c r="A15" s="47"/>
      <c r="B15" s="48" t="s">
        <v>20</v>
      </c>
      <c r="C15" s="48" t="s">
        <v>12</v>
      </c>
      <c r="D15" s="49">
        <v>6264715</v>
      </c>
      <c r="E15" s="50">
        <f>4649279+1157027</f>
        <v>5806306</v>
      </c>
      <c r="F15" s="51" t="e">
        <f>#REF!</f>
        <v>#REF!</v>
      </c>
      <c r="G15" s="52">
        <v>0</v>
      </c>
      <c r="H15" s="50" t="e">
        <f>D15-#REF!</f>
        <v>#REF!</v>
      </c>
      <c r="I15" s="51" t="e">
        <f>#REF!-F15</f>
        <v>#REF!</v>
      </c>
      <c r="J15" s="53" t="e">
        <f>#REF!-G15</f>
        <v>#REF!</v>
      </c>
      <c r="K15" s="49">
        <v>0</v>
      </c>
      <c r="L15" s="49">
        <v>0</v>
      </c>
      <c r="M15" s="49">
        <v>0</v>
      </c>
    </row>
    <row r="17" spans="3:13" x14ac:dyDescent="0.25">
      <c r="C17" s="59" t="s">
        <v>29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3:13" x14ac:dyDescent="0.25">
      <c r="C18" s="1" t="s">
        <v>26</v>
      </c>
    </row>
    <row r="19" spans="3:13" x14ac:dyDescent="0.25">
      <c r="C19" s="1" t="s">
        <v>27</v>
      </c>
    </row>
  </sheetData>
  <mergeCells count="2">
    <mergeCell ref="C17:M17"/>
    <mergeCell ref="A2:K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 Robert</dc:creator>
  <cp:lastModifiedBy>Burzyńska Katarzyna</cp:lastModifiedBy>
  <cp:lastPrinted>2021-08-25T10:07:07Z</cp:lastPrinted>
  <dcterms:created xsi:type="dcterms:W3CDTF">2021-08-25T09:52:25Z</dcterms:created>
  <dcterms:modified xsi:type="dcterms:W3CDTF">2021-08-31T07:54:48Z</dcterms:modified>
</cp:coreProperties>
</file>