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18765" windowHeight="5445"/>
  </bookViews>
  <sheets>
    <sheet name="PROW 2014-2020 wrzesień 2021" sheetId="1" r:id="rId1"/>
  </sheets>
  <externalReferences>
    <externalReference r:id="rId2"/>
    <externalReference r:id="rId3"/>
    <externalReference r:id="rId4"/>
  </externalReferences>
  <definedNames>
    <definedName name="AXIS">[1]Reference!$M$2:$M$5</definedName>
    <definedName name="COUNTRY">[1]Reference!$E$2:$E$28</definedName>
    <definedName name="data">'[2]0-TYT'!$D$12</definedName>
    <definedName name="kurs">#REF!</definedName>
    <definedName name="_xlnm.Print_Area" localSheetId="0">'PROW 2014-2020 wrzesień 2021'!$A$1:$O$125</definedName>
    <definedName name="STATUS">[1]Reference!$K$2:$K$4</definedName>
    <definedName name="YEAR">[1]Reference!$I$2:$I$8</definedName>
    <definedName name="YESNO">[1]Reference!$G$2:$G$3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  <c r="A97" i="1"/>
  <c r="A96" i="1"/>
  <c r="A95" i="1"/>
  <c r="A93" i="1"/>
  <c r="A92" i="1"/>
  <c r="A91" i="1"/>
  <c r="A90" i="1"/>
  <c r="A89" i="1"/>
  <c r="A88" i="1"/>
  <c r="A87" i="1"/>
  <c r="A86" i="1"/>
  <c r="C84" i="1"/>
  <c r="O83" i="1"/>
  <c r="J83" i="1"/>
  <c r="J101" i="1" s="1"/>
  <c r="C83" i="1"/>
  <c r="M82" i="1"/>
  <c r="L82" i="1"/>
  <c r="L80" i="1" s="1"/>
  <c r="K82" i="1"/>
  <c r="J82" i="1"/>
  <c r="H82" i="1"/>
  <c r="M81" i="1"/>
  <c r="L81" i="1"/>
  <c r="K81" i="1"/>
  <c r="K80" i="1" s="1"/>
  <c r="J81" i="1"/>
  <c r="H81" i="1"/>
  <c r="O80" i="1"/>
  <c r="J80" i="1"/>
  <c r="H80" i="1"/>
  <c r="C80" i="1"/>
  <c r="O79" i="1"/>
  <c r="M79" i="1"/>
  <c r="L79" i="1"/>
  <c r="K79" i="1"/>
  <c r="J79" i="1"/>
  <c r="H79" i="1"/>
  <c r="G79" i="1"/>
  <c r="D79" i="1"/>
  <c r="C79" i="1"/>
  <c r="A79" i="1"/>
  <c r="O78" i="1"/>
  <c r="M78" i="1"/>
  <c r="L78" i="1"/>
  <c r="K78" i="1"/>
  <c r="J78" i="1"/>
  <c r="H78" i="1"/>
  <c r="G78" i="1"/>
  <c r="E78" i="1"/>
  <c r="F78" i="1" s="1"/>
  <c r="D78" i="1"/>
  <c r="C78" i="1"/>
  <c r="M77" i="1"/>
  <c r="L77" i="1"/>
  <c r="K77" i="1"/>
  <c r="J77" i="1"/>
  <c r="H77" i="1"/>
  <c r="G77" i="1"/>
  <c r="E77" i="1"/>
  <c r="D77" i="1"/>
  <c r="M76" i="1"/>
  <c r="L76" i="1"/>
  <c r="K76" i="1"/>
  <c r="J76" i="1"/>
  <c r="H76" i="1"/>
  <c r="G76" i="1"/>
  <c r="G74" i="1" s="1"/>
  <c r="M75" i="1"/>
  <c r="L75" i="1"/>
  <c r="K75" i="1"/>
  <c r="J75" i="1"/>
  <c r="H75" i="1"/>
  <c r="G75" i="1"/>
  <c r="E75" i="1"/>
  <c r="D75" i="1"/>
  <c r="M74" i="1"/>
  <c r="L74" i="1"/>
  <c r="K74" i="1"/>
  <c r="J74" i="1"/>
  <c r="E74" i="1"/>
  <c r="D74" i="1"/>
  <c r="M73" i="1"/>
  <c r="L73" i="1"/>
  <c r="K73" i="1"/>
  <c r="J73" i="1"/>
  <c r="H73" i="1"/>
  <c r="H71" i="1" s="1"/>
  <c r="G73" i="1"/>
  <c r="G71" i="1" s="1"/>
  <c r="M72" i="1"/>
  <c r="L72" i="1"/>
  <c r="K72" i="1"/>
  <c r="J72" i="1"/>
  <c r="H72" i="1"/>
  <c r="G72" i="1"/>
  <c r="E72" i="1"/>
  <c r="D72" i="1"/>
  <c r="M71" i="1"/>
  <c r="L71" i="1"/>
  <c r="K71" i="1"/>
  <c r="J71" i="1"/>
  <c r="E71" i="1"/>
  <c r="D71" i="1"/>
  <c r="M70" i="1"/>
  <c r="L70" i="1"/>
  <c r="K70" i="1"/>
  <c r="J70" i="1"/>
  <c r="H70" i="1"/>
  <c r="G70" i="1"/>
  <c r="E70" i="1"/>
  <c r="D70" i="1"/>
  <c r="O69" i="1"/>
  <c r="J69" i="1"/>
  <c r="C69" i="1"/>
  <c r="O68" i="1"/>
  <c r="M68" i="1"/>
  <c r="L68" i="1"/>
  <c r="K68" i="1"/>
  <c r="J68" i="1"/>
  <c r="H68" i="1"/>
  <c r="G68" i="1"/>
  <c r="E68" i="1"/>
  <c r="D68" i="1"/>
  <c r="C68" i="1"/>
  <c r="O67" i="1"/>
  <c r="M67" i="1"/>
  <c r="L67" i="1"/>
  <c r="K67" i="1"/>
  <c r="J67" i="1"/>
  <c r="H67" i="1"/>
  <c r="G67" i="1"/>
  <c r="D67" i="1"/>
  <c r="C67" i="1"/>
  <c r="F67" i="1" s="1"/>
  <c r="M66" i="1"/>
  <c r="L66" i="1"/>
  <c r="K66" i="1"/>
  <c r="J66" i="1"/>
  <c r="H66" i="1"/>
  <c r="G66" i="1"/>
  <c r="D66" i="1"/>
  <c r="M65" i="1"/>
  <c r="L65" i="1"/>
  <c r="K65" i="1"/>
  <c r="J65" i="1"/>
  <c r="H65" i="1"/>
  <c r="G65" i="1"/>
  <c r="D65" i="1"/>
  <c r="M64" i="1"/>
  <c r="L64" i="1"/>
  <c r="K64" i="1"/>
  <c r="J64" i="1"/>
  <c r="H64" i="1"/>
  <c r="G64" i="1"/>
  <c r="D64" i="1"/>
  <c r="M63" i="1"/>
  <c r="L63" i="1"/>
  <c r="K63" i="1"/>
  <c r="J63" i="1"/>
  <c r="H63" i="1"/>
  <c r="G63" i="1"/>
  <c r="D63" i="1"/>
  <c r="M62" i="1"/>
  <c r="L62" i="1"/>
  <c r="K62" i="1"/>
  <c r="J62" i="1"/>
  <c r="H62" i="1"/>
  <c r="G62" i="1"/>
  <c r="D62" i="1"/>
  <c r="O61" i="1"/>
  <c r="M61" i="1"/>
  <c r="L61" i="1"/>
  <c r="K61" i="1"/>
  <c r="J61" i="1"/>
  <c r="H61" i="1"/>
  <c r="G61" i="1"/>
  <c r="D61" i="1"/>
  <c r="C61" i="1"/>
  <c r="M60" i="1"/>
  <c r="L60" i="1"/>
  <c r="K60" i="1"/>
  <c r="J60" i="1"/>
  <c r="H60" i="1"/>
  <c r="G60" i="1"/>
  <c r="D60" i="1"/>
  <c r="M59" i="1"/>
  <c r="L59" i="1"/>
  <c r="K59" i="1"/>
  <c r="J59" i="1"/>
  <c r="H59" i="1"/>
  <c r="G59" i="1"/>
  <c r="D59" i="1"/>
  <c r="M58" i="1"/>
  <c r="L58" i="1"/>
  <c r="K58" i="1"/>
  <c r="J58" i="1"/>
  <c r="H58" i="1"/>
  <c r="G58" i="1"/>
  <c r="D58" i="1"/>
  <c r="M57" i="1"/>
  <c r="L57" i="1"/>
  <c r="K57" i="1"/>
  <c r="J57" i="1"/>
  <c r="H57" i="1"/>
  <c r="G57" i="1"/>
  <c r="D57" i="1"/>
  <c r="O56" i="1"/>
  <c r="M56" i="1"/>
  <c r="L56" i="1"/>
  <c r="K56" i="1"/>
  <c r="J56" i="1"/>
  <c r="H56" i="1"/>
  <c r="G56" i="1"/>
  <c r="D56" i="1"/>
  <c r="C56" i="1"/>
  <c r="M55" i="1"/>
  <c r="L55" i="1"/>
  <c r="K55" i="1"/>
  <c r="J55" i="1"/>
  <c r="M54" i="1"/>
  <c r="L54" i="1"/>
  <c r="K54" i="1"/>
  <c r="J54" i="1"/>
  <c r="H54" i="1"/>
  <c r="G54" i="1"/>
  <c r="D54" i="1"/>
  <c r="M53" i="1"/>
  <c r="L53" i="1"/>
  <c r="K53" i="1"/>
  <c r="J53" i="1"/>
  <c r="H53" i="1"/>
  <c r="G53" i="1"/>
  <c r="D53" i="1"/>
  <c r="M52" i="1"/>
  <c r="L52" i="1"/>
  <c r="K52" i="1"/>
  <c r="J52" i="1"/>
  <c r="H52" i="1"/>
  <c r="G52" i="1"/>
  <c r="D52" i="1"/>
  <c r="M51" i="1"/>
  <c r="L51" i="1"/>
  <c r="K51" i="1"/>
  <c r="J51" i="1"/>
  <c r="H51" i="1"/>
  <c r="G51" i="1"/>
  <c r="D51" i="1"/>
  <c r="O50" i="1"/>
  <c r="M50" i="1"/>
  <c r="L50" i="1"/>
  <c r="K50" i="1"/>
  <c r="J50" i="1"/>
  <c r="H50" i="1"/>
  <c r="G50" i="1"/>
  <c r="D50" i="1"/>
  <c r="C50" i="1"/>
  <c r="M49" i="1"/>
  <c r="L49" i="1"/>
  <c r="K49" i="1"/>
  <c r="J49" i="1"/>
  <c r="H49" i="1"/>
  <c r="M48" i="1"/>
  <c r="L48" i="1"/>
  <c r="K48" i="1"/>
  <c r="J48" i="1"/>
  <c r="H48" i="1"/>
  <c r="G48" i="1"/>
  <c r="G47" i="1" s="1"/>
  <c r="D48" i="1"/>
  <c r="D47" i="1" s="1"/>
  <c r="O47" i="1"/>
  <c r="H47" i="1"/>
  <c r="C47" i="1"/>
  <c r="M46" i="1"/>
  <c r="L46" i="1"/>
  <c r="K46" i="1"/>
  <c r="J46" i="1"/>
  <c r="H46" i="1"/>
  <c r="G46" i="1"/>
  <c r="E46" i="1"/>
  <c r="D46" i="1"/>
  <c r="M45" i="1"/>
  <c r="L45" i="1"/>
  <c r="K45" i="1"/>
  <c r="J45" i="1"/>
  <c r="H45" i="1"/>
  <c r="M44" i="1"/>
  <c r="L44" i="1"/>
  <c r="K44" i="1"/>
  <c r="J44" i="1"/>
  <c r="H44" i="1"/>
  <c r="G44" i="1"/>
  <c r="E44" i="1"/>
  <c r="D44" i="1"/>
  <c r="M43" i="1"/>
  <c r="L43" i="1"/>
  <c r="K43" i="1"/>
  <c r="J43" i="1"/>
  <c r="H43" i="1"/>
  <c r="G43" i="1"/>
  <c r="E43" i="1"/>
  <c r="D43" i="1"/>
  <c r="M42" i="1"/>
  <c r="L42" i="1"/>
  <c r="K42" i="1"/>
  <c r="J42" i="1"/>
  <c r="H42" i="1"/>
  <c r="G42" i="1"/>
  <c r="E42" i="1"/>
  <c r="D42" i="1"/>
  <c r="O41" i="1"/>
  <c r="M41" i="1"/>
  <c r="L41" i="1"/>
  <c r="K41" i="1"/>
  <c r="J41" i="1"/>
  <c r="H41" i="1"/>
  <c r="G41" i="1"/>
  <c r="E41" i="1"/>
  <c r="D41" i="1"/>
  <c r="C41" i="1"/>
  <c r="M40" i="1"/>
  <c r="L40" i="1"/>
  <c r="K40" i="1"/>
  <c r="J40" i="1"/>
  <c r="H40" i="1"/>
  <c r="G40" i="1"/>
  <c r="E40" i="1"/>
  <c r="D40" i="1"/>
  <c r="M39" i="1"/>
  <c r="L39" i="1"/>
  <c r="K39" i="1"/>
  <c r="J39" i="1"/>
  <c r="H39" i="1"/>
  <c r="G39" i="1"/>
  <c r="E39" i="1"/>
  <c r="D39" i="1"/>
  <c r="M38" i="1"/>
  <c r="L38" i="1"/>
  <c r="K38" i="1"/>
  <c r="J38" i="1"/>
  <c r="H38" i="1"/>
  <c r="G38" i="1"/>
  <c r="E38" i="1"/>
  <c r="D38" i="1"/>
  <c r="M37" i="1"/>
  <c r="L37" i="1"/>
  <c r="K37" i="1"/>
  <c r="J37" i="1"/>
  <c r="H37" i="1"/>
  <c r="G37" i="1"/>
  <c r="E37" i="1"/>
  <c r="D37" i="1"/>
  <c r="M36" i="1"/>
  <c r="M35" i="1" s="1"/>
  <c r="L36" i="1"/>
  <c r="L35" i="1" s="1"/>
  <c r="K36" i="1"/>
  <c r="K35" i="1" s="1"/>
  <c r="J36" i="1"/>
  <c r="H36" i="1"/>
  <c r="H35" i="1" s="1"/>
  <c r="G36" i="1"/>
  <c r="G35" i="1" s="1"/>
  <c r="E36" i="1"/>
  <c r="D36" i="1"/>
  <c r="D35" i="1" s="1"/>
  <c r="O35" i="1"/>
  <c r="J35" i="1"/>
  <c r="C35" i="1"/>
  <c r="O34" i="1"/>
  <c r="M34" i="1"/>
  <c r="L34" i="1"/>
  <c r="K34" i="1"/>
  <c r="J34" i="1"/>
  <c r="H34" i="1"/>
  <c r="G34" i="1"/>
  <c r="D34" i="1"/>
  <c r="C34" i="1"/>
  <c r="O33" i="1"/>
  <c r="M33" i="1"/>
  <c r="N33" i="1" s="1"/>
  <c r="L33" i="1"/>
  <c r="K33" i="1"/>
  <c r="J33" i="1"/>
  <c r="H33" i="1"/>
  <c r="G33" i="1"/>
  <c r="E33" i="1"/>
  <c r="D33" i="1"/>
  <c r="C33" i="1"/>
  <c r="O32" i="1"/>
  <c r="M32" i="1"/>
  <c r="L32" i="1"/>
  <c r="K32" i="1"/>
  <c r="J32" i="1"/>
  <c r="H32" i="1"/>
  <c r="G32" i="1"/>
  <c r="E32" i="1"/>
  <c r="D32" i="1"/>
  <c r="C32" i="1"/>
  <c r="O31" i="1"/>
  <c r="M31" i="1"/>
  <c r="L31" i="1"/>
  <c r="K31" i="1"/>
  <c r="J31" i="1"/>
  <c r="H31" i="1"/>
  <c r="G31" i="1"/>
  <c r="E31" i="1"/>
  <c r="D31" i="1"/>
  <c r="C31" i="1"/>
  <c r="O30" i="1"/>
  <c r="M30" i="1"/>
  <c r="L30" i="1"/>
  <c r="K30" i="1"/>
  <c r="J30" i="1"/>
  <c r="H30" i="1"/>
  <c r="G30" i="1"/>
  <c r="E30" i="1"/>
  <c r="D30" i="1"/>
  <c r="C30" i="1"/>
  <c r="J29" i="1"/>
  <c r="M28" i="1"/>
  <c r="L28" i="1"/>
  <c r="K28" i="1"/>
  <c r="J28" i="1"/>
  <c r="H28" i="1"/>
  <c r="G28" i="1"/>
  <c r="E28" i="1"/>
  <c r="D28" i="1"/>
  <c r="M27" i="1"/>
  <c r="M26" i="1" s="1"/>
  <c r="L27" i="1"/>
  <c r="K27" i="1"/>
  <c r="K26" i="1" s="1"/>
  <c r="J27" i="1"/>
  <c r="H27" i="1"/>
  <c r="H26" i="1" s="1"/>
  <c r="G27" i="1"/>
  <c r="G26" i="1" s="1"/>
  <c r="E27" i="1"/>
  <c r="E26" i="1" s="1"/>
  <c r="D27" i="1"/>
  <c r="D26" i="1" s="1"/>
  <c r="O26" i="1"/>
  <c r="J26" i="1"/>
  <c r="C26" i="1"/>
  <c r="O25" i="1"/>
  <c r="M25" i="1"/>
  <c r="L25" i="1"/>
  <c r="K25" i="1"/>
  <c r="J25" i="1"/>
  <c r="H25" i="1"/>
  <c r="G25" i="1"/>
  <c r="E25" i="1"/>
  <c r="D25" i="1"/>
  <c r="C25" i="1"/>
  <c r="O24" i="1"/>
  <c r="M24" i="1"/>
  <c r="L24" i="1"/>
  <c r="K24" i="1"/>
  <c r="J24" i="1"/>
  <c r="H24" i="1"/>
  <c r="G24" i="1"/>
  <c r="E24" i="1"/>
  <c r="D24" i="1"/>
  <c r="C24" i="1"/>
  <c r="O23" i="1"/>
  <c r="M23" i="1"/>
  <c r="L23" i="1"/>
  <c r="K23" i="1"/>
  <c r="J23" i="1"/>
  <c r="H23" i="1"/>
  <c r="G23" i="1"/>
  <c r="E23" i="1"/>
  <c r="D23" i="1"/>
  <c r="C23" i="1"/>
  <c r="O22" i="1"/>
  <c r="M22" i="1"/>
  <c r="L22" i="1"/>
  <c r="K22" i="1"/>
  <c r="J22" i="1"/>
  <c r="H22" i="1"/>
  <c r="G22" i="1"/>
  <c r="E22" i="1"/>
  <c r="D22" i="1"/>
  <c r="C22" i="1"/>
  <c r="O21" i="1"/>
  <c r="M21" i="1"/>
  <c r="L21" i="1"/>
  <c r="K21" i="1"/>
  <c r="J21" i="1"/>
  <c r="H21" i="1"/>
  <c r="G21" i="1"/>
  <c r="E21" i="1"/>
  <c r="D21" i="1"/>
  <c r="C21" i="1"/>
  <c r="O20" i="1"/>
  <c r="M20" i="1"/>
  <c r="L20" i="1"/>
  <c r="K20" i="1"/>
  <c r="H20" i="1"/>
  <c r="G20" i="1"/>
  <c r="E20" i="1"/>
  <c r="D20" i="1"/>
  <c r="C20" i="1"/>
  <c r="O19" i="1"/>
  <c r="M19" i="1"/>
  <c r="L19" i="1"/>
  <c r="K19" i="1"/>
  <c r="J19" i="1"/>
  <c r="H19" i="1"/>
  <c r="G19" i="1"/>
  <c r="E19" i="1"/>
  <c r="D19" i="1"/>
  <c r="C19" i="1"/>
  <c r="O18" i="1"/>
  <c r="J18" i="1"/>
  <c r="C18" i="1"/>
  <c r="M17" i="1"/>
  <c r="L17" i="1"/>
  <c r="K17" i="1"/>
  <c r="J17" i="1"/>
  <c r="H17" i="1"/>
  <c r="G17" i="1"/>
  <c r="E17" i="1"/>
  <c r="E13" i="1" s="1"/>
  <c r="D17" i="1"/>
  <c r="M16" i="1"/>
  <c r="L16" i="1"/>
  <c r="K16" i="1"/>
  <c r="J16" i="1"/>
  <c r="H16" i="1"/>
  <c r="M15" i="1"/>
  <c r="L15" i="1"/>
  <c r="K15" i="1"/>
  <c r="J15" i="1"/>
  <c r="H15" i="1"/>
  <c r="G15" i="1"/>
  <c r="G14" i="1" s="1"/>
  <c r="D15" i="1"/>
  <c r="D14" i="1" s="1"/>
  <c r="J14" i="1"/>
  <c r="O13" i="1"/>
  <c r="J13" i="1"/>
  <c r="C13" i="1"/>
  <c r="M12" i="1"/>
  <c r="L12" i="1"/>
  <c r="K12" i="1"/>
  <c r="J12" i="1"/>
  <c r="J9" i="1" s="1"/>
  <c r="H12" i="1"/>
  <c r="G12" i="1"/>
  <c r="E12" i="1"/>
  <c r="D12" i="1"/>
  <c r="M10" i="1"/>
  <c r="M9" i="1" s="1"/>
  <c r="L10" i="1"/>
  <c r="K10" i="1"/>
  <c r="J10" i="1"/>
  <c r="H10" i="1"/>
  <c r="H9" i="1" s="1"/>
  <c r="G10" i="1"/>
  <c r="G9" i="1" s="1"/>
  <c r="E10" i="1"/>
  <c r="E9" i="1" s="1"/>
  <c r="D10" i="1"/>
  <c r="O9" i="1"/>
  <c r="C9" i="1"/>
  <c r="M8" i="1"/>
  <c r="L8" i="1"/>
  <c r="J8" i="1"/>
  <c r="H8" i="1"/>
  <c r="G8" i="1"/>
  <c r="E8" i="1"/>
  <c r="D8" i="1"/>
  <c r="M7" i="1"/>
  <c r="L7" i="1"/>
  <c r="K7" i="1"/>
  <c r="K6" i="1" s="1"/>
  <c r="J7" i="1"/>
  <c r="H7" i="1"/>
  <c r="H6" i="1" s="1"/>
  <c r="G7" i="1"/>
  <c r="G6" i="1" s="1"/>
  <c r="E7" i="1"/>
  <c r="E6" i="1" s="1"/>
  <c r="D7" i="1"/>
  <c r="D6" i="1" s="1"/>
  <c r="O6" i="1"/>
  <c r="J6" i="1"/>
  <c r="C6" i="1"/>
  <c r="F9" i="1" l="1"/>
  <c r="N32" i="1"/>
  <c r="F22" i="1"/>
  <c r="F32" i="1"/>
  <c r="I33" i="1"/>
  <c r="I35" i="1"/>
  <c r="N61" i="1"/>
  <c r="I80" i="1"/>
  <c r="D13" i="1"/>
  <c r="I22" i="1"/>
  <c r="I32" i="1"/>
  <c r="K9" i="1"/>
  <c r="F23" i="1"/>
  <c r="I56" i="1"/>
  <c r="F19" i="1"/>
  <c r="F68" i="1"/>
  <c r="M80" i="1"/>
  <c r="H14" i="1"/>
  <c r="H13" i="1" s="1"/>
  <c r="I13" i="1" s="1"/>
  <c r="N21" i="1"/>
  <c r="I23" i="1"/>
  <c r="I41" i="1"/>
  <c r="E35" i="1"/>
  <c r="F35" i="1" s="1"/>
  <c r="I19" i="1"/>
  <c r="M47" i="1"/>
  <c r="N47" i="1" s="1"/>
  <c r="G13" i="1"/>
  <c r="I6" i="1"/>
  <c r="I78" i="1"/>
  <c r="K18" i="1"/>
  <c r="N35" i="1"/>
  <c r="I47" i="1"/>
  <c r="G18" i="1"/>
  <c r="N20" i="1"/>
  <c r="N24" i="1"/>
  <c r="N26" i="1"/>
  <c r="N50" i="1"/>
  <c r="M29" i="1"/>
  <c r="N56" i="1"/>
  <c r="M14" i="1"/>
  <c r="M13" i="1" s="1"/>
  <c r="N13" i="1" s="1"/>
  <c r="D29" i="1"/>
  <c r="F33" i="1"/>
  <c r="N78" i="1"/>
  <c r="F21" i="1"/>
  <c r="F25" i="1"/>
  <c r="I26" i="1"/>
  <c r="F30" i="1"/>
  <c r="C29" i="1"/>
  <c r="N31" i="1"/>
  <c r="F41" i="1"/>
  <c r="L9" i="1"/>
  <c r="I21" i="1"/>
  <c r="I25" i="1"/>
  <c r="I34" i="1"/>
  <c r="K69" i="1"/>
  <c r="H74" i="1"/>
  <c r="H69" i="1" s="1"/>
  <c r="I69" i="1" s="1"/>
  <c r="L6" i="1"/>
  <c r="F6" i="1"/>
  <c r="I20" i="1"/>
  <c r="D18" i="1"/>
  <c r="I24" i="1"/>
  <c r="F26" i="1"/>
  <c r="L29" i="1"/>
  <c r="N30" i="1"/>
  <c r="K29" i="1"/>
  <c r="J47" i="1"/>
  <c r="N68" i="1"/>
  <c r="G69" i="1"/>
  <c r="N9" i="1"/>
  <c r="N19" i="1"/>
  <c r="N23" i="1"/>
  <c r="D9" i="1"/>
  <c r="L26" i="1"/>
  <c r="M6" i="1"/>
  <c r="N6" i="1" s="1"/>
  <c r="F31" i="1"/>
  <c r="K47" i="1"/>
  <c r="I50" i="1"/>
  <c r="I68" i="1"/>
  <c r="L69" i="1"/>
  <c r="D69" i="1"/>
  <c r="K14" i="1"/>
  <c r="K13" i="1" s="1"/>
  <c r="I30" i="1"/>
  <c r="I9" i="1"/>
  <c r="L14" i="1"/>
  <c r="L13" i="1" s="1"/>
  <c r="F20" i="1"/>
  <c r="L18" i="1"/>
  <c r="F24" i="1"/>
  <c r="N25" i="1"/>
  <c r="E29" i="1"/>
  <c r="F29" i="1" s="1"/>
  <c r="G29" i="1"/>
  <c r="N34" i="1"/>
  <c r="N41" i="1"/>
  <c r="L47" i="1"/>
  <c r="M69" i="1"/>
  <c r="N69" i="1" s="1"/>
  <c r="E69" i="1"/>
  <c r="F69" i="1" s="1"/>
  <c r="N79" i="1"/>
  <c r="O29" i="1"/>
  <c r="N29" i="1" s="1"/>
  <c r="N22" i="1"/>
  <c r="I31" i="1"/>
  <c r="I61" i="1"/>
  <c r="N67" i="1"/>
  <c r="I79" i="1"/>
  <c r="N80" i="1"/>
  <c r="E18" i="1"/>
  <c r="F18" i="1" s="1"/>
  <c r="M18" i="1"/>
  <c r="N18" i="1" s="1"/>
  <c r="H29" i="1"/>
  <c r="I67" i="1"/>
  <c r="H18" i="1"/>
  <c r="I18" i="1" s="1"/>
  <c r="O84" i="1" l="1"/>
  <c r="K83" i="1"/>
  <c r="K101" i="1" s="1"/>
  <c r="I29" i="1"/>
  <c r="G83" i="1"/>
  <c r="G101" i="1" s="1"/>
  <c r="D83" i="1"/>
  <c r="D101" i="1" s="1"/>
  <c r="L83" i="1"/>
  <c r="L101" i="1" s="1"/>
  <c r="H83" i="1"/>
  <c r="H101" i="1" s="1"/>
  <c r="M83" i="1"/>
  <c r="E83" i="1"/>
  <c r="I83" i="1" l="1"/>
  <c r="M101" i="1"/>
  <c r="N83" i="1"/>
  <c r="F83" i="1"/>
  <c r="E101" i="1"/>
</calcChain>
</file>

<file path=xl/sharedStrings.xml><?xml version="1.0" encoding="utf-8"?>
<sst xmlns="http://schemas.openxmlformats.org/spreadsheetml/2006/main" count="152" uniqueCount="129">
  <si>
    <t>A</t>
  </si>
  <si>
    <t>B</t>
  </si>
  <si>
    <t>C</t>
  </si>
  <si>
    <t>D</t>
  </si>
  <si>
    <t>E</t>
  </si>
  <si>
    <t>Kod działania / poddziałania</t>
  </si>
  <si>
    <t>Nazwa działania / typu operacji</t>
  </si>
  <si>
    <t>Limit środków
[zł]</t>
  </si>
  <si>
    <t>Złożone wnioski</t>
  </si>
  <si>
    <t>Zawarte umowy / wydane decyzje (czynne)*</t>
  </si>
  <si>
    <t>Zrealizowane płatności</t>
  </si>
  <si>
    <t>Limit środków
[euro]</t>
  </si>
  <si>
    <t>ogółem</t>
  </si>
  <si>
    <t>liczba</t>
  </si>
  <si>
    <t>kwota [zł]</t>
  </si>
  <si>
    <t>wykorzystanie limitu</t>
  </si>
  <si>
    <t xml:space="preserve">liczba </t>
  </si>
  <si>
    <t>liczba różnych beneficjentów</t>
  </si>
  <si>
    <t>kwota [euro]</t>
  </si>
  <si>
    <t xml:space="preserve">ogółem </t>
  </si>
  <si>
    <t>EFRROW</t>
  </si>
  <si>
    <t>6=5/3</t>
  </si>
  <si>
    <t>9=8/3</t>
  </si>
  <si>
    <t>14=13/15</t>
  </si>
  <si>
    <t>Transfer wiedzy i działalność informacyjna</t>
  </si>
  <si>
    <t>1.1</t>
  </si>
  <si>
    <t>Wsparcie kształcenia zawodowego i nabywania umiejętności</t>
  </si>
  <si>
    <t>1.2</t>
  </si>
  <si>
    <t>Wsparcie na demonstracje i działania informacyjne</t>
  </si>
  <si>
    <t>Usługi doradcze, usługi z zakresu zarządzania gospodarstwem rolnym i usługi z zakresu zastępstw</t>
  </si>
  <si>
    <t>2.1</t>
  </si>
  <si>
    <t>Świadczenie kompleksowej porady dla rolnika</t>
  </si>
  <si>
    <t>Świadczenie kompleksowej porady dla właściciela lasu</t>
  </si>
  <si>
    <t>2.3</t>
  </si>
  <si>
    <t>Wsparcie na szkolenia doradców</t>
  </si>
  <si>
    <t>Systemy jakości produktów rolnych i środków spożywczych</t>
  </si>
  <si>
    <t>3.1</t>
  </si>
  <si>
    <t>Zobowiązania 2007-2013 i 2014-2020</t>
  </si>
  <si>
    <r>
      <rPr>
        <b/>
        <sz val="9"/>
        <rFont val="Calibri Light"/>
        <family val="1"/>
        <charset val="238"/>
        <scheme val="major"/>
      </rPr>
      <t xml:space="preserve">Wsparcie dla nowych uczestników systemów jakości  </t>
    </r>
    <r>
      <rPr>
        <sz val="9"/>
        <rFont val="Calibri Light"/>
        <family val="1"/>
        <charset val="238"/>
        <scheme val="major"/>
      </rPr>
      <t xml:space="preserve">
(Zobowiązania  2014-2020)</t>
    </r>
  </si>
  <si>
    <t>Zobowiązania  2007-2013</t>
  </si>
  <si>
    <t>3.2</t>
  </si>
  <si>
    <t>Wsparcie na przeprowadzenie działań informacyjnych i promocyjnych</t>
  </si>
  <si>
    <t>Inwestycje w środki trwałe</t>
  </si>
  <si>
    <t>4.1</t>
  </si>
  <si>
    <t>Modernizacja gospodarstw rolnych</t>
  </si>
  <si>
    <t>w tym obszar A-D</t>
  </si>
  <si>
    <t>w tym obszar E</t>
  </si>
  <si>
    <t>Inwestycje w gospodarstwach położonych na obszarach Natura 2000</t>
  </si>
  <si>
    <t>4.2</t>
  </si>
  <si>
    <t>Przetwórstwo i marketing produktów rolnych</t>
  </si>
  <si>
    <t>4.3</t>
  </si>
  <si>
    <t>Scalanie gruntów</t>
  </si>
  <si>
    <t>Przywracanie potencjału produkcji rolnej zniszczonego w wyniku klęsk żywiołowych i katastrof oraz wprowadzanie odpowiednich środków zapobiegawczych</t>
  </si>
  <si>
    <t>5.1</t>
  </si>
  <si>
    <t>Inwestycje zapobiegające zniszczeniu potencjału produkcji rolnej</t>
  </si>
  <si>
    <t>5.2</t>
  </si>
  <si>
    <t>Inwestycje odtwarzające potencjał produkcji rolnej</t>
  </si>
  <si>
    <t>Rozwój gospodarstw i działalności gospodarczej</t>
  </si>
  <si>
    <t>6.1</t>
  </si>
  <si>
    <t>Premie dla młodych rolników</t>
  </si>
  <si>
    <t>6.2</t>
  </si>
  <si>
    <t>Premie na rozpoczęcie działalności pozarolniczej</t>
  </si>
  <si>
    <t>6.3</t>
  </si>
  <si>
    <t>Restrukturyzacja małych gospodarstw</t>
  </si>
  <si>
    <t>6.4</t>
  </si>
  <si>
    <t>Rozwój przedsiębiorczości - rozwój usług rolniczych</t>
  </si>
  <si>
    <t>6.5</t>
  </si>
  <si>
    <t>Płatności dla rolników przekazujących małe gospodarstwa</t>
  </si>
  <si>
    <t>Podstawowe usługi i odnowa wsi na obszarach wiejskich</t>
  </si>
  <si>
    <t>7.2</t>
  </si>
  <si>
    <t>Budowa lub modernizacja dróg lokalnych</t>
  </si>
  <si>
    <t>Gospodarka wodno-ściekowa</t>
  </si>
  <si>
    <t>7.4</t>
  </si>
  <si>
    <t>Inwestycje w obiekty pełniące funkcje kulturalne lub kształtowanie przestrzeni publicznej</t>
  </si>
  <si>
    <t>Inwestycje w targowiska lub obiekty budowlane przeznaczone na cele promocji lokalnych produktów</t>
  </si>
  <si>
    <t>7.6</t>
  </si>
  <si>
    <t>Ochrona zabytków i budownictwa tradycyjnego</t>
  </si>
  <si>
    <t>Inwestycje w rozwój obszarów leśnych i poprawę żywotności lasów</t>
  </si>
  <si>
    <t>8.1</t>
  </si>
  <si>
    <t>Zalesianie i tworzenie terenów zalesionych</t>
  </si>
  <si>
    <t>8 - w tym:</t>
  </si>
  <si>
    <t>Zobowiązania z PROW 2014-2020</t>
  </si>
  <si>
    <t>Zobowiązania z PROW 2007-2013</t>
  </si>
  <si>
    <t>Zobowiązania z PROW 2004-2006</t>
  </si>
  <si>
    <t>8.5</t>
  </si>
  <si>
    <t>Inwestycje zwiększające odporność ekosystemów leśnych i ich wartość dla środowiska</t>
  </si>
  <si>
    <t>Tworzenie grup producentów i organizacji producentów</t>
  </si>
  <si>
    <t>w tym:</t>
  </si>
  <si>
    <t>Zobowiązania  2014-2020</t>
  </si>
  <si>
    <t>Działanie rolno-środowiskowo-klimatyczne</t>
  </si>
  <si>
    <t>10.1</t>
  </si>
  <si>
    <t>Zobowiązania z PROW 2014-2020 i 2007-2013</t>
  </si>
  <si>
    <t>10.2</t>
  </si>
  <si>
    <t>10 - w tym:</t>
  </si>
  <si>
    <t>Rolnictwo ekologiczne</t>
  </si>
  <si>
    <t>11.1</t>
  </si>
  <si>
    <t>Zobowiązania  2007-2013 i  2014-2020 - Płatności w okresie konwersji na rolnictwo ekologiczne</t>
  </si>
  <si>
    <t>11.2</t>
  </si>
  <si>
    <t>Zobowiązania  2007-2013 i  2014-2020 - Płatności w celu utrzymania rolnictwa ekologicznego</t>
  </si>
  <si>
    <t>11 - w tym:</t>
  </si>
  <si>
    <t>Płatności dla obszarów z ograniczeniami naturalnymi lub innymi szczególnymi ograniczeniami</t>
  </si>
  <si>
    <t>13.1</t>
  </si>
  <si>
    <t>Płatności ONW</t>
  </si>
  <si>
    <t>13.2</t>
  </si>
  <si>
    <t>13.3</t>
  </si>
  <si>
    <t>13 - w tym:</t>
  </si>
  <si>
    <t>Zobowiązania  2007-2013 (część kamp. 2014)</t>
  </si>
  <si>
    <t>Dobrostan zwierząt</t>
  </si>
  <si>
    <t>Współpraca</t>
  </si>
  <si>
    <t>Wsparcie dla rozwoju lokalnego w ramach inicjatywy LEADER</t>
  </si>
  <si>
    <t>19.1</t>
  </si>
  <si>
    <t>Wsparcie przygotowawcze</t>
  </si>
  <si>
    <t>19.2</t>
  </si>
  <si>
    <t>Wdrażanie lokalnych strategii rozwoju</t>
  </si>
  <si>
    <t>Zobowiązania 2014-2020</t>
  </si>
  <si>
    <t>Zobowiązania 2007-2013</t>
  </si>
  <si>
    <t>19.3</t>
  </si>
  <si>
    <t>Wdrażanie projektów współpracy</t>
  </si>
  <si>
    <t>19.4</t>
  </si>
  <si>
    <t>Wsparcie kosztów bieżących i aktywizacji</t>
  </si>
  <si>
    <t>Pomoc techniczna</t>
  </si>
  <si>
    <t>Renty strukturalne</t>
  </si>
  <si>
    <t>Zobowiązania  2004-2006</t>
  </si>
  <si>
    <t>RAZEM</t>
  </si>
  <si>
    <t>RAZEM - z uwzględnieniem instrumentów finansowych - łączny limit środków</t>
  </si>
  <si>
    <t>Inwestycje mające na celu ochronę wód przed zanieczyszczeniem azotanami pochodzącymi ze źródeł rolniczych (w tym "Inwestycje w gospodarstwach położonych na obszarach OSN")</t>
  </si>
  <si>
    <t>Wyjątkowe tymczasowe wsparcie dla rolników i MŚP szczególnie dotkniętych kryzysem związanym z COVID-19</t>
  </si>
  <si>
    <t xml:space="preserve">1.)  W przypadku działań wieloletnich: 3.1,8,9,10,11 i Renty strukturalne - kwota oraz % wykorzystania środków odnoszą się do szacowanych wypłat dla beneficjentów, którzy podjęli zobowiązania w ramach PROW 2004-2006, PROW 2007-2013 oraz PROW 2014-2020 i które mogą być finansowane w ramach budżetu PROW 2014 - 2020. </t>
  </si>
  <si>
    <r>
      <t xml:space="preserve">3.) Prezentowany limit środków nie uwzględnia zmian zaakceptowanych przez KE w dniu 31 sierpnia br., z uwagi iż </t>
    </r>
    <r>
      <rPr>
        <i/>
        <sz val="8"/>
        <rFont val="Calibri Light"/>
        <family val="2"/>
        <charset val="238"/>
        <scheme val="major"/>
      </rPr>
      <t>Rozporządzenie Ministra Rolnictwa i Rozwoju Wsi z dnia 30 września 2021 r. zmieniające rozporządzenie w sprawie wysokości limitów środków dostępnych w poszczególnych województwach lub latach w ramach określonych działań lub poddziałań Programu Rozwoju Obszarów Wiejskich na lata 2014–2020</t>
    </r>
    <r>
      <rPr>
        <sz val="8"/>
        <rFont val="Calibri Light"/>
        <family val="1"/>
        <charset val="238"/>
        <scheme val="major"/>
      </rPr>
      <t xml:space="preserve"> ustanawiające limity dla poszczególnych instrumentów wsparcia weszło w życie 5 października br.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</si>
</sst>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4"/>
      <name val="Calibri Light"/>
      <family val="1"/>
      <charset val="238"/>
      <scheme val="major"/>
    </font>
    <font>
      <b/>
      <sz val="16"/>
      <name val="Calibri Light"/>
      <family val="1"/>
      <charset val="238"/>
      <scheme val="major"/>
    </font>
    <font>
      <b/>
      <sz val="15"/>
      <name val="Calibri Light"/>
      <family val="1"/>
      <charset val="238"/>
      <scheme val="major"/>
    </font>
    <font>
      <sz val="11"/>
      <name val="Calibri Light"/>
      <family val="1"/>
      <charset val="238"/>
      <scheme val="major"/>
    </font>
    <font>
      <b/>
      <sz val="9"/>
      <name val="Calibri Light"/>
      <family val="1"/>
      <charset val="238"/>
      <scheme val="major"/>
    </font>
    <font>
      <sz val="11"/>
      <name val="Arial"/>
      <family val="2"/>
      <charset val="238"/>
    </font>
    <font>
      <sz val="9"/>
      <name val="Calibri Light"/>
      <family val="1"/>
      <charset val="238"/>
      <scheme val="major"/>
    </font>
    <font>
      <sz val="8"/>
      <name val="Calibri Light"/>
      <family val="1"/>
      <charset val="238"/>
      <scheme val="major"/>
    </font>
    <font>
      <b/>
      <sz val="10"/>
      <name val="Arial"/>
      <family val="2"/>
      <charset val="238"/>
    </font>
    <font>
      <b/>
      <sz val="12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i/>
      <sz val="8"/>
      <name val="Calibri Light"/>
      <family val="2"/>
      <charset val="238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DCE7FC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F5E1"/>
        <bgColor indexed="64"/>
      </patternFill>
    </fill>
    <fill>
      <patternFill patternType="solid">
        <fgColor rgb="FFECEBFF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5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2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 applyProtection="1">
      <alignment horizontal="center" vertical="center" wrapText="1"/>
      <protection locked="0"/>
    </xf>
    <xf numFmtId="0" fontId="5" fillId="0" borderId="16" xfId="1" applyFont="1" applyFill="1" applyBorder="1" applyAlignment="1" applyProtection="1">
      <alignment horizontal="center" vertical="center" wrapText="1"/>
      <protection locked="0"/>
    </xf>
    <xf numFmtId="0" fontId="5" fillId="0" borderId="15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5" fillId="0" borderId="26" xfId="1" applyFont="1" applyFill="1" applyBorder="1" applyAlignment="1" applyProtection="1">
      <alignment horizontal="center" vertical="center" wrapText="1"/>
      <protection locked="0"/>
    </xf>
    <xf numFmtId="0" fontId="5" fillId="0" borderId="27" xfId="1" applyFont="1" applyFill="1" applyBorder="1" applyAlignment="1" applyProtection="1">
      <alignment horizontal="center" vertical="center" wrapText="1"/>
      <protection locked="0"/>
    </xf>
    <xf numFmtId="0" fontId="5" fillId="0" borderId="29" xfId="1" applyFont="1" applyFill="1" applyBorder="1" applyAlignment="1" applyProtection="1">
      <alignment horizontal="center" vertical="center" wrapText="1"/>
      <protection locked="0"/>
    </xf>
    <xf numFmtId="0" fontId="5" fillId="0" borderId="32" xfId="1" applyFont="1" applyFill="1" applyBorder="1" applyAlignment="1" applyProtection="1">
      <alignment horizontal="center" vertical="center" wrapText="1"/>
      <protection locked="0"/>
    </xf>
    <xf numFmtId="0" fontId="5" fillId="0" borderId="33" xfId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  <protection locked="0"/>
    </xf>
    <xf numFmtId="0" fontId="5" fillId="0" borderId="34" xfId="1" applyFont="1" applyFill="1" applyBorder="1" applyAlignment="1" applyProtection="1">
      <alignment horizontal="center" vertical="center" wrapText="1"/>
      <protection locked="0"/>
    </xf>
    <xf numFmtId="0" fontId="5" fillId="0" borderId="35" xfId="1" applyFont="1" applyFill="1" applyBorder="1" applyAlignment="1" applyProtection="1">
      <alignment horizontal="center" vertical="center" wrapText="1"/>
      <protection locked="0"/>
    </xf>
    <xf numFmtId="0" fontId="5" fillId="0" borderId="36" xfId="1" applyFont="1" applyFill="1" applyBorder="1" applyAlignment="1" applyProtection="1">
      <alignment horizontal="center" vertical="center" wrapText="1"/>
      <protection locked="0"/>
    </xf>
    <xf numFmtId="0" fontId="5" fillId="0" borderId="37" xfId="1" applyFont="1" applyFill="1" applyBorder="1" applyAlignment="1" applyProtection="1">
      <alignment horizontal="center" vertical="center" wrapText="1"/>
      <protection locked="0"/>
    </xf>
    <xf numFmtId="0" fontId="5" fillId="0" borderId="38" xfId="1" applyFont="1" applyFill="1" applyBorder="1" applyAlignment="1" applyProtection="1">
      <alignment horizontal="center" vertical="center" wrapText="1"/>
      <protection locked="0"/>
    </xf>
    <xf numFmtId="0" fontId="5" fillId="0" borderId="39" xfId="1" applyFont="1" applyFill="1" applyBorder="1" applyAlignment="1" applyProtection="1">
      <alignment horizontal="center" vertical="center" wrapText="1"/>
      <protection locked="0"/>
    </xf>
    <xf numFmtId="0" fontId="6" fillId="2" borderId="4" xfId="1" applyFont="1" applyFill="1" applyBorder="1" applyAlignment="1" applyProtection="1">
      <alignment horizontal="center" vertical="center" wrapText="1"/>
      <protection locked="0"/>
    </xf>
    <xf numFmtId="0" fontId="6" fillId="2" borderId="5" xfId="1" applyFont="1" applyFill="1" applyBorder="1" applyAlignment="1" applyProtection="1">
      <alignment horizontal="left" vertical="center" wrapText="1"/>
      <protection locked="0"/>
    </xf>
    <xf numFmtId="4" fontId="6" fillId="2" borderId="6" xfId="1" applyNumberFormat="1" applyFont="1" applyFill="1" applyBorder="1" applyAlignment="1" applyProtection="1">
      <alignment horizontal="right" vertical="center" wrapText="1"/>
    </xf>
    <xf numFmtId="3" fontId="6" fillId="2" borderId="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9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4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41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8" xfId="1" applyNumberFormat="1" applyFont="1" applyFill="1" applyBorder="1" applyAlignment="1" applyProtection="1">
      <alignment horizontal="right" vertical="center" wrapText="1"/>
    </xf>
    <xf numFmtId="4" fontId="6" fillId="2" borderId="9" xfId="1" applyNumberFormat="1" applyFont="1" applyFill="1" applyBorder="1" applyAlignment="1" applyProtection="1">
      <alignment horizontal="right" vertical="center" wrapText="1"/>
    </xf>
    <xf numFmtId="10" fontId="6" fillId="2" borderId="10" xfId="1" applyNumberFormat="1" applyFont="1" applyFill="1" applyBorder="1" applyAlignment="1" applyProtection="1">
      <alignment horizontal="right" vertical="center" wrapText="1"/>
    </xf>
    <xf numFmtId="4" fontId="6" fillId="2" borderId="5" xfId="1" applyNumberFormat="1" applyFont="1" applyFill="1" applyBorder="1" applyAlignment="1" applyProtection="1">
      <alignment horizontal="right" vertical="center" wrapText="1"/>
    </xf>
    <xf numFmtId="0" fontId="7" fillId="0" borderId="0" xfId="1" applyFont="1" applyFill="1" applyProtection="1">
      <protection locked="0"/>
    </xf>
    <xf numFmtId="0" fontId="8" fillId="0" borderId="42" xfId="1" applyFont="1" applyBorder="1" applyAlignment="1" applyProtection="1">
      <alignment horizontal="center" vertical="center"/>
      <protection locked="0"/>
    </xf>
    <xf numFmtId="0" fontId="6" fillId="0" borderId="42" xfId="1" applyFont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</xf>
    <xf numFmtId="4" fontId="8" fillId="0" borderId="44" xfId="1" applyNumberFormat="1" applyFont="1" applyBorder="1" applyAlignment="1" applyProtection="1">
      <alignment horizontal="right" vertical="center" wrapText="1"/>
    </xf>
    <xf numFmtId="0" fontId="8" fillId="0" borderId="46" xfId="1" applyFont="1" applyBorder="1" applyAlignment="1" applyProtection="1">
      <alignment horizontal="center" vertical="center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  <protection locked="0"/>
    </xf>
    <xf numFmtId="4" fontId="8" fillId="0" borderId="47" xfId="1" applyNumberFormat="1" applyFont="1" applyBorder="1" applyAlignment="1" applyProtection="1">
      <alignment horizontal="right" vertical="center" wrapText="1"/>
      <protection locked="0"/>
    </xf>
    <xf numFmtId="3" fontId="8" fillId="0" borderId="17" xfId="1" applyNumberFormat="1" applyFont="1" applyBorder="1" applyAlignment="1" applyProtection="1">
      <alignment horizontal="right" vertical="center" wrapText="1"/>
      <protection locked="0"/>
    </xf>
    <xf numFmtId="3" fontId="8" fillId="0" borderId="19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6" fillId="2" borderId="11" xfId="1" applyFont="1" applyFill="1" applyBorder="1" applyAlignment="1" applyProtection="1">
      <alignment horizontal="center" vertical="center" wrapText="1"/>
      <protection locked="0"/>
    </xf>
    <xf numFmtId="0" fontId="6" fillId="2" borderId="12" xfId="1" applyFont="1" applyFill="1" applyBorder="1" applyAlignment="1" applyProtection="1">
      <alignment horizontal="left" vertical="center" wrapText="1"/>
      <protection locked="0"/>
    </xf>
    <xf numFmtId="4" fontId="6" fillId="2" borderId="48" xfId="1" applyNumberFormat="1" applyFont="1" applyFill="1" applyBorder="1" applyAlignment="1" applyProtection="1">
      <alignment horizontal="right" vertical="center" wrapText="1"/>
    </xf>
    <xf numFmtId="3" fontId="6" fillId="2" borderId="14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6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4" xfId="1" applyNumberFormat="1" applyFont="1" applyFill="1" applyBorder="1" applyAlignment="1" applyProtection="1">
      <alignment horizontal="right" vertical="center" wrapText="1"/>
    </xf>
    <xf numFmtId="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6" xfId="1" applyNumberFormat="1" applyFont="1" applyFill="1" applyBorder="1" applyAlignment="1" applyProtection="1">
      <alignment horizontal="right" vertical="center" wrapText="1"/>
    </xf>
    <xf numFmtId="4" fontId="6" fillId="2" borderId="12" xfId="1" applyNumberFormat="1" applyFont="1" applyFill="1" applyBorder="1" applyAlignment="1" applyProtection="1">
      <alignment horizontal="right" vertical="center" wrapText="1"/>
    </xf>
    <xf numFmtId="0" fontId="6" fillId="0" borderId="11" xfId="1" applyFont="1" applyBorder="1" applyAlignment="1" applyProtection="1">
      <alignment horizontal="left" vertical="center" wrapText="1"/>
      <protection locked="0"/>
    </xf>
    <xf numFmtId="0" fontId="8" fillId="0" borderId="49" xfId="1" applyFont="1" applyFill="1" applyBorder="1" applyAlignment="1" applyProtection="1">
      <alignment horizontal="left" vertical="center" wrapText="1"/>
      <protection locked="0"/>
    </xf>
    <xf numFmtId="3" fontId="8" fillId="0" borderId="43" xfId="1" applyNumberFormat="1" applyFont="1" applyBorder="1" applyAlignment="1">
      <alignment horizontal="right" vertical="center" wrapText="1"/>
    </xf>
    <xf numFmtId="3" fontId="8" fillId="0" borderId="45" xfId="1" applyNumberFormat="1" applyFont="1" applyBorder="1" applyAlignment="1">
      <alignment horizontal="right" vertical="center" wrapText="1"/>
    </xf>
    <xf numFmtId="4" fontId="8" fillId="5" borderId="44" xfId="1" applyNumberFormat="1" applyFont="1" applyFill="1" applyBorder="1" applyAlignment="1">
      <alignment horizontal="right" vertical="center" wrapText="1"/>
    </xf>
    <xf numFmtId="4" fontId="8" fillId="0" borderId="44" xfId="1" applyNumberFormat="1" applyFont="1" applyBorder="1" applyAlignment="1">
      <alignment horizontal="right" vertical="center" wrapText="1"/>
    </xf>
    <xf numFmtId="0" fontId="8" fillId="0" borderId="49" xfId="1" applyFont="1" applyBorder="1" applyAlignment="1" applyProtection="1">
      <alignment horizontal="left" vertical="center" wrapText="1"/>
      <protection locked="0"/>
    </xf>
    <xf numFmtId="0" fontId="8" fillId="6" borderId="12" xfId="1" applyFont="1" applyFill="1" applyBorder="1" applyAlignment="1" applyProtection="1">
      <alignment horizontal="left" vertical="center" wrapText="1"/>
      <protection locked="0"/>
    </xf>
    <xf numFmtId="3" fontId="8" fillId="4" borderId="14" xfId="1" applyNumberFormat="1" applyFont="1" applyFill="1" applyBorder="1" applyAlignment="1">
      <alignment horizontal="right" vertical="center" wrapText="1"/>
    </xf>
    <xf numFmtId="3" fontId="8" fillId="4" borderId="20" xfId="1" applyNumberFormat="1" applyFont="1" applyFill="1" applyBorder="1" applyAlignment="1">
      <alignment horizontal="right" vertical="center" wrapText="1"/>
    </xf>
    <xf numFmtId="4" fontId="8" fillId="5" borderId="15" xfId="1" applyNumberFormat="1" applyFont="1" applyFill="1" applyBorder="1" applyAlignment="1">
      <alignment horizontal="right" vertical="center" wrapText="1"/>
    </xf>
    <xf numFmtId="3" fontId="8" fillId="0" borderId="14" xfId="1" applyNumberFormat="1" applyFont="1" applyBorder="1" applyAlignment="1">
      <alignment horizontal="right" vertical="center" wrapText="1"/>
    </xf>
    <xf numFmtId="4" fontId="8" fillId="0" borderId="15" xfId="1" applyNumberFormat="1" applyFont="1" applyBorder="1" applyAlignment="1">
      <alignment horizontal="right" vertical="center" wrapText="1"/>
    </xf>
    <xf numFmtId="0" fontId="6" fillId="0" borderId="21" xfId="1" applyFont="1" applyBorder="1" applyAlignment="1" applyProtection="1">
      <alignment horizontal="left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3" fontId="8" fillId="0" borderId="19" xfId="1" applyNumberFormat="1" applyFont="1" applyBorder="1" applyAlignment="1">
      <alignment horizontal="right" vertical="center" wrapText="1"/>
    </xf>
    <xf numFmtId="4" fontId="8" fillId="0" borderId="47" xfId="1" applyNumberFormat="1" applyFont="1" applyBorder="1" applyAlignment="1">
      <alignment horizontal="right" vertical="center" wrapText="1"/>
    </xf>
    <xf numFmtId="3" fontId="8" fillId="0" borderId="17" xfId="1" applyNumberFormat="1" applyFont="1" applyBorder="1" applyAlignment="1">
      <alignment horizontal="right" vertical="center" wrapText="1"/>
    </xf>
    <xf numFmtId="4" fontId="8" fillId="6" borderId="47" xfId="1" applyNumberFormat="1" applyFont="1" applyFill="1" applyBorder="1" applyAlignment="1">
      <alignment horizontal="right" vertical="center" wrapText="1"/>
    </xf>
    <xf numFmtId="0" fontId="6" fillId="0" borderId="12" xfId="1" applyFont="1" applyBorder="1" applyAlignment="1" applyProtection="1">
      <alignment horizontal="left" vertical="center" wrapText="1"/>
      <protection locked="0"/>
    </xf>
    <xf numFmtId="4" fontId="8" fillId="0" borderId="52" xfId="1" applyNumberFormat="1" applyFont="1" applyBorder="1" applyAlignment="1" applyProtection="1">
      <alignment horizontal="right" vertical="center" wrapText="1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10" fontId="8" fillId="0" borderId="39" xfId="1" applyNumberFormat="1" applyFont="1" applyBorder="1" applyAlignment="1" applyProtection="1">
      <alignment horizontal="right" vertical="center" wrapText="1"/>
      <protection locked="0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10" fontId="8" fillId="0" borderId="38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10" fontId="8" fillId="0" borderId="16" xfId="1" applyNumberFormat="1" applyFont="1" applyBorder="1" applyAlignment="1" applyProtection="1">
      <alignment horizontal="right" vertical="center" wrapText="1"/>
    </xf>
    <xf numFmtId="4" fontId="8" fillId="0" borderId="33" xfId="1" applyNumberFormat="1" applyFont="1" applyBorder="1" applyAlignment="1" applyProtection="1">
      <alignment horizontal="right" vertical="center" wrapText="1"/>
    </xf>
    <xf numFmtId="0" fontId="9" fillId="0" borderId="12" xfId="1" applyFont="1" applyBorder="1" applyAlignment="1" applyProtection="1">
      <alignment horizontal="left" vertical="center" wrapText="1"/>
      <protection locked="0"/>
    </xf>
    <xf numFmtId="4" fontId="8" fillId="0" borderId="11" xfId="1" applyNumberFormat="1" applyFont="1" applyBorder="1" applyAlignment="1" applyProtection="1">
      <alignment horizontal="right" vertical="center" wrapText="1"/>
    </xf>
    <xf numFmtId="3" fontId="8" fillId="0" borderId="14" xfId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Border="1" applyAlignment="1" applyProtection="1">
      <alignment horizontal="right" vertical="center" wrapText="1"/>
      <protection locked="0"/>
    </xf>
    <xf numFmtId="10" fontId="8" fillId="0" borderId="16" xfId="1" applyNumberFormat="1" applyFont="1" applyBorder="1" applyAlignment="1" applyProtection="1">
      <alignment horizontal="right" vertical="center" wrapText="1"/>
      <protection locked="0"/>
    </xf>
    <xf numFmtId="3" fontId="8" fillId="0" borderId="20" xfId="1" applyNumberFormat="1" applyFont="1" applyBorder="1" applyAlignment="1" applyProtection="1">
      <alignment horizontal="right" vertical="center" wrapText="1"/>
      <protection locked="0"/>
    </xf>
    <xf numFmtId="10" fontId="8" fillId="0" borderId="18" xfId="1" applyNumberFormat="1" applyFont="1" applyBorder="1" applyAlignment="1" applyProtection="1">
      <alignment horizontal="right" vertical="center" wrapText="1"/>
      <protection locked="0"/>
    </xf>
    <xf numFmtId="3" fontId="8" fillId="0" borderId="14" xfId="1" applyNumberFormat="1" applyFont="1" applyBorder="1" applyAlignment="1" applyProtection="1">
      <alignment horizontal="right" vertical="center" wrapText="1"/>
    </xf>
    <xf numFmtId="4" fontId="8" fillId="0" borderId="15" xfId="1" applyNumberFormat="1" applyFont="1" applyBorder="1" applyAlignment="1" applyProtection="1">
      <alignment horizontal="right" vertical="center" wrapText="1"/>
    </xf>
    <xf numFmtId="4" fontId="8" fillId="0" borderId="20" xfId="1" applyNumberFormat="1" applyFont="1" applyBorder="1" applyAlignment="1" applyProtection="1">
      <alignment horizontal="right" vertical="center" wrapText="1"/>
    </xf>
    <xf numFmtId="4" fontId="8" fillId="0" borderId="0" xfId="1" applyNumberFormat="1" applyFont="1" applyBorder="1" applyAlignment="1" applyProtection="1">
      <alignment horizontal="right" vertical="center" wrapText="1"/>
    </xf>
    <xf numFmtId="10" fontId="8" fillId="0" borderId="39" xfId="1" applyNumberFormat="1" applyFont="1" applyBorder="1" applyAlignment="1" applyProtection="1">
      <alignment horizontal="right" vertical="center" wrapText="1"/>
    </xf>
    <xf numFmtId="4" fontId="8" fillId="6" borderId="13" xfId="1" applyNumberFormat="1" applyFont="1" applyFill="1" applyBorder="1" applyAlignment="1" applyProtection="1">
      <alignment horizontal="right" vertical="center" wrapText="1"/>
    </xf>
    <xf numFmtId="3" fontId="8" fillId="6" borderId="14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15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0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20" xfId="1" applyNumberFormat="1" applyFont="1" applyFill="1" applyBorder="1" applyAlignment="1" applyProtection="1">
      <alignment horizontal="right" vertical="center" wrapText="1"/>
      <protection locked="0"/>
    </xf>
    <xf numFmtId="10" fontId="8" fillId="6" borderId="53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9" xfId="1" applyNumberFormat="1" applyFont="1" applyFill="1" applyBorder="1" applyAlignment="1" applyProtection="1">
      <alignment horizontal="right" vertical="center" wrapText="1"/>
    </xf>
    <xf numFmtId="4" fontId="8" fillId="6" borderId="47" xfId="1" applyNumberFormat="1" applyFont="1" applyFill="1" applyBorder="1" applyAlignment="1" applyProtection="1">
      <alignment horizontal="right" vertical="center" wrapText="1"/>
    </xf>
    <xf numFmtId="10" fontId="8" fillId="6" borderId="50" xfId="1" applyNumberFormat="1" applyFont="1" applyFill="1" applyBorder="1" applyAlignment="1" applyProtection="1">
      <alignment horizontal="right" vertical="center" wrapText="1"/>
    </xf>
    <xf numFmtId="4" fontId="8" fillId="6" borderId="21" xfId="1" applyNumberFormat="1" applyFont="1" applyFill="1" applyBorder="1" applyAlignment="1" applyProtection="1">
      <alignment horizontal="right" vertical="center" wrapText="1"/>
    </xf>
    <xf numFmtId="4" fontId="8" fillId="0" borderId="13" xfId="1" applyNumberFormat="1" applyFont="1" applyBorder="1" applyAlignment="1" applyProtection="1">
      <alignment horizontal="right" vertical="center" wrapText="1"/>
    </xf>
    <xf numFmtId="10" fontId="8" fillId="0" borderId="50" xfId="1" applyNumberFormat="1" applyFont="1" applyBorder="1" applyAlignment="1" applyProtection="1">
      <alignment horizontal="right" vertical="center" wrapText="1"/>
      <protection locked="0"/>
    </xf>
    <xf numFmtId="10" fontId="8" fillId="0" borderId="53" xfId="1" applyNumberFormat="1" applyFont="1" applyBorder="1" applyAlignment="1" applyProtection="1">
      <alignment horizontal="right" vertical="center" wrapText="1"/>
      <protection locked="0"/>
    </xf>
    <xf numFmtId="10" fontId="8" fillId="0" borderId="50" xfId="1" applyNumberFormat="1" applyFont="1" applyBorder="1" applyAlignment="1" applyProtection="1">
      <alignment horizontal="right" vertical="center" wrapText="1"/>
    </xf>
    <xf numFmtId="4" fontId="8" fillId="0" borderId="21" xfId="1" applyNumberFormat="1" applyFont="1" applyBorder="1" applyAlignment="1" applyProtection="1">
      <alignment horizontal="right" vertical="center" wrapText="1"/>
    </xf>
    <xf numFmtId="0" fontId="8" fillId="0" borderId="11" xfId="1" applyFont="1" applyBorder="1" applyAlignment="1" applyProtection="1">
      <alignment horizontal="center" vertical="center"/>
      <protection locked="0"/>
    </xf>
    <xf numFmtId="3" fontId="8" fillId="0" borderId="54" xfId="1" applyNumberFormat="1" applyFont="1" applyBorder="1" applyAlignment="1" applyProtection="1">
      <alignment horizontal="right" vertical="center" wrapText="1"/>
    </xf>
    <xf numFmtId="4" fontId="8" fillId="0" borderId="17" xfId="1" applyNumberFormat="1" applyFont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4" fontId="8" fillId="3" borderId="4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50" xfId="1" applyNumberFormat="1" applyFont="1" applyFill="1" applyBorder="1" applyAlignment="1" applyProtection="1">
      <alignment horizontal="right" vertical="center" wrapText="1"/>
      <protection locked="0"/>
    </xf>
    <xf numFmtId="0" fontId="6" fillId="6" borderId="46" xfId="1" applyFont="1" applyFill="1" applyBorder="1" applyAlignment="1" applyProtection="1">
      <alignment horizontal="center" vertical="center" wrapText="1"/>
      <protection locked="0"/>
    </xf>
    <xf numFmtId="0" fontId="6" fillId="6" borderId="12" xfId="1" applyFont="1" applyFill="1" applyBorder="1" applyAlignment="1" applyProtection="1">
      <alignment horizontal="left" vertical="center" wrapText="1"/>
      <protection locked="0"/>
    </xf>
    <xf numFmtId="3" fontId="6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6" fillId="6" borderId="44" xfId="1" applyNumberFormat="1" applyFont="1" applyFill="1" applyBorder="1" applyAlignment="1" applyProtection="1">
      <alignment horizontal="right" vertical="center" wrapText="1"/>
      <protection locked="0"/>
    </xf>
    <xf numFmtId="10" fontId="6" fillId="4" borderId="39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45" xfId="1" applyNumberFormat="1" applyFont="1" applyFill="1" applyBorder="1" applyAlignment="1" applyProtection="1">
      <alignment horizontal="right" vertical="center" wrapText="1"/>
      <protection locked="0"/>
    </xf>
    <xf numFmtId="10" fontId="6" fillId="7" borderId="38" xfId="1" applyNumberFormat="1" applyFont="1" applyFill="1" applyBorder="1" applyAlignment="1" applyProtection="1">
      <alignment horizontal="right" vertical="center" wrapText="1"/>
      <protection locked="0"/>
    </xf>
    <xf numFmtId="3" fontId="6" fillId="6" borderId="14" xfId="1" applyNumberFormat="1" applyFont="1" applyFill="1" applyBorder="1" applyAlignment="1" applyProtection="1">
      <alignment horizontal="right" vertical="center" wrapText="1"/>
    </xf>
    <xf numFmtId="4" fontId="6" fillId="6" borderId="15" xfId="1" applyNumberFormat="1" applyFont="1" applyFill="1" applyBorder="1" applyAlignment="1" applyProtection="1">
      <alignment horizontal="right" vertical="center" wrapText="1"/>
    </xf>
    <xf numFmtId="10" fontId="6" fillId="7" borderId="39" xfId="1" applyNumberFormat="1" applyFont="1" applyFill="1" applyBorder="1" applyAlignment="1" applyProtection="1">
      <alignment horizontal="right" vertical="center" wrapText="1"/>
    </xf>
    <xf numFmtId="4" fontId="6" fillId="4" borderId="33" xfId="1" applyNumberFormat="1" applyFont="1" applyFill="1" applyBorder="1" applyAlignment="1" applyProtection="1">
      <alignment horizontal="right" vertical="center" wrapText="1"/>
    </xf>
    <xf numFmtId="0" fontId="8" fillId="6" borderId="11" xfId="1" applyFont="1" applyFill="1" applyBorder="1" applyAlignment="1">
      <alignment vertical="center" wrapText="1"/>
    </xf>
    <xf numFmtId="3" fontId="8" fillId="6" borderId="43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5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4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4" xfId="1" applyNumberFormat="1" applyFont="1" applyFill="1" applyBorder="1" applyAlignment="1" applyProtection="1">
      <alignment horizontal="right" vertical="center" wrapText="1"/>
    </xf>
    <xf numFmtId="4" fontId="8" fillId="6" borderId="15" xfId="1" applyNumberFormat="1" applyFont="1" applyFill="1" applyBorder="1" applyAlignment="1" applyProtection="1">
      <alignment horizontal="right" vertical="center" wrapText="1"/>
    </xf>
    <xf numFmtId="0" fontId="8" fillId="8" borderId="21" xfId="1" applyFont="1" applyFill="1" applyBorder="1" applyAlignment="1">
      <alignment horizontal="left" vertical="center" wrapText="1"/>
    </xf>
    <xf numFmtId="3" fontId="8" fillId="6" borderId="20" xfId="1" applyNumberFormat="1" applyFont="1" applyFill="1" applyBorder="1" applyAlignment="1" applyProtection="1">
      <alignment vertical="center" wrapText="1"/>
      <protection locked="0"/>
    </xf>
    <xf numFmtId="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43" xfId="1" applyNumberFormat="1" applyFont="1" applyFill="1" applyBorder="1" applyAlignment="1" applyProtection="1">
      <alignment vertical="center" wrapText="1"/>
      <protection locked="0"/>
    </xf>
    <xf numFmtId="4" fontId="8" fillId="3" borderId="44" xfId="1" applyNumberFormat="1" applyFont="1" applyFill="1" applyBorder="1" applyAlignment="1" applyProtection="1">
      <alignment vertical="center" wrapText="1"/>
      <protection locked="0"/>
    </xf>
    <xf numFmtId="3" fontId="8" fillId="3" borderId="17" xfId="1" applyNumberFormat="1" applyFont="1" applyFill="1" applyBorder="1" applyAlignment="1" applyProtection="1">
      <alignment vertical="center" wrapText="1"/>
      <protection locked="0"/>
    </xf>
    <xf numFmtId="0" fontId="6" fillId="6" borderId="42" xfId="1" applyFont="1" applyFill="1" applyBorder="1" applyAlignment="1" applyProtection="1">
      <alignment horizontal="center" vertical="center"/>
      <protection locked="0"/>
    </xf>
    <xf numFmtId="0" fontId="6" fillId="6" borderId="21" xfId="1" applyFont="1" applyFill="1" applyBorder="1" applyAlignment="1">
      <alignment horizontal="left" vertical="center" wrapText="1"/>
    </xf>
    <xf numFmtId="3" fontId="6" fillId="6" borderId="20" xfId="1" applyNumberFormat="1" applyFont="1" applyFill="1" applyBorder="1" applyAlignment="1" applyProtection="1">
      <alignment vertical="center" wrapText="1"/>
      <protection locked="0"/>
    </xf>
    <xf numFmtId="4" fontId="6" fillId="6" borderId="15" xfId="1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1" applyFont="1" applyFill="1" applyProtection="1">
      <protection locked="0"/>
    </xf>
    <xf numFmtId="0" fontId="8" fillId="6" borderId="32" xfId="1" applyFont="1" applyFill="1" applyBorder="1" applyAlignment="1" applyProtection="1">
      <alignment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</xf>
    <xf numFmtId="0" fontId="8" fillId="8" borderId="21" xfId="1" applyFont="1" applyFill="1" applyBorder="1" applyAlignment="1" applyProtection="1">
      <alignment horizontal="left" vertical="center" wrapText="1"/>
      <protection locked="0"/>
    </xf>
    <xf numFmtId="3" fontId="8" fillId="3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21" xfId="1" applyFont="1" applyFill="1" applyBorder="1" applyAlignment="1" applyProtection="1">
      <alignment horizontal="left" vertical="center" wrapText="1"/>
      <protection locked="0"/>
    </xf>
    <xf numFmtId="164" fontId="6" fillId="2" borderId="15" xfId="1" applyNumberFormat="1" applyFont="1" applyFill="1" applyBorder="1" applyAlignment="1" applyProtection="1">
      <alignment horizontal="right" vertical="center" wrapText="1"/>
    </xf>
    <xf numFmtId="10" fontId="6" fillId="2" borderId="12" xfId="1" applyNumberFormat="1" applyFont="1" applyFill="1" applyBorder="1" applyAlignment="1" applyProtection="1">
      <alignment horizontal="right" vertical="center" wrapText="1"/>
    </xf>
    <xf numFmtId="3" fontId="8" fillId="6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37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3" xfId="1" applyNumberFormat="1" applyFont="1" applyFill="1" applyBorder="1" applyAlignment="1" applyProtection="1">
      <alignment horizontal="right" vertical="center" wrapText="1"/>
    </xf>
    <xf numFmtId="4" fontId="8" fillId="6" borderId="44" xfId="1" applyNumberFormat="1" applyFont="1" applyFill="1" applyBorder="1" applyAlignment="1" applyProtection="1">
      <alignment horizontal="right" vertical="center" wrapText="1"/>
    </xf>
    <xf numFmtId="3" fontId="8" fillId="6" borderId="52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48" xfId="1" applyNumberFormat="1" applyFont="1" applyFill="1" applyBorder="1" applyAlignment="1" applyProtection="1">
      <alignment horizontal="right" vertical="center" wrapText="1"/>
      <protection locked="0"/>
    </xf>
    <xf numFmtId="164" fontId="8" fillId="5" borderId="15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11" xfId="1" applyFont="1" applyFill="1" applyBorder="1" applyAlignment="1">
      <alignment horizontal="left" vertical="center" wrapText="1"/>
    </xf>
    <xf numFmtId="0" fontId="8" fillId="8" borderId="33" xfId="1" applyFont="1" applyFill="1" applyBorder="1" applyAlignment="1">
      <alignment horizontal="left" vertical="center" wrapText="1"/>
    </xf>
    <xf numFmtId="3" fontId="8" fillId="4" borderId="34" xfId="1" applyNumberFormat="1" applyFont="1" applyFill="1" applyBorder="1" applyAlignment="1" applyProtection="1">
      <alignment horizontal="right" vertical="center" wrapText="1"/>
      <protection locked="0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3" fontId="8" fillId="4" borderId="36" xfId="1" applyNumberFormat="1" applyFont="1" applyFill="1" applyBorder="1" applyAlignment="1" applyProtection="1">
      <alignment horizontal="right" vertical="center" wrapText="1"/>
      <protection locked="0"/>
    </xf>
    <xf numFmtId="4" fontId="8" fillId="4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vertical="center" wrapText="1"/>
      <protection locked="0"/>
    </xf>
    <xf numFmtId="164" fontId="8" fillId="6" borderId="47" xfId="1" applyNumberFormat="1" applyFont="1" applyFill="1" applyBorder="1" applyAlignment="1" applyProtection="1">
      <alignment horizontal="right" vertical="center" wrapText="1"/>
    </xf>
    <xf numFmtId="3" fontId="8" fillId="6" borderId="43" xfId="1" applyNumberFormat="1" applyFont="1" applyFill="1" applyBorder="1" applyAlignment="1" applyProtection="1">
      <alignment vertical="center" wrapText="1"/>
      <protection locked="0"/>
    </xf>
    <xf numFmtId="3" fontId="8" fillId="6" borderId="45" xfId="1" applyNumberFormat="1" applyFont="1" applyFill="1" applyBorder="1" applyAlignment="1" applyProtection="1">
      <alignment vertical="center" wrapText="1"/>
      <protection locked="0"/>
    </xf>
    <xf numFmtId="4" fontId="8" fillId="6" borderId="44" xfId="1" applyNumberFormat="1" applyFont="1" applyFill="1" applyBorder="1" applyAlignment="1" applyProtection="1">
      <alignment vertical="center" wrapText="1"/>
      <protection locked="0"/>
    </xf>
    <xf numFmtId="3" fontId="8" fillId="6" borderId="43" xfId="1" applyNumberFormat="1" applyFont="1" applyFill="1" applyBorder="1" applyAlignment="1" applyProtection="1">
      <alignment vertical="center" wrapText="1"/>
    </xf>
    <xf numFmtId="4" fontId="8" fillId="6" borderId="44" xfId="1" applyNumberFormat="1" applyFont="1" applyFill="1" applyBorder="1" applyAlignment="1" applyProtection="1">
      <alignment vertical="center" wrapText="1"/>
    </xf>
    <xf numFmtId="3" fontId="8" fillId="6" borderId="14" xfId="1" applyNumberFormat="1" applyFont="1" applyFill="1" applyBorder="1" applyAlignment="1" applyProtection="1">
      <alignment vertical="center" wrapText="1"/>
    </xf>
    <xf numFmtId="4" fontId="8" fillId="6" borderId="15" xfId="1" applyNumberFormat="1" applyFont="1" applyFill="1" applyBorder="1" applyAlignment="1" applyProtection="1">
      <alignment vertical="center" wrapText="1"/>
    </xf>
    <xf numFmtId="3" fontId="8" fillId="6" borderId="1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17" xfId="1" applyNumberFormat="1" applyFont="1" applyFill="1" applyBorder="1" applyAlignment="1" applyProtection="1">
      <alignment horizontal="right" vertical="center" wrapText="1"/>
      <protection locked="0"/>
    </xf>
    <xf numFmtId="4" fontId="8" fillId="6" borderId="47" xfId="1" applyNumberFormat="1" applyFont="1" applyFill="1" applyBorder="1" applyAlignment="1" applyProtection="1">
      <alignment horizontal="right" vertical="center" wrapText="1"/>
      <protection locked="0"/>
    </xf>
    <xf numFmtId="3" fontId="8" fillId="0" borderId="19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5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vertical="center" wrapText="1"/>
    </xf>
    <xf numFmtId="4" fontId="6" fillId="2" borderId="13" xfId="1" applyNumberFormat="1" applyFont="1" applyFill="1" applyBorder="1" applyAlignment="1" applyProtection="1">
      <alignment horizontal="right" vertical="center" wrapText="1"/>
    </xf>
    <xf numFmtId="3" fontId="6" fillId="2" borderId="19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4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0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7" xfId="1" applyNumberFormat="1" applyFont="1" applyFill="1" applyBorder="1" applyAlignment="1" applyProtection="1">
      <alignment horizontal="right" vertical="center" wrapText="1"/>
      <protection locked="0"/>
    </xf>
    <xf numFmtId="10" fontId="6" fillId="2" borderId="53" xfId="1" applyNumberFormat="1" applyFont="1" applyFill="1" applyBorder="1" applyAlignment="1" applyProtection="1">
      <alignment horizontal="right" vertical="center" wrapText="1"/>
      <protection locked="0"/>
    </xf>
    <xf numFmtId="3" fontId="6" fillId="2" borderId="19" xfId="1" applyNumberFormat="1" applyFont="1" applyFill="1" applyBorder="1" applyAlignment="1" applyProtection="1">
      <alignment horizontal="right" vertical="center" wrapText="1"/>
    </xf>
    <xf numFmtId="4" fontId="6" fillId="2" borderId="47" xfId="1" applyNumberFormat="1" applyFont="1" applyFill="1" applyBorder="1" applyAlignment="1" applyProtection="1">
      <alignment horizontal="right" vertical="center" wrapText="1"/>
    </xf>
    <xf numFmtId="10" fontId="6" fillId="2" borderId="50" xfId="1" applyNumberFormat="1" applyFont="1" applyFill="1" applyBorder="1" applyAlignment="1" applyProtection="1">
      <alignment horizontal="right" vertical="center" wrapText="1"/>
    </xf>
    <xf numFmtId="4" fontId="6" fillId="2" borderId="21" xfId="1" applyNumberFormat="1" applyFont="1" applyFill="1" applyBorder="1" applyAlignment="1" applyProtection="1">
      <alignment horizontal="right" vertical="center" wrapText="1"/>
    </xf>
    <xf numFmtId="0" fontId="6" fillId="2" borderId="46" xfId="1" applyFont="1" applyFill="1" applyBorder="1" applyAlignment="1" applyProtection="1">
      <alignment horizontal="center" vertical="center" wrapText="1"/>
      <protection locked="0"/>
    </xf>
    <xf numFmtId="3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9" xfId="1" applyFont="1" applyBorder="1" applyAlignment="1" applyProtection="1">
      <alignment horizontal="left" vertical="center" wrapText="1"/>
      <protection locked="0"/>
    </xf>
    <xf numFmtId="3" fontId="8" fillId="0" borderId="56" xfId="1" applyNumberFormat="1" applyFont="1" applyBorder="1" applyAlignment="1" applyProtection="1">
      <alignment horizontal="right" vertical="center" wrapText="1"/>
      <protection locked="0"/>
    </xf>
    <xf numFmtId="3" fontId="8" fillId="0" borderId="57" xfId="1" applyNumberFormat="1" applyFont="1" applyBorder="1" applyAlignment="1" applyProtection="1">
      <alignment horizontal="right" vertical="center" wrapText="1"/>
      <protection locked="0"/>
    </xf>
    <xf numFmtId="4" fontId="8" fillId="0" borderId="45" xfId="1" applyNumberFormat="1" applyFont="1" applyBorder="1" applyAlignment="1" applyProtection="1">
      <alignment horizontal="right" vertical="center" wrapText="1"/>
    </xf>
    <xf numFmtId="0" fontId="8" fillId="8" borderId="14" xfId="1" applyFont="1" applyFill="1" applyBorder="1" applyAlignment="1" applyProtection="1">
      <alignment horizontal="left" vertical="center" wrapText="1"/>
      <protection locked="0"/>
    </xf>
    <xf numFmtId="0" fontId="8" fillId="8" borderId="15" xfId="1" applyFont="1" applyFill="1" applyBorder="1" applyAlignment="1" applyProtection="1">
      <alignment horizontal="left" vertical="center" wrapText="1"/>
      <protection locked="0"/>
    </xf>
    <xf numFmtId="4" fontId="6" fillId="2" borderId="18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52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20" xfId="1" applyNumberFormat="1" applyFont="1" applyFill="1" applyBorder="1" applyAlignment="1" applyProtection="1">
      <alignment horizontal="right" vertical="center" wrapText="1"/>
      <protection locked="0"/>
    </xf>
    <xf numFmtId="0" fontId="8" fillId="8" borderId="49" xfId="1" applyFont="1" applyFill="1" applyBorder="1" applyAlignment="1" applyProtection="1">
      <alignment horizontal="left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6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55" xfId="1" applyNumberFormat="1" applyFont="1" applyFill="1" applyBorder="1" applyAlignment="1" applyProtection="1">
      <alignment horizontal="right" vertical="center" wrapText="1"/>
    </xf>
    <xf numFmtId="4" fontId="8" fillId="6" borderId="38" xfId="1" applyNumberFormat="1" applyFont="1" applyFill="1" applyBorder="1" applyAlignment="1" applyProtection="1">
      <alignment horizontal="right" vertical="center" wrapText="1"/>
    </xf>
    <xf numFmtId="4" fontId="8" fillId="3" borderId="5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28" xfId="1" applyNumberFormat="1" applyFont="1" applyFill="1" applyBorder="1" applyAlignment="1" applyProtection="1">
      <alignment horizontal="right" vertical="center" wrapText="1"/>
      <protection locked="0"/>
    </xf>
    <xf numFmtId="4" fontId="8" fillId="5" borderId="59" xfId="1" applyNumberFormat="1" applyFont="1" applyFill="1" applyBorder="1" applyAlignment="1" applyProtection="1">
      <alignment horizontal="right" vertical="center" wrapText="1"/>
      <protection locked="0"/>
    </xf>
    <xf numFmtId="3" fontId="8" fillId="6" borderId="62" xfId="1" applyNumberFormat="1" applyFont="1" applyFill="1" applyBorder="1" applyAlignment="1" applyProtection="1">
      <alignment horizontal="right" vertical="center" wrapText="1"/>
    </xf>
    <xf numFmtId="4" fontId="8" fillId="6" borderId="29" xfId="1" applyNumberFormat="1" applyFont="1" applyFill="1" applyBorder="1" applyAlignment="1" applyProtection="1">
      <alignment horizontal="right" vertical="center" wrapText="1"/>
    </xf>
    <xf numFmtId="4" fontId="11" fillId="9" borderId="1" xfId="1" applyNumberFormat="1" applyFont="1" applyFill="1" applyBorder="1" applyAlignment="1">
      <alignment horizontal="right" vertical="center" wrapText="1"/>
    </xf>
    <xf numFmtId="3" fontId="11" fillId="9" borderId="1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3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3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64" xfId="1" applyNumberFormat="1" applyFont="1" applyFill="1" applyBorder="1" applyAlignment="1" applyProtection="1">
      <alignment horizontal="right" vertical="center" wrapText="1"/>
      <protection locked="0"/>
    </xf>
    <xf numFmtId="4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10" fontId="11" fillId="9" borderId="65" xfId="1" applyNumberFormat="1" applyFont="1" applyFill="1" applyBorder="1" applyAlignment="1" applyProtection="1">
      <alignment horizontal="right" vertical="center" wrapText="1"/>
      <protection locked="0"/>
    </xf>
    <xf numFmtId="3" fontId="11" fillId="9" borderId="1" xfId="1" applyNumberFormat="1" applyFont="1" applyFill="1" applyBorder="1" applyAlignment="1" applyProtection="1">
      <alignment horizontal="right" vertical="center" wrapText="1"/>
    </xf>
    <xf numFmtId="4" fontId="11" fillId="9" borderId="65" xfId="1" applyNumberFormat="1" applyFont="1" applyFill="1" applyBorder="1" applyAlignment="1" applyProtection="1">
      <alignment horizontal="right" vertical="center" wrapText="1"/>
    </xf>
    <xf numFmtId="10" fontId="11" fillId="9" borderId="66" xfId="1" applyNumberFormat="1" applyFont="1" applyFill="1" applyBorder="1" applyAlignment="1" applyProtection="1">
      <alignment horizontal="right" vertical="center" wrapText="1"/>
    </xf>
    <xf numFmtId="4" fontId="11" fillId="9" borderId="31" xfId="1" applyNumberFormat="1" applyFont="1" applyFill="1" applyBorder="1" applyAlignment="1" applyProtection="1">
      <alignment horizontal="right" vertical="center" wrapText="1"/>
    </xf>
    <xf numFmtId="4" fontId="11" fillId="9" borderId="63" xfId="1" applyNumberFormat="1" applyFont="1" applyFill="1" applyBorder="1" applyAlignment="1">
      <alignment horizontal="right" vertical="center" wrapText="1"/>
    </xf>
    <xf numFmtId="0" fontId="9" fillId="0" borderId="0" xfId="1" applyFont="1" applyFill="1" applyProtection="1">
      <protection locked="0"/>
    </xf>
    <xf numFmtId="0" fontId="12" fillId="0" borderId="0" xfId="1" applyFont="1" applyFill="1" applyProtection="1">
      <protection locked="0"/>
    </xf>
    <xf numFmtId="3" fontId="1" fillId="0" borderId="0" xfId="1" applyNumberFormat="1" applyFont="1" applyFill="1" applyProtection="1">
      <protection locked="0"/>
    </xf>
    <xf numFmtId="4" fontId="1" fillId="0" borderId="0" xfId="1" applyNumberFormat="1" applyFont="1" applyFill="1" applyProtection="1">
      <protection locked="0"/>
    </xf>
    <xf numFmtId="0" fontId="5" fillId="0" borderId="13" xfId="1" applyFont="1" applyFill="1" applyBorder="1" applyAlignment="1" applyProtection="1">
      <alignment horizontal="center" vertical="center" wrapText="1"/>
      <protection locked="0"/>
    </xf>
    <xf numFmtId="0" fontId="5" fillId="0" borderId="24" xfId="1" applyFont="1" applyFill="1" applyBorder="1" applyAlignment="1" applyProtection="1">
      <alignment horizontal="center" vertical="center" wrapText="1"/>
      <protection locked="0"/>
    </xf>
    <xf numFmtId="0" fontId="5" fillId="0" borderId="14" xfId="1" applyFont="1" applyFill="1" applyBorder="1" applyAlignment="1" applyProtection="1">
      <alignment horizontal="center" vertical="center" wrapText="1"/>
      <protection locked="0"/>
    </xf>
    <xf numFmtId="0" fontId="5" fillId="0" borderId="25" xfId="1" applyFont="1" applyFill="1" applyBorder="1" applyAlignment="1" applyProtection="1">
      <alignment horizontal="center" vertical="center" wrapText="1"/>
      <protection locked="0"/>
    </xf>
    <xf numFmtId="0" fontId="5" fillId="0" borderId="17" xfId="1" applyFont="1" applyFill="1" applyBorder="1" applyAlignment="1" applyProtection="1">
      <alignment horizontal="center" vertical="center" wrapText="1"/>
      <protection locked="0"/>
    </xf>
    <xf numFmtId="0" fontId="5" fillId="0" borderId="28" xfId="1" applyFont="1" applyFill="1" applyBorder="1" applyAlignment="1" applyProtection="1">
      <alignment horizontal="center" vertical="center" wrapText="1"/>
      <protection locked="0"/>
    </xf>
    <xf numFmtId="0" fontId="5" fillId="0" borderId="19" xfId="1" applyFont="1" applyFill="1" applyBorder="1" applyAlignment="1" applyProtection="1">
      <alignment horizontal="center" vertical="center" wrapText="1"/>
      <protection locked="0"/>
    </xf>
    <xf numFmtId="0" fontId="5" fillId="0" borderId="30" xfId="1" applyFont="1" applyFill="1" applyBorder="1" applyAlignment="1" applyProtection="1">
      <alignment horizontal="center" vertical="center" wrapText="1"/>
      <protection locked="0"/>
    </xf>
    <xf numFmtId="0" fontId="5" fillId="0" borderId="18" xfId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 vertical="center" wrapText="1"/>
    </xf>
    <xf numFmtId="0" fontId="5" fillId="0" borderId="21" xfId="1" applyFont="1" applyFill="1" applyBorder="1" applyAlignment="1" applyProtection="1">
      <alignment horizontal="center" vertical="center" wrapText="1"/>
      <protection locked="0"/>
    </xf>
    <xf numFmtId="0" fontId="5" fillId="0" borderId="3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Fill="1" applyBorder="1" applyAlignment="1" applyProtection="1">
      <alignment horizontal="center" vertical="center" wrapText="1"/>
      <protection locked="0"/>
    </xf>
    <xf numFmtId="0" fontId="5" fillId="0" borderId="22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0" fontId="5" fillId="0" borderId="12" xfId="1" applyFont="1" applyFill="1" applyBorder="1" applyAlignment="1" applyProtection="1">
      <alignment horizontal="center" vertical="center" wrapText="1"/>
      <protection locked="0"/>
    </xf>
    <xf numFmtId="0" fontId="5" fillId="0" borderId="23" xfId="1" applyFont="1" applyFill="1" applyBorder="1" applyAlignment="1" applyProtection="1">
      <alignment horizontal="center" vertical="center" wrapText="1"/>
      <protection locked="0"/>
    </xf>
    <xf numFmtId="0" fontId="5" fillId="0" borderId="7" xfId="1" applyFont="1" applyFill="1" applyBorder="1" applyAlignment="1" applyProtection="1">
      <alignment horizontal="center" vertical="center" wrapText="1"/>
      <protection locked="0"/>
    </xf>
    <xf numFmtId="0" fontId="5" fillId="0" borderId="6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9" xfId="1" applyFont="1" applyFill="1" applyBorder="1" applyAlignment="1" applyProtection="1">
      <alignment horizontal="center" vertical="center" wrapText="1"/>
      <protection locked="0"/>
    </xf>
    <xf numFmtId="0" fontId="5" fillId="0" borderId="10" xfId="1" applyFont="1" applyFill="1" applyBorder="1" applyAlignment="1" applyProtection="1">
      <alignment horizontal="center" vertical="center" wrapText="1"/>
      <protection locked="0"/>
    </xf>
    <xf numFmtId="4" fontId="8" fillId="3" borderId="0" xfId="1" applyNumberFormat="1" applyFont="1" applyFill="1" applyBorder="1" applyAlignment="1" applyProtection="1">
      <alignment horizontal="right" vertical="center" wrapText="1"/>
    </xf>
    <xf numFmtId="10" fontId="8" fillId="3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9" xfId="1" applyNumberFormat="1" applyFont="1" applyFill="1" applyBorder="1" applyAlignment="1" applyProtection="1">
      <alignment horizontal="right" vertical="center" wrapText="1"/>
    </xf>
    <xf numFmtId="4" fontId="8" fillId="3" borderId="33" xfId="1" applyNumberFormat="1" applyFont="1" applyFill="1" applyBorder="1" applyAlignment="1" applyProtection="1">
      <alignment horizontal="right" vertical="center" wrapText="1"/>
    </xf>
    <xf numFmtId="0" fontId="8" fillId="0" borderId="32" xfId="1" applyFont="1" applyBorder="1" applyAlignment="1" applyProtection="1">
      <alignment horizontal="center" vertical="center"/>
      <protection locked="0"/>
    </xf>
    <xf numFmtId="3" fontId="8" fillId="0" borderId="34" xfId="1" applyNumberFormat="1" applyFont="1" applyBorder="1" applyAlignment="1" applyProtection="1">
      <alignment horizontal="right" vertical="center" wrapText="1"/>
      <protection locked="0"/>
    </xf>
    <xf numFmtId="3" fontId="8" fillId="0" borderId="43" xfId="1" applyNumberFormat="1" applyFont="1" applyBorder="1" applyAlignment="1" applyProtection="1">
      <alignment horizontal="right" vertical="center" wrapText="1"/>
      <protection locked="0"/>
    </xf>
    <xf numFmtId="4" fontId="8" fillId="0" borderId="37" xfId="1" applyNumberFormat="1" applyFont="1" applyBorder="1" applyAlignment="1" applyProtection="1">
      <alignment horizontal="right" vertical="center" wrapText="1"/>
      <protection locked="0"/>
    </xf>
    <xf numFmtId="4" fontId="8" fillId="0" borderId="44" xfId="1" applyNumberFormat="1" applyFont="1" applyBorder="1" applyAlignment="1" applyProtection="1">
      <alignment horizontal="right" vertical="center" wrapText="1"/>
      <protection locked="0"/>
    </xf>
    <xf numFmtId="0" fontId="8" fillId="0" borderId="46" xfId="1" applyFont="1" applyBorder="1" applyAlignment="1" applyProtection="1">
      <alignment horizontal="center" vertical="center"/>
      <protection locked="0"/>
    </xf>
    <xf numFmtId="4" fontId="8" fillId="0" borderId="37" xfId="1" applyNumberFormat="1" applyFont="1" applyBorder="1" applyAlignment="1" applyProtection="1">
      <alignment horizontal="right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4" fontId="8" fillId="4" borderId="37" xfId="1" applyNumberFormat="1" applyFont="1" applyFill="1" applyBorder="1" applyAlignment="1">
      <alignment horizontal="right" vertical="center" wrapText="1"/>
    </xf>
    <xf numFmtId="4" fontId="8" fillId="4" borderId="44" xfId="1" applyNumberFormat="1" applyFont="1" applyFill="1" applyBorder="1" applyAlignment="1">
      <alignment horizontal="right" vertical="center" wrapText="1"/>
    </xf>
    <xf numFmtId="10" fontId="8" fillId="4" borderId="39" xfId="1" applyNumberFormat="1" applyFont="1" applyFill="1" applyBorder="1" applyAlignment="1">
      <alignment horizontal="right" vertical="center" wrapText="1"/>
    </xf>
    <xf numFmtId="10" fontId="8" fillId="4" borderId="38" xfId="1" applyNumberFormat="1" applyFont="1" applyFill="1" applyBorder="1" applyAlignment="1">
      <alignment horizontal="right" vertical="center" wrapText="1"/>
    </xf>
    <xf numFmtId="4" fontId="8" fillId="0" borderId="50" xfId="1" applyNumberFormat="1" applyFont="1" applyBorder="1" applyAlignment="1">
      <alignment horizontal="right" vertical="center" wrapText="1"/>
    </xf>
    <xf numFmtId="0" fontId="1" fillId="0" borderId="39" xfId="0" applyFont="1" applyBorder="1" applyAlignment="1">
      <alignment horizontal="right" vertical="center" wrapText="1"/>
    </xf>
    <xf numFmtId="0" fontId="1" fillId="0" borderId="51" xfId="0" applyFont="1" applyBorder="1" applyAlignment="1">
      <alignment horizontal="right" vertical="center" wrapText="1"/>
    </xf>
    <xf numFmtId="10" fontId="8" fillId="4" borderId="33" xfId="1" applyNumberFormat="1" applyFont="1" applyFill="1" applyBorder="1" applyAlignment="1">
      <alignment horizontal="right" vertical="center" wrapText="1"/>
    </xf>
    <xf numFmtId="3" fontId="8" fillId="0" borderId="36" xfId="1" applyNumberFormat="1" applyFont="1" applyBorder="1" applyAlignment="1" applyProtection="1">
      <alignment horizontal="right" vertical="center" wrapText="1"/>
      <protection locked="0"/>
    </xf>
    <xf numFmtId="3" fontId="8" fillId="0" borderId="45" xfId="1" applyNumberFormat="1" applyFont="1" applyBorder="1" applyAlignment="1" applyProtection="1">
      <alignment horizontal="right" vertical="center" wrapText="1"/>
      <protection locked="0"/>
    </xf>
    <xf numFmtId="3" fontId="8" fillId="0" borderId="34" xfId="1" applyNumberFormat="1" applyFont="1" applyBorder="1" applyAlignment="1" applyProtection="1">
      <alignment horizontal="right" vertical="center" wrapText="1"/>
    </xf>
    <xf numFmtId="4" fontId="8" fillId="0" borderId="47" xfId="1" applyNumberFormat="1" applyFont="1" applyBorder="1" applyAlignment="1" applyProtection="1">
      <alignment horizontal="right" vertical="center" wrapText="1"/>
    </xf>
    <xf numFmtId="0" fontId="1" fillId="0" borderId="44" xfId="0" applyFont="1" applyBorder="1" applyAlignment="1">
      <alignment horizontal="right" vertical="center" wrapText="1"/>
    </xf>
    <xf numFmtId="4" fontId="6" fillId="4" borderId="54" xfId="1" applyNumberFormat="1" applyFont="1" applyFill="1" applyBorder="1" applyAlignment="1" applyProtection="1">
      <alignment horizontal="right" vertical="center" wrapText="1"/>
    </xf>
    <xf numFmtId="0" fontId="1" fillId="4" borderId="55" xfId="0" applyFont="1" applyFill="1" applyBorder="1" applyAlignment="1">
      <alignment horizontal="right" vertical="center" wrapText="1"/>
    </xf>
    <xf numFmtId="0" fontId="1" fillId="4" borderId="56" xfId="0" applyFont="1" applyFill="1" applyBorder="1" applyAlignment="1">
      <alignment horizontal="right" vertical="center" wrapText="1"/>
    </xf>
    <xf numFmtId="0" fontId="8" fillId="0" borderId="42" xfId="1" applyFont="1" applyBorder="1" applyAlignment="1" applyProtection="1">
      <alignment horizontal="center" vertical="center"/>
      <protection locked="0"/>
    </xf>
    <xf numFmtId="10" fontId="8" fillId="4" borderId="39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8" xfId="1" applyNumberFormat="1" applyFont="1" applyFill="1" applyBorder="1" applyAlignment="1" applyProtection="1">
      <alignment horizontal="right" vertical="center" wrapText="1"/>
      <protection locked="0"/>
    </xf>
    <xf numFmtId="10" fontId="8" fillId="7" borderId="39" xfId="1" applyNumberFormat="1" applyFont="1" applyFill="1" applyBorder="1" applyAlignment="1" applyProtection="1">
      <alignment horizontal="right" vertical="center" wrapText="1"/>
    </xf>
    <xf numFmtId="4" fontId="8" fillId="4" borderId="33" xfId="1" applyNumberFormat="1" applyFont="1" applyFill="1" applyBorder="1" applyAlignment="1" applyProtection="1">
      <alignment horizontal="right" vertical="center" wrapText="1"/>
    </xf>
    <xf numFmtId="0" fontId="8" fillId="6" borderId="46" xfId="1" applyFont="1" applyFill="1" applyBorder="1" applyAlignment="1" applyProtection="1">
      <alignment horizontal="center" vertical="center"/>
      <protection locked="0"/>
    </xf>
    <xf numFmtId="0" fontId="8" fillId="6" borderId="32" xfId="1" applyFont="1" applyFill="1" applyBorder="1" applyAlignment="1" applyProtection="1">
      <alignment horizontal="center" vertical="center"/>
      <protection locked="0"/>
    </xf>
    <xf numFmtId="16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33" xfId="1" applyNumberFormat="1" applyFont="1" applyFill="1" applyBorder="1" applyAlignment="1" applyProtection="1">
      <alignment horizontal="right" vertical="center" wrapText="1"/>
    </xf>
    <xf numFmtId="4" fontId="8" fillId="3" borderId="37" xfId="1" applyNumberFormat="1" applyFont="1" applyFill="1" applyBorder="1" applyAlignment="1" applyProtection="1">
      <alignment horizontal="center" vertical="center" wrapText="1"/>
      <protection locked="0"/>
    </xf>
    <xf numFmtId="4" fontId="8" fillId="3" borderId="37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46" xfId="1" applyFont="1" applyBorder="1" applyAlignment="1" applyProtection="1">
      <alignment horizontal="left" vertical="center" wrapText="1"/>
      <protection locked="0"/>
    </xf>
    <xf numFmtId="0" fontId="10" fillId="0" borderId="32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11" fillId="9" borderId="1" xfId="1" applyFont="1" applyFill="1" applyBorder="1" applyAlignment="1">
      <alignment horizontal="center" vertical="center" wrapText="1"/>
    </xf>
    <xf numFmtId="0" fontId="11" fillId="9" borderId="3" xfId="1" applyFont="1" applyFill="1" applyBorder="1" applyAlignment="1">
      <alignment horizontal="center" vertical="center" wrapText="1"/>
    </xf>
    <xf numFmtId="0" fontId="11" fillId="9" borderId="63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 applyAlignment="1">
      <alignment horizontal="center" vertical="center" wrapText="1"/>
    </xf>
    <xf numFmtId="3" fontId="11" fillId="4" borderId="2" xfId="1" applyNumberFormat="1" applyFont="1" applyFill="1" applyBorder="1" applyAlignment="1">
      <alignment horizontal="center" vertical="center" wrapText="1"/>
    </xf>
    <xf numFmtId="3" fontId="11" fillId="4" borderId="3" xfId="1" applyNumberFormat="1" applyFont="1" applyFill="1" applyBorder="1" applyAlignment="1">
      <alignment horizontal="center" vertical="center" wrapText="1"/>
    </xf>
    <xf numFmtId="0" fontId="8" fillId="6" borderId="58" xfId="1" applyFont="1" applyFill="1" applyBorder="1" applyAlignment="1" applyProtection="1">
      <alignment horizontal="center" vertical="center"/>
      <protection locked="0"/>
    </xf>
    <xf numFmtId="4" fontId="8" fillId="3" borderId="24" xfId="1" applyNumberFormat="1" applyFont="1" applyFill="1" applyBorder="1" applyAlignment="1" applyProtection="1">
      <alignment horizontal="right" vertical="center" wrapText="1"/>
    </xf>
    <xf numFmtId="3" fontId="8" fillId="3" borderId="34" xfId="1" applyNumberFormat="1" applyFont="1" applyFill="1" applyBorder="1" applyAlignment="1" applyProtection="1">
      <alignment horizontal="right" vertical="center" wrapText="1"/>
      <protection locked="0"/>
    </xf>
    <xf numFmtId="3" fontId="8" fillId="3" borderId="30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1" xfId="1" applyNumberFormat="1" applyFont="1" applyFill="1" applyBorder="1" applyAlignment="1" applyProtection="1">
      <alignment horizontal="right" vertical="center" wrapText="1"/>
      <protection locked="0"/>
    </xf>
    <xf numFmtId="10" fontId="8" fillId="3" borderId="60" xfId="1" applyNumberFormat="1" applyFont="1" applyFill="1" applyBorder="1" applyAlignment="1" applyProtection="1">
      <alignment horizontal="right" vertical="center" wrapText="1"/>
    </xf>
    <xf numFmtId="4" fontId="8" fillId="3" borderId="31" xfId="1" applyNumberFormat="1" applyFont="1" applyFill="1" applyBorder="1" applyAlignment="1" applyProtection="1">
      <alignment horizontal="right" vertical="center" wrapText="1"/>
    </xf>
  </cellXfs>
  <cellStyles count="2">
    <cellStyle name="Normalny" xfId="0" builtinId="0"/>
    <cellStyle name="Normalny 10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03\dpis\Documents%20and%20Settings\Lenovo2\Pulpit\MINROL_RL\CD_Krzysztof\Nowa%20wersja%20tabel%2012_2007UE\Common%20and%20additional%20Output%20indicators%20-%20FINAL%20-%20E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ziel/Moje%20dokumenty/M%20-%20Formaty%20sprawozda&#324;%20ARiMR,%20ARR,%20FAPA/NOWE%20FORMATY/ARR%202013_11%20sprawozdanie%20bie&#380;&#261;ce%20miesi&#281;czne/ARR_SB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mateusiak/Desktop/Monitoringowe%2014-20/Miesi&#281;czne/2021/wrzesie&#324;%202021/ARiMR%20(M_2021-09)%20-%20sprawozdanie%20miesi&#281;czne%20PROW%202014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Coverpage"/>
      <sheetName val="Conventions"/>
      <sheetName val="Overview monitoring tables"/>
      <sheetName val="G1 "/>
      <sheetName val="G2"/>
      <sheetName val="G3"/>
      <sheetName val="G4"/>
      <sheetName val="G5"/>
      <sheetName val="O. 111 (1)"/>
      <sheetName val="O. 111 (2)"/>
      <sheetName val="O. 112 (1)"/>
      <sheetName val="O. 112 (2)"/>
      <sheetName val="O. 113"/>
      <sheetName val="O. 114 (1)"/>
      <sheetName val="O. 114 (2)"/>
      <sheetName val="O. 115"/>
      <sheetName val="O. 121 (1)"/>
      <sheetName val="O. 121 (2)"/>
      <sheetName val="O. 121 (3)"/>
      <sheetName val="O. 122 (1)"/>
      <sheetName val="O. 122 (2)"/>
      <sheetName val="O. 123 (1)"/>
      <sheetName val="O. 123 (2)"/>
      <sheetName val="O. 123 (3)"/>
      <sheetName val="O. 123 (4)"/>
      <sheetName val="O. 124"/>
      <sheetName val="O. 125"/>
      <sheetName val="O. 126 (1)"/>
      <sheetName val="O. 126 (2)"/>
      <sheetName val="O. 131"/>
      <sheetName val="O. 132"/>
      <sheetName val="O. 133"/>
      <sheetName val="O. 141"/>
      <sheetName val="O. 142"/>
      <sheetName val="O. LFA "/>
      <sheetName val="O. 211"/>
      <sheetName val="O. 212"/>
      <sheetName val="O. 213"/>
      <sheetName val="O. AGRI-ENV"/>
      <sheetName val="O. 214 (1)"/>
      <sheetName val="O. 214 (2)"/>
      <sheetName val="O. 215"/>
      <sheetName val="O. 216"/>
      <sheetName val="O. 221 (1)"/>
      <sheetName val="O. 221 (2)"/>
      <sheetName val="O. 221 (3)"/>
      <sheetName val="O. 222 (1)"/>
      <sheetName val="O. 222 (2)"/>
      <sheetName val="O. 223 (1)"/>
      <sheetName val="O. 223 (2)"/>
      <sheetName val="O. 223 (3)"/>
      <sheetName val="O. 224"/>
      <sheetName val="O. 225"/>
      <sheetName val="O. 226 (1)"/>
      <sheetName val="O. 226 (2)"/>
      <sheetName val="O. 227"/>
      <sheetName val="O. 311"/>
      <sheetName val="O. 312"/>
      <sheetName val="O. 313"/>
      <sheetName val="O. 321"/>
      <sheetName val="O. 322"/>
      <sheetName val="O. 323"/>
      <sheetName val="O. 331 (1)"/>
      <sheetName val="O. 331 (2)"/>
      <sheetName val="O. 331 (3)"/>
      <sheetName val="O. 341 (1)"/>
      <sheetName val="O. 341 (2)"/>
      <sheetName val="O. 341 (3)"/>
      <sheetName val="O. 41 (1)"/>
      <sheetName val="O. 41 (2)"/>
      <sheetName val="O. 41 (3)"/>
      <sheetName val="O. 421"/>
      <sheetName val="O. 431"/>
      <sheetName val="OA"/>
      <sheetName val="Annex"/>
      <sheetName val="Overview_monitoring_tables"/>
      <sheetName val="G1_"/>
      <sheetName val="O__111_(1)"/>
      <sheetName val="O__111_(2)"/>
      <sheetName val="O__112_(1)"/>
      <sheetName val="O__112_(2)"/>
      <sheetName val="O__113"/>
      <sheetName val="O__114_(1)"/>
      <sheetName val="O__114_(2)"/>
      <sheetName val="O__115"/>
      <sheetName val="O__121_(1)"/>
      <sheetName val="O__121_(2)"/>
      <sheetName val="O__121_(3)"/>
      <sheetName val="O__122_(1)"/>
      <sheetName val="O__122_(2)"/>
      <sheetName val="O__123_(1)"/>
      <sheetName val="O__123_(2)"/>
      <sheetName val="O__123_(3)"/>
      <sheetName val="O__123_(4)"/>
      <sheetName val="O__124"/>
      <sheetName val="O__125"/>
      <sheetName val="O__126_(1)"/>
      <sheetName val="O__126_(2)"/>
      <sheetName val="O__131"/>
      <sheetName val="O__132"/>
      <sheetName val="O__133"/>
      <sheetName val="O__141"/>
      <sheetName val="O__142"/>
      <sheetName val="O__LFA_"/>
      <sheetName val="O__211"/>
      <sheetName val="O__212"/>
      <sheetName val="O__213"/>
      <sheetName val="O__AGRI-ENV"/>
      <sheetName val="O__214_(1)"/>
      <sheetName val="O__214_(2)"/>
      <sheetName val="O__215"/>
      <sheetName val="O__216"/>
      <sheetName val="O__221_(1)"/>
      <sheetName val="O__221_(2)"/>
      <sheetName val="O__221_(3)"/>
      <sheetName val="O__222_(1)"/>
      <sheetName val="O__222_(2)"/>
      <sheetName val="O__223_(1)"/>
      <sheetName val="O__223_(2)"/>
      <sheetName val="O__223_(3)"/>
      <sheetName val="O__224"/>
      <sheetName val="O__225"/>
      <sheetName val="O__226_(1)"/>
      <sheetName val="O__226_(2)"/>
      <sheetName val="O__227"/>
      <sheetName val="O__311"/>
      <sheetName val="O__312"/>
      <sheetName val="O__313"/>
      <sheetName val="O__321"/>
      <sheetName val="O__322"/>
      <sheetName val="O__323"/>
      <sheetName val="O__331_(1)"/>
      <sheetName val="O__331_(2)"/>
      <sheetName val="O__331_(3)"/>
      <sheetName val="O__341_(1)"/>
      <sheetName val="O__341_(2)"/>
      <sheetName val="O__341_(3)"/>
      <sheetName val="O__41_(1)"/>
      <sheetName val="O__41_(2)"/>
      <sheetName val="O__41_(3)"/>
      <sheetName val="O__421"/>
      <sheetName val="O__431"/>
      <sheetName val="Overview_monitoring_tables1"/>
      <sheetName val="G1_1"/>
      <sheetName val="O__111_(1)1"/>
      <sheetName val="O__111_(2)1"/>
      <sheetName val="O__112_(1)1"/>
      <sheetName val="O__112_(2)1"/>
      <sheetName val="O__1131"/>
      <sheetName val="O__114_(1)1"/>
      <sheetName val="O__114_(2)1"/>
      <sheetName val="O__1151"/>
      <sheetName val="O__121_(1)1"/>
      <sheetName val="O__121_(2)1"/>
      <sheetName val="O__121_(3)1"/>
      <sheetName val="O__122_(1)1"/>
      <sheetName val="O__122_(2)1"/>
      <sheetName val="O__123_(1)1"/>
      <sheetName val="O__123_(2)1"/>
      <sheetName val="O__123_(3)1"/>
      <sheetName val="O__123_(4)1"/>
      <sheetName val="O__1241"/>
      <sheetName val="O__1251"/>
      <sheetName val="O__126_(1)1"/>
      <sheetName val="O__126_(2)1"/>
      <sheetName val="O__1311"/>
      <sheetName val="O__1321"/>
      <sheetName val="O__1331"/>
      <sheetName val="O__1411"/>
      <sheetName val="O__1421"/>
      <sheetName val="O__LFA_1"/>
      <sheetName val="O__2111"/>
      <sheetName val="O__2121"/>
      <sheetName val="O__2131"/>
      <sheetName val="O__AGRI-ENV1"/>
      <sheetName val="O__214_(1)1"/>
      <sheetName val="O__214_(2)1"/>
      <sheetName val="O__2151"/>
      <sheetName val="O__2161"/>
      <sheetName val="O__221_(1)1"/>
      <sheetName val="O__221_(2)1"/>
      <sheetName val="O__221_(3)1"/>
      <sheetName val="O__222_(1)1"/>
      <sheetName val="O__222_(2)1"/>
      <sheetName val="O__223_(1)1"/>
      <sheetName val="O__223_(2)1"/>
      <sheetName val="O__223_(3)1"/>
      <sheetName val="O__2241"/>
      <sheetName val="O__2251"/>
      <sheetName val="O__226_(1)1"/>
      <sheetName val="O__226_(2)1"/>
      <sheetName val="O__2271"/>
      <sheetName val="O__3111"/>
      <sheetName val="O__3121"/>
      <sheetName val="O__3131"/>
      <sheetName val="O__3211"/>
      <sheetName val="O__3221"/>
      <sheetName val="O__3231"/>
      <sheetName val="O__331_(1)1"/>
      <sheetName val="O__331_(2)1"/>
      <sheetName val="O__331_(3)1"/>
      <sheetName val="O__341_(1)1"/>
      <sheetName val="O__341_(2)1"/>
      <sheetName val="O__341_(3)1"/>
      <sheetName val="O__41_(1)1"/>
      <sheetName val="O__41_(2)1"/>
      <sheetName val="O__41_(3)1"/>
      <sheetName val="O__4211"/>
      <sheetName val="O__4311"/>
      <sheetName val="Overview_monitoring_tables2"/>
      <sheetName val="G1_2"/>
      <sheetName val="O__111_(1)2"/>
      <sheetName val="O__111_(2)2"/>
      <sheetName val="O__112_(1)2"/>
      <sheetName val="O__112_(2)2"/>
      <sheetName val="O__1132"/>
      <sheetName val="O__114_(1)2"/>
      <sheetName val="O__114_(2)2"/>
      <sheetName val="O__1152"/>
      <sheetName val="O__121_(1)2"/>
      <sheetName val="O__121_(2)2"/>
      <sheetName val="O__121_(3)2"/>
      <sheetName val="O__122_(1)2"/>
      <sheetName val="O__122_(2)2"/>
      <sheetName val="O__123_(1)2"/>
      <sheetName val="O__123_(2)2"/>
      <sheetName val="O__123_(3)2"/>
      <sheetName val="O__123_(4)2"/>
      <sheetName val="O__1242"/>
      <sheetName val="O__1252"/>
      <sheetName val="O__126_(1)2"/>
      <sheetName val="O__126_(2)2"/>
      <sheetName val="O__1312"/>
      <sheetName val="O__1322"/>
      <sheetName val="O__1332"/>
      <sheetName val="O__1412"/>
      <sheetName val="O__1422"/>
      <sheetName val="O__LFA_2"/>
      <sheetName val="O__2112"/>
      <sheetName val="O__2122"/>
      <sheetName val="O__2132"/>
      <sheetName val="O__AGRI-ENV2"/>
      <sheetName val="O__214_(1)2"/>
      <sheetName val="O__214_(2)2"/>
      <sheetName val="O__2152"/>
      <sheetName val="O__2162"/>
      <sheetName val="O__221_(1)2"/>
      <sheetName val="O__221_(2)2"/>
      <sheetName val="O__221_(3)2"/>
      <sheetName val="O__222_(1)2"/>
      <sheetName val="O__222_(2)2"/>
      <sheetName val="O__223_(1)2"/>
      <sheetName val="O__223_(2)2"/>
      <sheetName val="O__223_(3)2"/>
      <sheetName val="O__2242"/>
      <sheetName val="O__2252"/>
      <sheetName val="O__226_(1)2"/>
      <sheetName val="O__226_(2)2"/>
      <sheetName val="O__2272"/>
      <sheetName val="O__3112"/>
      <sheetName val="O__3122"/>
      <sheetName val="O__3132"/>
      <sheetName val="O__3212"/>
      <sheetName val="O__3222"/>
      <sheetName val="O__3232"/>
      <sheetName val="O__331_(1)2"/>
      <sheetName val="O__331_(2)2"/>
      <sheetName val="O__331_(3)2"/>
      <sheetName val="O__341_(1)2"/>
      <sheetName val="O__341_(2)2"/>
      <sheetName val="O__341_(3)2"/>
      <sheetName val="O__41_(1)2"/>
      <sheetName val="O__41_(2)2"/>
      <sheetName val="O__41_(3)2"/>
      <sheetName val="O__4212"/>
      <sheetName val="O__4312"/>
    </sheetNames>
    <sheetDataSet>
      <sheetData sheetId="0">
        <row r="2">
          <cell r="E2" t="str">
            <v>AT</v>
          </cell>
          <cell r="G2" t="str">
            <v>Yes</v>
          </cell>
          <cell r="I2">
            <v>2007</v>
          </cell>
          <cell r="K2" t="str">
            <v>X</v>
          </cell>
          <cell r="M2" t="str">
            <v>Axis 1</v>
          </cell>
        </row>
        <row r="3">
          <cell r="E3" t="str">
            <v>BE</v>
          </cell>
          <cell r="G3" t="str">
            <v>No</v>
          </cell>
          <cell r="I3">
            <v>2008</v>
          </cell>
          <cell r="K3" t="str">
            <v>NP</v>
          </cell>
          <cell r="M3" t="str">
            <v>Axis 2</v>
          </cell>
        </row>
        <row r="4">
          <cell r="E4" t="str">
            <v>BG</v>
          </cell>
          <cell r="I4">
            <v>2009</v>
          </cell>
          <cell r="K4" t="str">
            <v>NI</v>
          </cell>
          <cell r="M4" t="str">
            <v>Axis 3</v>
          </cell>
        </row>
        <row r="5">
          <cell r="E5" t="str">
            <v>CY</v>
          </cell>
          <cell r="I5">
            <v>2010</v>
          </cell>
          <cell r="M5" t="str">
            <v>Axis 4</v>
          </cell>
        </row>
        <row r="6">
          <cell r="E6" t="str">
            <v>CZ</v>
          </cell>
          <cell r="I6">
            <v>2011</v>
          </cell>
        </row>
        <row r="7">
          <cell r="E7" t="str">
            <v>DE</v>
          </cell>
          <cell r="I7">
            <v>2012</v>
          </cell>
        </row>
        <row r="8">
          <cell r="E8" t="str">
            <v>DK</v>
          </cell>
          <cell r="I8">
            <v>2013</v>
          </cell>
        </row>
        <row r="9">
          <cell r="E9" t="str">
            <v>EE</v>
          </cell>
        </row>
        <row r="10">
          <cell r="E10" t="str">
            <v>ES</v>
          </cell>
        </row>
        <row r="11">
          <cell r="E11" t="str">
            <v>FI</v>
          </cell>
        </row>
        <row r="12">
          <cell r="E12" t="str">
            <v>FR</v>
          </cell>
        </row>
        <row r="13">
          <cell r="E13" t="str">
            <v>GR</v>
          </cell>
        </row>
        <row r="14">
          <cell r="E14" t="str">
            <v>HU</v>
          </cell>
        </row>
        <row r="15">
          <cell r="E15" t="str">
            <v>IE</v>
          </cell>
        </row>
        <row r="16">
          <cell r="E16" t="str">
            <v>IT</v>
          </cell>
        </row>
        <row r="17">
          <cell r="E17" t="str">
            <v>LT</v>
          </cell>
        </row>
        <row r="18">
          <cell r="E18" t="str">
            <v>LU</v>
          </cell>
        </row>
        <row r="19">
          <cell r="E19" t="str">
            <v>LV</v>
          </cell>
        </row>
        <row r="20">
          <cell r="E20" t="str">
            <v>MT</v>
          </cell>
        </row>
        <row r="21">
          <cell r="E21" t="str">
            <v>NL</v>
          </cell>
        </row>
        <row r="22">
          <cell r="E22" t="str">
            <v>PL</v>
          </cell>
        </row>
        <row r="23">
          <cell r="E23" t="str">
            <v>PT</v>
          </cell>
        </row>
        <row r="24">
          <cell r="E24" t="str">
            <v>RO</v>
          </cell>
        </row>
        <row r="25">
          <cell r="E25" t="str">
            <v>SE</v>
          </cell>
        </row>
        <row r="26">
          <cell r="E26" t="str">
            <v>SI</v>
          </cell>
        </row>
        <row r="27">
          <cell r="E27" t="str">
            <v>SK</v>
          </cell>
        </row>
        <row r="28">
          <cell r="E28" t="str">
            <v>UK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-TYT"/>
      <sheetName val="mm.rrrr(ogółem)"/>
      <sheetName val="133"/>
      <sheetName val="Oszczędności"/>
    </sheetNames>
    <sheetDataSet>
      <sheetData sheetId="0">
        <row r="12">
          <cell r="D12" t="str">
            <v>dd.mm.rrrr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mit_zbiorczy"/>
      <sheetName val="limity_ogółem"/>
      <sheetName val="limit_EFFROW"/>
      <sheetName val="limit_maz_zbiorczy"/>
      <sheetName val="limit_maz_ogolem"/>
      <sheetName val="limit_maz_EFFROW"/>
      <sheetName val="cele_limit_kraj_zbiorczy"/>
      <sheetName val="cele_limit_maz_zbiorczy "/>
      <sheetName val="cele_szczeg_ogolem"/>
      <sheetName val="cele_szczeg_EFFROW"/>
      <sheetName val="cele_maz_ogolem"/>
      <sheetName val="cele_maz_effrow"/>
      <sheetName val="woj_agregat"/>
      <sheetName val="arkusz główny"/>
      <sheetName val="arkusz główny_maz."/>
      <sheetName val="tabela A "/>
      <sheetName val="wersja uproszczona"/>
      <sheetName val="zobowiązania wieloletnie"/>
      <sheetName val="zobowiązania wieloletnie_maz."/>
      <sheetName val="cele szczegółowe"/>
      <sheetName val="cele szczegółowe_maz."/>
      <sheetName val="ramy wykonania - operacje rozp."/>
      <sheetName val="sprawozdanie miesięczne (2)_maz"/>
      <sheetName val="ben_woj"/>
      <sheetName val="wybrane_dział."/>
      <sheetName val="wybrane_dział._OR01"/>
      <sheetName val="wybrane_dział._OR02"/>
      <sheetName val="wybrane_dział._OR03"/>
      <sheetName val="wybrane_dział._OR04"/>
      <sheetName val="wybrane_dział._OR05"/>
      <sheetName val="wybrane_dział._OR06"/>
      <sheetName val="wybrane_dział._OR07"/>
      <sheetName val="wybrane_dział._OR08"/>
      <sheetName val="wybrane_dział._OR09"/>
      <sheetName val="wybrane_dział._OR10"/>
      <sheetName val="wybrane_dział._OR11"/>
      <sheetName val="wybrane_dział._OR12"/>
      <sheetName val="wybrane_dział._OR13"/>
      <sheetName val="wybrane_dział._OR14"/>
      <sheetName val="wybrane_dział._OR15"/>
      <sheetName val="wybrane_dział._OR16"/>
      <sheetName val="2.1_kampanie"/>
      <sheetName val="1.1 I nabór"/>
      <sheetName val="1.1 II nabór"/>
      <sheetName val="1.1"/>
      <sheetName val="1.2"/>
      <sheetName val="2.1_kampania_2018"/>
      <sheetName val="2.1_kampania_2020"/>
      <sheetName val="2_1_kampania 2020_uzupełnienie"/>
      <sheetName val="2.1"/>
      <sheetName val="2.3_kampania_2017"/>
      <sheetName val="2.3_kampania_2019_1"/>
      <sheetName val="2.3_kampania_2019_2"/>
      <sheetName val="2.3_kampania_2020_1"/>
      <sheetName val="2.3_kampania_2020_2"/>
      <sheetName val="2.3_kampania_2020_3"/>
      <sheetName val="2.3"/>
      <sheetName val="3.1_PROW 14-20 Nabór I"/>
      <sheetName val="3.1_PROW 14-20 Nabór II"/>
      <sheetName val="3.1_PROW 14-20 Nabór III"/>
      <sheetName val="3.1_PROW 14-20 Nabór IV"/>
      <sheetName val="3.1_PROW 14-20 Nabór V"/>
      <sheetName val="3.1_PROW 14-20 Nabór VI"/>
      <sheetName val="3.1_PROW 14-20 Nabór VII"/>
      <sheetName val="3.1_PROW 14-20"/>
      <sheetName val="3.1_PROW 7-13"/>
      <sheetName val="3.2 Nabór 2016"/>
      <sheetName val="3.2 Nabór 2019"/>
      <sheetName val="3.2"/>
      <sheetName val="4.1_modernizacja_2015"/>
      <sheetName val="4.1_modernizacja_2016"/>
      <sheetName val="4.1_modernizacja_2017"/>
      <sheetName val="4.1_modernizacja_2018_1"/>
      <sheetName val="4.1_modernizacja_2018_2"/>
      <sheetName val="4.1_modernizacja_2019"/>
      <sheetName val="4.1_modernizacja_2019_2"/>
      <sheetName val="4.1_modernizacja_2020_1"/>
      <sheetName val="4.1_modernizacja_2020_2"/>
      <sheetName val="4.1_modernizacja_2020_3"/>
      <sheetName val="4.1_modernizacja_2021"/>
      <sheetName val="4.1_modernizacja"/>
      <sheetName val="4.1_natura 2000_nabór_2017"/>
      <sheetName val="4.1_natura 2000_nabór_2019"/>
      <sheetName val="4.1_natura 2000_nabór_2020"/>
      <sheetName val="4.1_natura 2000"/>
      <sheetName val="4.1_OSN_2016"/>
      <sheetName val="4.1_OSN_rrrr"/>
      <sheetName val="4.1_ochrona_wód_2018"/>
      <sheetName val="4.1_ochrona_wód_2019"/>
      <sheetName val="4.1_ochrona_wód_2020"/>
      <sheetName val="4.1_ochrona_wód_OSN"/>
      <sheetName val="4.2_przetworstwo_2015"/>
      <sheetName val="4.2_przetworstwo_2016"/>
      <sheetName val="4.2_przetworstwo_2017_1"/>
      <sheetName val="4.2_przetworstwo_2017_2"/>
      <sheetName val="4.2_przetworstwo_2018"/>
      <sheetName val="4.2_przetworstwo_2019"/>
      <sheetName val="4.2_przetworstwo_2019_2"/>
      <sheetName val="4.2_przetworstwo_2020"/>
      <sheetName val="4.2_przetworstwo_2020_2"/>
      <sheetName val="4.2_przetworstwo"/>
      <sheetName val="4.3"/>
      <sheetName val="5.1_nabór 2017"/>
      <sheetName val="5.1_nabór 2018_1"/>
      <sheetName val="5.1_nabór 2018_2"/>
      <sheetName val="5.1_nabór 2019"/>
      <sheetName val="5.1_nabór 2020"/>
      <sheetName val="5.1_nabór 2020_2"/>
      <sheetName val="5.1_nabór 2021"/>
      <sheetName val="5.1"/>
      <sheetName val="5.2_nabór_2016"/>
      <sheetName val="5.2_nabór_2017"/>
      <sheetName val="5.2_nabór_2017_2"/>
      <sheetName val="5.2_nabór_2017_3"/>
      <sheetName val="5.2_nabór_2017_4"/>
      <sheetName val="5.2_nabór_2019_1"/>
      <sheetName val="5.2_nabór_2019_2"/>
      <sheetName val="5.2_nabór_2020"/>
      <sheetName val="5.2_nabór_2020_2"/>
      <sheetName val="5.2_nabór_2021"/>
      <sheetName val="5.2"/>
      <sheetName val="6.1_nabór_2015"/>
      <sheetName val="6.1_nabór_2016"/>
      <sheetName val="6.1_nabór_2017"/>
      <sheetName val="6.1_nabór_2018"/>
      <sheetName val="6.1_nabór_2019"/>
      <sheetName val="6.1_nabór_2020"/>
      <sheetName val="6.1_nabór_2021"/>
      <sheetName val="6.1"/>
      <sheetName val="6.2_2017_1"/>
      <sheetName val="6.2_2017_2"/>
      <sheetName val="6.2_2018"/>
      <sheetName val="6.2_2019"/>
      <sheetName val="6.2_2019_2"/>
      <sheetName val="6.2_2020"/>
      <sheetName val="6.2_2020_2"/>
      <sheetName val="6.2_nabory"/>
      <sheetName val="6.3_nabór_2017"/>
      <sheetName val="6.3_nabór_2017_A S F"/>
      <sheetName val="6.3_nabór_2018"/>
      <sheetName val="6.3_nabór_2019"/>
      <sheetName val="6.3_nabór_2019_2"/>
      <sheetName val="6.3_nabór_2019_3_A S F"/>
      <sheetName val="6.3_nabór_2020_A S F"/>
      <sheetName val="6.3_nabór_2020_2"/>
      <sheetName val="6.3_nabór_2021"/>
      <sheetName val="6.3"/>
      <sheetName val="6.4_nabor 2016"/>
      <sheetName val="6.4_nabor 2019"/>
      <sheetName val="6.4_nabor 2020"/>
      <sheetName val="6.4"/>
      <sheetName val="6.5_nabór_2016"/>
      <sheetName val="6.5_nabór_2017"/>
      <sheetName val="6.5_nabór_2018"/>
      <sheetName val="6.5_nabór_2019"/>
      <sheetName val="6.5_nabór_2020"/>
      <sheetName val="6.5"/>
      <sheetName val="7.2_drogi"/>
      <sheetName val="7.2_gospod.wodno-ściek."/>
      <sheetName val="7.4_targowiska"/>
      <sheetName val="7.4_obiekty; przestrzeń publ."/>
      <sheetName val="7.6"/>
      <sheetName val="7 łącznie z wył. targowisk"/>
      <sheetName val="8"/>
      <sheetName val="8.1"/>
      <sheetName val="8.1_nowe"/>
      <sheetName val="8.1_kont."/>
      <sheetName val="8.1_zob.07-13"/>
      <sheetName val="8.1_zob.04-06"/>
      <sheetName val="8.5"/>
      <sheetName val="9_PROW 14-20_2016"/>
      <sheetName val="9_PROW 14-20_2017"/>
      <sheetName val="9_PROW 14-20_2018_I"/>
      <sheetName val="9_PROW 14-20_2018_II"/>
      <sheetName val="9_PROW 14-20_2019_I"/>
      <sheetName val="9_PROW 14-20_2019_II"/>
      <sheetName val="9_PROW 14-20_2020_I"/>
      <sheetName val="9_PROW 14-20_2020_II"/>
      <sheetName val="9_PROW 14-20_2021"/>
      <sheetName val="9_PROW 14-20"/>
      <sheetName val="9_PROW 7-13"/>
      <sheetName val="10"/>
      <sheetName val="10_nowe+kont."/>
      <sheetName val="10_zob.07-13"/>
      <sheetName val="10.1"/>
      <sheetName val="10.1_nowe+kont."/>
      <sheetName val="10.1_zob.07-13"/>
      <sheetName val="10.2"/>
      <sheetName val="10.2_nowe+kont."/>
      <sheetName val="10.2_zob.07-13"/>
      <sheetName val="11.1_kampanie (nowe i kontyn.)"/>
      <sheetName val="11.1_PROW 7-13_kampanie"/>
      <sheetName val="11.1"/>
      <sheetName val="11.2_kampanie (nowe i kontyn.)"/>
      <sheetName val="11.2_PROW 7-13_kampanie"/>
      <sheetName val="11.2"/>
      <sheetName val="11 nowe i kontyn. 14-20"/>
      <sheetName val="11 kontynuacyjne 7-13"/>
      <sheetName val="11"/>
      <sheetName val="13.1_kampanie"/>
      <sheetName val="13.2_kampanie"/>
      <sheetName val="13.3_kampanie"/>
      <sheetName val="13_PROW 7-13_kampania 2014"/>
      <sheetName val="13.1"/>
      <sheetName val="13.2"/>
      <sheetName val="13.3"/>
      <sheetName val="13"/>
      <sheetName val="14"/>
      <sheetName val="16_Nabór_I"/>
      <sheetName val="16_Nabór_II"/>
      <sheetName val="16_Nabór_III"/>
      <sheetName val="16_Nabór_IV"/>
      <sheetName val="16"/>
      <sheetName val="19.1"/>
      <sheetName val="19.2_inne niż LGD"/>
      <sheetName val="19.2_granty"/>
      <sheetName val="19.2_LGD"/>
      <sheetName val="19.2 PROW 14-20"/>
      <sheetName val="19.2 PROW 7-13"/>
      <sheetName val="19.3_przyg."/>
      <sheetName val="19.3_realiz."/>
      <sheetName val="19.3_przyg.+realiz."/>
      <sheetName val="19.3 liczba LGD"/>
      <sheetName val="19.3 PROW 14-20"/>
      <sheetName val="19.3 PROW 7-13"/>
      <sheetName val="19.4"/>
      <sheetName val="20.1"/>
      <sheetName val="20.2"/>
      <sheetName val="21"/>
      <sheetName val="Renty_PROW 7-13"/>
      <sheetName val="Renty_PROW 4-6"/>
      <sheetName val="IF płatności"/>
      <sheetName val="IF gwarancje"/>
      <sheetName val="IF dopłaty"/>
    </sheetNames>
    <sheetDataSet>
      <sheetData sheetId="0"/>
      <sheetData sheetId="1">
        <row r="88">
          <cell r="D88">
            <v>1881347129</v>
          </cell>
          <cell r="E88">
            <v>8383832043.8895359</v>
          </cell>
        </row>
        <row r="89">
          <cell r="D89">
            <v>20000000</v>
          </cell>
          <cell r="E89">
            <v>91349199.757988006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od uruchomienia Programu na dzień 30.09.2021 r.</v>
          </cell>
        </row>
        <row r="8">
          <cell r="F8">
            <v>264625189.060368</v>
          </cell>
          <cell r="AK8">
            <v>15</v>
          </cell>
          <cell r="AR8">
            <v>57999757</v>
          </cell>
        </row>
        <row r="9">
          <cell r="H9">
            <v>175</v>
          </cell>
          <cell r="I9">
            <v>142353976.55000001</v>
          </cell>
          <cell r="U9">
            <v>24</v>
          </cell>
          <cell r="V9">
            <v>8871584</v>
          </cell>
          <cell r="AK9">
            <v>15</v>
          </cell>
          <cell r="AL9">
            <v>7579970.2199999997</v>
          </cell>
          <cell r="AM9">
            <v>4823134.82</v>
          </cell>
          <cell r="AN9">
            <v>1728208.2999999998</v>
          </cell>
        </row>
        <row r="12">
          <cell r="H12">
            <v>2</v>
          </cell>
          <cell r="I12">
            <v>86796392</v>
          </cell>
          <cell r="U12">
            <v>0</v>
          </cell>
          <cell r="V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F13">
            <v>338901148.87205201</v>
          </cell>
          <cell r="AR13">
            <v>75000519</v>
          </cell>
        </row>
        <row r="14">
          <cell r="H14">
            <v>81</v>
          </cell>
          <cell r="I14">
            <v>329745042.51999998</v>
          </cell>
          <cell r="U14">
            <v>72</v>
          </cell>
          <cell r="V14">
            <v>305196371.71999997</v>
          </cell>
          <cell r="AK14">
            <v>16</v>
          </cell>
          <cell r="AL14">
            <v>89694662.890000001</v>
          </cell>
          <cell r="AM14">
            <v>57072713.529999994</v>
          </cell>
          <cell r="AN14">
            <v>20428992.32</v>
          </cell>
        </row>
        <row r="19">
          <cell r="H19">
            <v>47</v>
          </cell>
          <cell r="I19">
            <v>34885251.960000001</v>
          </cell>
          <cell r="U19">
            <v>30</v>
          </cell>
          <cell r="V19">
            <v>17376706.060000002</v>
          </cell>
          <cell r="AK19">
            <v>6</v>
          </cell>
          <cell r="AL19">
            <v>4020432.6</v>
          </cell>
          <cell r="AM19">
            <v>2558201.1900000004</v>
          </cell>
          <cell r="AN19">
            <v>894471.34000000008</v>
          </cell>
        </row>
        <row r="26">
          <cell r="F26">
            <v>147133624.69891798</v>
          </cell>
          <cell r="AK26">
            <v>10471</v>
          </cell>
          <cell r="AR26">
            <v>33003300</v>
          </cell>
        </row>
        <row r="27">
          <cell r="AK27">
            <v>10439</v>
          </cell>
        </row>
        <row r="28">
          <cell r="H28">
            <v>4334</v>
          </cell>
          <cell r="U28">
            <v>3271</v>
          </cell>
          <cell r="AK28">
            <v>2266</v>
          </cell>
          <cell r="AL28">
            <v>7226159.7899999991</v>
          </cell>
          <cell r="AM28">
            <v>4597980.1199999992</v>
          </cell>
          <cell r="AN28">
            <v>1654241.53</v>
          </cell>
        </row>
        <row r="36">
          <cell r="AK36">
            <v>8305</v>
          </cell>
          <cell r="AL36">
            <v>22571733.219999999</v>
          </cell>
          <cell r="AM36">
            <v>14362319.380000001</v>
          </cell>
          <cell r="AN36">
            <v>5228085.03</v>
          </cell>
        </row>
        <row r="37">
          <cell r="H37">
            <v>145</v>
          </cell>
          <cell r="I37">
            <v>190294914.17000002</v>
          </cell>
          <cell r="U37">
            <v>67</v>
          </cell>
          <cell r="V37">
            <v>87819114.129999995</v>
          </cell>
          <cell r="AK37">
            <v>33</v>
          </cell>
          <cell r="AL37">
            <v>30901966.43</v>
          </cell>
          <cell r="AM37">
            <v>19662920.810000002</v>
          </cell>
          <cell r="AN37">
            <v>7199984.120000001</v>
          </cell>
        </row>
        <row r="40">
          <cell r="F40">
            <v>15028308302.459915</v>
          </cell>
          <cell r="AK40">
            <v>30591</v>
          </cell>
          <cell r="AR40">
            <v>3348645877</v>
          </cell>
        </row>
        <row r="41">
          <cell r="F41">
            <v>8788532323.6475239</v>
          </cell>
          <cell r="H41">
            <v>87392</v>
          </cell>
          <cell r="I41">
            <v>17645590087.619999</v>
          </cell>
          <cell r="U41">
            <v>39465</v>
          </cell>
          <cell r="V41">
            <v>7466840024.4899998</v>
          </cell>
          <cell r="AK41">
            <v>27631</v>
          </cell>
          <cell r="AL41">
            <v>4988091801.5599995</v>
          </cell>
          <cell r="AM41">
            <v>3173922719.5600004</v>
          </cell>
          <cell r="AN41">
            <v>1138410204.4399993</v>
          </cell>
          <cell r="AR41">
            <v>1969947129</v>
          </cell>
        </row>
        <row r="53">
          <cell r="F53">
            <v>577885880.34615207</v>
          </cell>
          <cell r="H53">
            <v>4680</v>
          </cell>
          <cell r="I53">
            <v>809432784.20000005</v>
          </cell>
          <cell r="U53">
            <v>2754</v>
          </cell>
          <cell r="V53">
            <v>413288631.16999996</v>
          </cell>
          <cell r="AK53">
            <v>1982</v>
          </cell>
          <cell r="AL53">
            <v>280568395.73000002</v>
          </cell>
          <cell r="AM53">
            <v>272261128.74000001</v>
          </cell>
          <cell r="AN53">
            <v>63847241.160000011</v>
          </cell>
          <cell r="AR53">
            <v>128937106</v>
          </cell>
        </row>
        <row r="57">
          <cell r="F57">
            <v>411116138.52366197</v>
          </cell>
          <cell r="H57">
            <v>7071</v>
          </cell>
          <cell r="I57">
            <v>510805933.31999999</v>
          </cell>
          <cell r="U57">
            <v>3709</v>
          </cell>
          <cell r="V57">
            <v>265229037.59999999</v>
          </cell>
          <cell r="AK57">
            <v>1709</v>
          </cell>
          <cell r="AL57">
            <v>119785256.21000001</v>
          </cell>
          <cell r="AM57">
            <v>119785256.21000001</v>
          </cell>
          <cell r="AN57">
            <v>26561851.439999998</v>
          </cell>
          <cell r="AR57">
            <v>90338894</v>
          </cell>
        </row>
        <row r="62">
          <cell r="F62">
            <v>3949317562.7285581</v>
          </cell>
          <cell r="H62">
            <v>5070</v>
          </cell>
          <cell r="I62">
            <v>9955652367.2599983</v>
          </cell>
          <cell r="U62">
            <v>1351</v>
          </cell>
          <cell r="V62">
            <v>2963843879.3599997</v>
          </cell>
          <cell r="AK62">
            <v>685</v>
          </cell>
          <cell r="AL62">
            <v>1282200841.5599999</v>
          </cell>
          <cell r="AM62">
            <v>815864391.29999995</v>
          </cell>
          <cell r="AN62">
            <v>292913915.50999993</v>
          </cell>
          <cell r="AR62">
            <v>873052019</v>
          </cell>
        </row>
        <row r="72">
          <cell r="F72">
            <v>1301456397.2140179</v>
          </cell>
          <cell r="H72">
            <v>172</v>
          </cell>
          <cell r="I72">
            <v>1509384839.1000001</v>
          </cell>
          <cell r="U72">
            <v>140</v>
          </cell>
          <cell r="V72">
            <v>1241022832.1124516</v>
          </cell>
          <cell r="AK72">
            <v>41</v>
          </cell>
          <cell r="AL72">
            <v>218325225.55000004</v>
          </cell>
          <cell r="AM72">
            <v>138920340.68000001</v>
          </cell>
          <cell r="AN72">
            <v>49247568.690000005</v>
          </cell>
          <cell r="AR72">
            <v>286370729</v>
          </cell>
        </row>
        <row r="73">
          <cell r="F73">
            <v>557741179.57722604</v>
          </cell>
          <cell r="AK73">
            <v>2813</v>
          </cell>
          <cell r="AR73">
            <v>122970926</v>
          </cell>
        </row>
        <row r="74">
          <cell r="H74">
            <v>8064</v>
          </cell>
          <cell r="I74">
            <v>544670778.59000015</v>
          </cell>
          <cell r="U74">
            <v>4907</v>
          </cell>
          <cell r="V74">
            <v>301254196.5</v>
          </cell>
          <cell r="AK74">
            <v>2401</v>
          </cell>
          <cell r="AL74">
            <v>154259577.51999998</v>
          </cell>
          <cell r="AM74">
            <v>98155358.069999993</v>
          </cell>
          <cell r="AN74">
            <v>34447714.599999994</v>
          </cell>
        </row>
        <row r="82">
          <cell r="H82">
            <v>1461</v>
          </cell>
          <cell r="I82">
            <v>99051930.359999999</v>
          </cell>
          <cell r="U82">
            <v>505</v>
          </cell>
          <cell r="V82">
            <v>22986346.969999999</v>
          </cell>
          <cell r="AK82">
            <v>413</v>
          </cell>
          <cell r="AL82">
            <v>19457489.989999998</v>
          </cell>
          <cell r="AM82">
            <v>12380799.179999998</v>
          </cell>
          <cell r="AN82">
            <v>4451765.9899999993</v>
          </cell>
        </row>
        <row r="93">
          <cell r="AK93">
            <v>74220</v>
          </cell>
        </row>
        <row r="94">
          <cell r="F94">
            <v>3207672900.2242441</v>
          </cell>
          <cell r="H94">
            <v>33409</v>
          </cell>
          <cell r="I94">
            <v>4150500000</v>
          </cell>
          <cell r="U94">
            <v>22838</v>
          </cell>
          <cell r="V94">
            <v>2804300000</v>
          </cell>
          <cell r="AK94">
            <v>20510</v>
          </cell>
          <cell r="AL94">
            <v>2119860000</v>
          </cell>
          <cell r="AM94">
            <v>1348866918</v>
          </cell>
          <cell r="AN94">
            <v>481718454.63</v>
          </cell>
          <cell r="AR94">
            <v>717978630</v>
          </cell>
        </row>
        <row r="102">
          <cell r="F102">
            <v>1715404521.0183702</v>
          </cell>
          <cell r="H102">
            <v>21738</v>
          </cell>
          <cell r="I102">
            <v>3708400000</v>
          </cell>
          <cell r="U102">
            <v>9364</v>
          </cell>
          <cell r="V102">
            <v>1620100000</v>
          </cell>
          <cell r="AK102">
            <v>7097</v>
          </cell>
          <cell r="AL102">
            <v>939640000</v>
          </cell>
          <cell r="AM102">
            <v>597892932</v>
          </cell>
          <cell r="AN102">
            <v>209845912.48000002</v>
          </cell>
          <cell r="AR102">
            <v>379359101</v>
          </cell>
        </row>
        <row r="110">
          <cell r="F110">
            <v>2926723880.8821778</v>
          </cell>
          <cell r="H110">
            <v>75489</v>
          </cell>
          <cell r="I110">
            <v>4529340000</v>
          </cell>
          <cell r="U110">
            <v>45336</v>
          </cell>
          <cell r="V110">
            <v>2720160000</v>
          </cell>
          <cell r="AK110">
            <v>44584</v>
          </cell>
          <cell r="AL110">
            <v>2218644000</v>
          </cell>
          <cell r="AM110">
            <v>1411723177.2</v>
          </cell>
          <cell r="AN110">
            <v>502671390.36000001</v>
          </cell>
          <cell r="AR110">
            <v>656125745</v>
          </cell>
        </row>
        <row r="120">
          <cell r="F120">
            <v>1032279713.517288</v>
          </cell>
          <cell r="H120">
            <v>5650</v>
          </cell>
          <cell r="I120">
            <v>2450365631.6999998</v>
          </cell>
          <cell r="U120">
            <v>1913</v>
          </cell>
          <cell r="V120">
            <v>796692085.88999987</v>
          </cell>
          <cell r="AK120">
            <v>1491</v>
          </cell>
          <cell r="AL120">
            <v>608657830.67999995</v>
          </cell>
          <cell r="AM120">
            <v>387288974.40000004</v>
          </cell>
          <cell r="AN120">
            <v>139294683.63</v>
          </cell>
          <cell r="AR120">
            <v>231997643</v>
          </cell>
        </row>
        <row r="124">
          <cell r="F124">
            <v>10275520.053142</v>
          </cell>
          <cell r="H124">
            <v>887</v>
          </cell>
          <cell r="U124">
            <v>571</v>
          </cell>
          <cell r="V124">
            <v>10115497.399999999</v>
          </cell>
          <cell r="AK124">
            <v>570</v>
          </cell>
          <cell r="AL124">
            <v>9979061.1999999993</v>
          </cell>
          <cell r="AM124">
            <v>6349673.71</v>
          </cell>
          <cell r="AN124">
            <v>2332100.96</v>
          </cell>
          <cell r="AR124">
            <v>2396857</v>
          </cell>
        </row>
        <row r="130">
          <cell r="F130">
            <v>6564208969.536952</v>
          </cell>
          <cell r="AK130">
            <v>1786</v>
          </cell>
          <cell r="AR130">
            <v>1485539368</v>
          </cell>
        </row>
        <row r="131">
          <cell r="H131">
            <v>5466</v>
          </cell>
          <cell r="I131">
            <v>6685751998.1812611</v>
          </cell>
          <cell r="U131">
            <v>2308</v>
          </cell>
          <cell r="V131">
            <v>2290553875.4665046</v>
          </cell>
          <cell r="AK131">
            <v>1167</v>
          </cell>
          <cell r="AL131">
            <v>1997271065.8300002</v>
          </cell>
          <cell r="AM131">
            <v>1270863570.4599998</v>
          </cell>
          <cell r="AN131">
            <v>466160370.59000003</v>
          </cell>
        </row>
        <row r="132">
          <cell r="H132">
            <v>3026</v>
          </cell>
          <cell r="I132">
            <v>5734246940.4890261</v>
          </cell>
          <cell r="U132">
            <v>1825</v>
          </cell>
          <cell r="V132">
            <v>3206676467.6780748</v>
          </cell>
          <cell r="AK132">
            <v>784</v>
          </cell>
          <cell r="AL132">
            <v>1503748897.1999998</v>
          </cell>
          <cell r="AM132">
            <v>956835418.86000025</v>
          </cell>
          <cell r="AN132">
            <v>345498585.63</v>
          </cell>
        </row>
        <row r="133">
          <cell r="H133">
            <v>1362</v>
          </cell>
          <cell r="I133">
            <v>844162125.044487</v>
          </cell>
          <cell r="U133">
            <v>674</v>
          </cell>
          <cell r="V133">
            <v>429659155.22981453</v>
          </cell>
          <cell r="AK133">
            <v>479</v>
          </cell>
          <cell r="AL133">
            <v>309616839.06</v>
          </cell>
          <cell r="AM133">
            <v>197009192.50999999</v>
          </cell>
          <cell r="AN133">
            <v>69430334.799999997</v>
          </cell>
        </row>
        <row r="134">
          <cell r="H134">
            <v>331</v>
          </cell>
          <cell r="I134">
            <v>420138760.36647964</v>
          </cell>
          <cell r="U134">
            <v>217</v>
          </cell>
          <cell r="V134">
            <v>266802810.19372153</v>
          </cell>
          <cell r="AK134">
            <v>156</v>
          </cell>
          <cell r="AL134">
            <v>179916975.45000002</v>
          </cell>
          <cell r="AM134">
            <v>114481170.93999997</v>
          </cell>
          <cell r="AN134">
            <v>41157934.749999993</v>
          </cell>
        </row>
        <row r="135">
          <cell r="H135">
            <v>103</v>
          </cell>
          <cell r="I135">
            <v>58895854.840573631</v>
          </cell>
          <cell r="U135">
            <v>76</v>
          </cell>
          <cell r="V135">
            <v>44605175.846900828</v>
          </cell>
          <cell r="AK135">
            <v>72</v>
          </cell>
          <cell r="AL135">
            <v>39886935.780000009</v>
          </cell>
          <cell r="AM135">
            <v>25380056.950000003</v>
          </cell>
          <cell r="AN135">
            <v>8981316.3399999999</v>
          </cell>
        </row>
        <row r="137">
          <cell r="F137">
            <v>781091241.18098593</v>
          </cell>
          <cell r="H137">
            <v>22637</v>
          </cell>
          <cell r="I137">
            <v>128585686.73999998</v>
          </cell>
          <cell r="U137">
            <v>16053</v>
          </cell>
          <cell r="V137">
            <v>911440312.59000003</v>
          </cell>
          <cell r="AK137">
            <v>18339</v>
          </cell>
          <cell r="AL137">
            <v>611153934.95000005</v>
          </cell>
          <cell r="AM137">
            <v>388876428.95000005</v>
          </cell>
          <cell r="AN137">
            <v>141052522.21999997</v>
          </cell>
          <cell r="AR137">
            <v>177989060</v>
          </cell>
        </row>
        <row r="138">
          <cell r="H138">
            <v>20620</v>
          </cell>
          <cell r="I138">
            <v>116476809.70999998</v>
          </cell>
          <cell r="U138">
            <v>14957</v>
          </cell>
          <cell r="V138">
            <v>906050240</v>
          </cell>
          <cell r="AK138">
            <v>18035</v>
          </cell>
          <cell r="AL138">
            <v>605883620.76999998</v>
          </cell>
          <cell r="AM138">
            <v>385522933.34999996</v>
          </cell>
          <cell r="AN138">
            <v>139876231.12</v>
          </cell>
        </row>
        <row r="139">
          <cell r="H139">
            <v>20482</v>
          </cell>
          <cell r="I139">
            <v>114495161.10999998</v>
          </cell>
          <cell r="U139">
            <v>14900</v>
          </cell>
          <cell r="AK139">
            <v>2556</v>
          </cell>
          <cell r="AL139">
            <v>75209922.909999996</v>
          </cell>
          <cell r="AM139">
            <v>47855967.140000001</v>
          </cell>
          <cell r="AN139">
            <v>17240477.729999997</v>
          </cell>
        </row>
        <row r="159">
          <cell r="H159">
            <v>138</v>
          </cell>
          <cell r="I159">
            <v>1981648.6</v>
          </cell>
          <cell r="U159">
            <v>57</v>
          </cell>
          <cell r="AK159">
            <v>9366</v>
          </cell>
          <cell r="AL159">
            <v>278014248.05999994</v>
          </cell>
          <cell r="AM159">
            <v>176899956.95000002</v>
          </cell>
          <cell r="AN159">
            <v>64307367.399999999</v>
          </cell>
        </row>
        <row r="168">
          <cell r="V168">
            <v>404070200</v>
          </cell>
          <cell r="AK168">
            <v>7670</v>
          </cell>
          <cell r="AL168">
            <v>252659449.80000001</v>
          </cell>
          <cell r="AM168">
            <v>160767009.25999999</v>
          </cell>
          <cell r="AN168">
            <v>58328385.989999987</v>
          </cell>
        </row>
        <row r="176">
          <cell r="H176">
            <v>2017</v>
          </cell>
          <cell r="I176">
            <v>12108877.029999999</v>
          </cell>
          <cell r="U176">
            <v>1096</v>
          </cell>
          <cell r="V176">
            <v>5390072.5899999999</v>
          </cell>
          <cell r="AK176">
            <v>865</v>
          </cell>
          <cell r="AL176">
            <v>5270314.18</v>
          </cell>
          <cell r="AM176">
            <v>3353495.6</v>
          </cell>
          <cell r="AN176">
            <v>1176291.1000000001</v>
          </cell>
        </row>
        <row r="181">
          <cell r="F181">
            <v>958041427.14911389</v>
          </cell>
          <cell r="AR181">
            <v>215268848</v>
          </cell>
        </row>
        <row r="182">
          <cell r="H182">
            <v>518</v>
          </cell>
          <cell r="U182">
            <v>465</v>
          </cell>
          <cell r="AK182">
            <v>416</v>
          </cell>
          <cell r="AL182">
            <v>301450056.27999997</v>
          </cell>
          <cell r="AM182">
            <v>189963716.44</v>
          </cell>
          <cell r="AN182">
            <v>68064787.319999993</v>
          </cell>
        </row>
        <row r="192">
          <cell r="AK192">
            <v>756</v>
          </cell>
          <cell r="AL192">
            <v>271254898.06999999</v>
          </cell>
          <cell r="AM192">
            <v>172599482.47999999</v>
          </cell>
          <cell r="AN192">
            <v>62977142.140000001</v>
          </cell>
        </row>
        <row r="193">
          <cell r="F193">
            <v>5922156593.4541111</v>
          </cell>
          <cell r="H193">
            <v>501954</v>
          </cell>
          <cell r="U193">
            <v>409098</v>
          </cell>
          <cell r="AK193">
            <v>104848</v>
          </cell>
          <cell r="AL193">
            <v>4880225940.2599993</v>
          </cell>
          <cell r="AM193">
            <v>3105267526.27</v>
          </cell>
          <cell r="AN193">
            <v>1120059890.3699999</v>
          </cell>
          <cell r="AR193">
            <v>1336679125</v>
          </cell>
        </row>
        <row r="194">
          <cell r="H194">
            <v>469162</v>
          </cell>
          <cell r="U194">
            <v>384168</v>
          </cell>
          <cell r="V194">
            <v>4454716538.6200008</v>
          </cell>
          <cell r="AK194">
            <v>98856</v>
          </cell>
          <cell r="AL194">
            <v>4502944606.6499996</v>
          </cell>
          <cell r="AM194">
            <v>2865203604.4599996</v>
          </cell>
          <cell r="AN194">
            <v>1033414219.8499998</v>
          </cell>
        </row>
        <row r="195">
          <cell r="H195">
            <v>46443</v>
          </cell>
          <cell r="U195">
            <v>37056</v>
          </cell>
          <cell r="V195">
            <v>374562596.06000006</v>
          </cell>
          <cell r="AK195">
            <v>10795</v>
          </cell>
          <cell r="AL195">
            <v>377281333.61000007</v>
          </cell>
          <cell r="AM195">
            <v>240063921.81</v>
          </cell>
          <cell r="AN195">
            <v>86645670.520000011</v>
          </cell>
        </row>
        <row r="196">
          <cell r="H196">
            <v>352241</v>
          </cell>
          <cell r="U196">
            <v>265390</v>
          </cell>
          <cell r="AK196">
            <v>74700</v>
          </cell>
          <cell r="AL196">
            <v>3339118852.71</v>
          </cell>
          <cell r="AM196">
            <v>2124678986.2799997</v>
          </cell>
          <cell r="AN196">
            <v>763049819.93000007</v>
          </cell>
        </row>
        <row r="210">
          <cell r="H210">
            <v>149713</v>
          </cell>
          <cell r="U210">
            <v>143708</v>
          </cell>
          <cell r="AK210">
            <v>57607</v>
          </cell>
          <cell r="AL210">
            <v>1541062970.7499998</v>
          </cell>
          <cell r="AM210">
            <v>980560468.48000002</v>
          </cell>
          <cell r="AN210">
            <v>356999506.07999998</v>
          </cell>
        </row>
        <row r="215">
          <cell r="AK215">
            <v>1</v>
          </cell>
          <cell r="AL215">
            <v>44116.800000000003</v>
          </cell>
          <cell r="AM215">
            <v>28071.51</v>
          </cell>
          <cell r="AN215">
            <v>10564.36</v>
          </cell>
        </row>
        <row r="216">
          <cell r="F216">
            <v>2418421642.2251902</v>
          </cell>
          <cell r="H216">
            <v>129898</v>
          </cell>
          <cell r="U216">
            <v>107728</v>
          </cell>
          <cell r="AK216">
            <v>29420</v>
          </cell>
          <cell r="AL216">
            <v>1931455765.0700002</v>
          </cell>
          <cell r="AM216">
            <v>1228974360.4200001</v>
          </cell>
          <cell r="AN216">
            <v>444327539.80999994</v>
          </cell>
          <cell r="AR216">
            <v>546942890</v>
          </cell>
        </row>
        <row r="217">
          <cell r="H217">
            <v>31729</v>
          </cell>
          <cell r="U217">
            <v>22018</v>
          </cell>
          <cell r="V217">
            <v>392909440.32000005</v>
          </cell>
          <cell r="AK217">
            <v>11624</v>
          </cell>
          <cell r="AL217">
            <v>398427028.61000007</v>
          </cell>
          <cell r="AM217">
            <v>253518933.06999999</v>
          </cell>
          <cell r="AN217">
            <v>91908452.420000002</v>
          </cell>
        </row>
        <row r="218">
          <cell r="H218">
            <v>109458</v>
          </cell>
          <cell r="U218">
            <v>92703</v>
          </cell>
          <cell r="V218">
            <v>1522184587.1100001</v>
          </cell>
          <cell r="AK218">
            <v>26862</v>
          </cell>
          <cell r="AL218">
            <v>1533028736.46</v>
          </cell>
          <cell r="AM218">
            <v>975455427.3499999</v>
          </cell>
          <cell r="AN218">
            <v>352419087.38999999</v>
          </cell>
        </row>
        <row r="219">
          <cell r="H219">
            <v>89110</v>
          </cell>
          <cell r="U219">
            <v>67769</v>
          </cell>
          <cell r="AK219">
            <v>18790</v>
          </cell>
          <cell r="AL219">
            <v>1370685482.7200003</v>
          </cell>
          <cell r="AM219">
            <v>872156579.94000006</v>
          </cell>
          <cell r="AN219">
            <v>314526938.53999996</v>
          </cell>
        </row>
        <row r="233">
          <cell r="H233">
            <v>40788</v>
          </cell>
          <cell r="U233">
            <v>39959</v>
          </cell>
          <cell r="AK233">
            <v>17897</v>
          </cell>
          <cell r="AL233">
            <v>560770282.35000014</v>
          </cell>
          <cell r="AM233">
            <v>356817780.48000002</v>
          </cell>
          <cell r="AN233">
            <v>129800601.26999998</v>
          </cell>
        </row>
        <row r="238">
          <cell r="F238">
            <v>10128828721.539063</v>
          </cell>
          <cell r="H238">
            <v>5564988</v>
          </cell>
          <cell r="U238">
            <v>4683179</v>
          </cell>
          <cell r="V238">
            <v>8289090653.04</v>
          </cell>
          <cell r="AK238">
            <v>1021523</v>
          </cell>
          <cell r="AL238">
            <v>8320118333.6900015</v>
          </cell>
          <cell r="AM238">
            <v>5294053430.8400002</v>
          </cell>
          <cell r="AN238">
            <v>1913239196.6000001</v>
          </cell>
          <cell r="AR238">
            <v>2307293170</v>
          </cell>
        </row>
        <row r="239">
          <cell r="H239">
            <v>217585</v>
          </cell>
          <cell r="U239">
            <v>183935</v>
          </cell>
          <cell r="V239">
            <v>395516251.64999998</v>
          </cell>
          <cell r="AK239">
            <v>38621</v>
          </cell>
          <cell r="AL239">
            <v>396957783.32999992</v>
          </cell>
          <cell r="AM239">
            <v>252583038.66999993</v>
          </cell>
          <cell r="AN239">
            <v>91305073.349999979</v>
          </cell>
        </row>
        <row r="240">
          <cell r="H240">
            <v>4676874</v>
          </cell>
          <cell r="U240">
            <v>3991223</v>
          </cell>
          <cell r="V240">
            <v>7157216387.7600012</v>
          </cell>
          <cell r="AK240">
            <v>879230</v>
          </cell>
          <cell r="AL240">
            <v>7182132444.29</v>
          </cell>
          <cell r="AM240">
            <v>4569958677.6999998</v>
          </cell>
          <cell r="AN240">
            <v>1652941663.6499999</v>
          </cell>
        </row>
        <row r="241">
          <cell r="H241">
            <v>798199</v>
          </cell>
          <cell r="U241">
            <v>609161</v>
          </cell>
          <cell r="V241">
            <v>736358013.62999988</v>
          </cell>
          <cell r="AK241">
            <v>203422</v>
          </cell>
          <cell r="AL241">
            <v>741028106.07000005</v>
          </cell>
          <cell r="AM241">
            <v>471511714.47000003</v>
          </cell>
          <cell r="AN241">
            <v>168992459.59999999</v>
          </cell>
        </row>
        <row r="242">
          <cell r="H242">
            <v>5564179</v>
          </cell>
          <cell r="U242">
            <v>4682370</v>
          </cell>
          <cell r="V242">
            <v>8285087112.7399998</v>
          </cell>
          <cell r="AK242">
            <v>1021443</v>
          </cell>
          <cell r="AL242">
            <v>8317693273.2200012</v>
          </cell>
          <cell r="AM242">
            <v>5292510367.6100006</v>
          </cell>
          <cell r="AN242">
            <v>1912673032.2800002</v>
          </cell>
        </row>
        <row r="250">
          <cell r="H250">
            <v>809</v>
          </cell>
          <cell r="U250">
            <v>809</v>
          </cell>
          <cell r="V250">
            <v>4003540.3000000003</v>
          </cell>
          <cell r="AK250">
            <v>812</v>
          </cell>
          <cell r="AL250">
            <v>2425060.4699999997</v>
          </cell>
          <cell r="AM250">
            <v>1543063.23</v>
          </cell>
          <cell r="AN250">
            <v>566164.31999999995</v>
          </cell>
        </row>
        <row r="251">
          <cell r="F251">
            <v>645229737.79687405</v>
          </cell>
          <cell r="H251">
            <v>94783</v>
          </cell>
          <cell r="U251">
            <v>42204</v>
          </cell>
          <cell r="V251">
            <v>298945919.35000002</v>
          </cell>
          <cell r="AK251">
            <v>42214</v>
          </cell>
          <cell r="AL251">
            <v>299164289.66000003</v>
          </cell>
          <cell r="AM251">
            <v>190358015.01999998</v>
          </cell>
          <cell r="AN251">
            <v>65246199.759999998</v>
          </cell>
          <cell r="AR251">
            <v>141000000</v>
          </cell>
        </row>
        <row r="254">
          <cell r="F254">
            <v>424452187.25980598</v>
          </cell>
          <cell r="H254">
            <v>538</v>
          </cell>
          <cell r="I254">
            <v>1095056115.0900002</v>
          </cell>
          <cell r="U254">
            <v>88</v>
          </cell>
          <cell r="V254">
            <v>222340722</v>
          </cell>
          <cell r="AK254">
            <v>32</v>
          </cell>
          <cell r="AL254">
            <v>39299777.890000001</v>
          </cell>
          <cell r="AM254">
            <v>25006448.360000003</v>
          </cell>
          <cell r="AN254">
            <v>8679286.2200000007</v>
          </cell>
          <cell r="AR254">
            <v>92998186</v>
          </cell>
        </row>
        <row r="259">
          <cell r="F259">
            <v>3509233665.4918718</v>
          </cell>
          <cell r="AK259">
            <v>15335</v>
          </cell>
          <cell r="AR259">
            <v>786980355</v>
          </cell>
        </row>
        <row r="260">
          <cell r="H260">
            <v>301</v>
          </cell>
          <cell r="I260">
            <v>37422000</v>
          </cell>
          <cell r="U260">
            <v>299</v>
          </cell>
          <cell r="V260">
            <v>37180000</v>
          </cell>
          <cell r="AK260">
            <v>299</v>
          </cell>
          <cell r="AL260">
            <v>37156680</v>
          </cell>
          <cell r="AM260">
            <v>23642795.48</v>
          </cell>
          <cell r="AN260">
            <v>8641728.5499999989</v>
          </cell>
        </row>
        <row r="261">
          <cell r="H261">
            <v>37699</v>
          </cell>
          <cell r="I261">
            <v>4416915590.5101891</v>
          </cell>
          <cell r="AK261">
            <v>15256</v>
          </cell>
          <cell r="AL261">
            <v>1865167479.4000001</v>
          </cell>
          <cell r="AM261">
            <v>1131730322.9799998</v>
          </cell>
          <cell r="AN261">
            <v>428156292.75000006</v>
          </cell>
        </row>
        <row r="262">
          <cell r="H262">
            <v>37699</v>
          </cell>
          <cell r="I262">
            <v>4416915590.5101891</v>
          </cell>
          <cell r="U262">
            <v>19903</v>
          </cell>
          <cell r="V262">
            <v>2281490979.9357271</v>
          </cell>
          <cell r="AK262">
            <v>15202</v>
          </cell>
          <cell r="AL262">
            <v>1860120798.8600001</v>
          </cell>
          <cell r="AM262">
            <v>1128519120.3599999</v>
          </cell>
          <cell r="AN262">
            <v>427021581.08000004</v>
          </cell>
        </row>
        <row r="263">
          <cell r="U263">
            <v>63</v>
          </cell>
          <cell r="V263">
            <v>5046680.5399999991</v>
          </cell>
          <cell r="AK263">
            <v>62</v>
          </cell>
          <cell r="AL263">
            <v>5046680.5399999991</v>
          </cell>
          <cell r="AM263">
            <v>3211202.62</v>
          </cell>
          <cell r="AN263">
            <v>1134711.67</v>
          </cell>
        </row>
        <row r="264">
          <cell r="H264">
            <v>258</v>
          </cell>
          <cell r="I264">
            <v>122836586.22</v>
          </cell>
          <cell r="AK264">
            <v>243</v>
          </cell>
          <cell r="AL264">
            <v>44635081.259999998</v>
          </cell>
          <cell r="AM264">
            <v>20290208.109999999</v>
          </cell>
          <cell r="AN264">
            <v>10128959.810000001</v>
          </cell>
        </row>
        <row r="265">
          <cell r="H265">
            <v>258</v>
          </cell>
          <cell r="I265">
            <v>122836586.22</v>
          </cell>
          <cell r="U265">
            <v>172</v>
          </cell>
          <cell r="V265">
            <v>70532298.370000005</v>
          </cell>
          <cell r="AK265">
            <v>241</v>
          </cell>
          <cell r="AL265">
            <v>43664922.979999997</v>
          </cell>
          <cell r="AM265">
            <v>19672896.43</v>
          </cell>
          <cell r="AN265">
            <v>9911113.1699999999</v>
          </cell>
        </row>
        <row r="266">
          <cell r="U266">
            <v>4</v>
          </cell>
          <cell r="V266">
            <v>970158.28</v>
          </cell>
          <cell r="AK266">
            <v>7</v>
          </cell>
          <cell r="AL266">
            <v>970158.28</v>
          </cell>
          <cell r="AM266">
            <v>617311.68000000005</v>
          </cell>
          <cell r="AN266">
            <v>217846.64</v>
          </cell>
        </row>
        <row r="267">
          <cell r="H267">
            <v>274</v>
          </cell>
          <cell r="I267">
            <v>552459388.71368396</v>
          </cell>
          <cell r="U267">
            <v>273</v>
          </cell>
          <cell r="V267">
            <v>550655499.21982193</v>
          </cell>
          <cell r="AK267">
            <v>274</v>
          </cell>
          <cell r="AL267">
            <v>457595607.09000003</v>
          </cell>
          <cell r="AM267">
            <v>274955264.95999998</v>
          </cell>
          <cell r="AN267">
            <v>104567274.70000003</v>
          </cell>
        </row>
        <row r="268">
          <cell r="F268">
            <v>1606705931.8289299</v>
          </cell>
          <cell r="H268">
            <v>1189</v>
          </cell>
          <cell r="I268">
            <v>946847721.51000023</v>
          </cell>
          <cell r="U268">
            <v>1072</v>
          </cell>
          <cell r="V268">
            <v>874474908.90999985</v>
          </cell>
          <cell r="AK268">
            <v>42</v>
          </cell>
          <cell r="AL268">
            <v>770890301.89999998</v>
          </cell>
          <cell r="AM268">
            <v>490517493.73000002</v>
          </cell>
          <cell r="AN268">
            <v>175697938.65000001</v>
          </cell>
          <cell r="AR268">
            <v>358677848</v>
          </cell>
        </row>
        <row r="271">
          <cell r="B271">
            <v>21</v>
          </cell>
          <cell r="F271">
            <v>1228493509.9333341</v>
          </cell>
          <cell r="H271">
            <v>195625</v>
          </cell>
          <cell r="U271">
            <v>180298</v>
          </cell>
          <cell r="V271">
            <v>1198688750.02</v>
          </cell>
          <cell r="AK271">
            <v>180329</v>
          </cell>
          <cell r="AL271">
            <v>1199017000.79</v>
          </cell>
          <cell r="AM271">
            <v>762933659.57999992</v>
          </cell>
          <cell r="AN271">
            <v>266990454.13999999</v>
          </cell>
          <cell r="AR271">
            <v>273379123</v>
          </cell>
        </row>
        <row r="272">
          <cell r="F272">
            <v>1178911897.5959799</v>
          </cell>
          <cell r="AK272">
            <v>53466</v>
          </cell>
          <cell r="AR272">
            <v>263985099</v>
          </cell>
        </row>
        <row r="273">
          <cell r="AK273">
            <v>17662</v>
          </cell>
          <cell r="AL273">
            <v>586710431.03999996</v>
          </cell>
          <cell r="AM273">
            <v>373321428.02999997</v>
          </cell>
          <cell r="AN273">
            <v>137689426.47999999</v>
          </cell>
        </row>
        <row r="274">
          <cell r="AK274">
            <v>35804</v>
          </cell>
          <cell r="AL274">
            <v>673095313.02999997</v>
          </cell>
          <cell r="AM274">
            <v>428288593.16000003</v>
          </cell>
          <cell r="AN274">
            <v>160332838.28</v>
          </cell>
        </row>
        <row r="275">
          <cell r="F275">
            <v>60283747204.930923</v>
          </cell>
          <cell r="H275">
            <v>6816817</v>
          </cell>
          <cell r="I275">
            <v>67740588697.055702</v>
          </cell>
          <cell r="U275">
            <v>5602316</v>
          </cell>
          <cell r="V275">
            <v>53407523579.598015</v>
          </cell>
          <cell r="AK275">
            <v>1199633</v>
          </cell>
          <cell r="AL275">
            <v>39440296008.850006</v>
          </cell>
          <cell r="AM275">
            <v>25151837523.430004</v>
          </cell>
          <cell r="AN275">
            <v>9029956806.4399986</v>
          </cell>
          <cell r="AR275">
            <v>13543611427</v>
          </cell>
        </row>
        <row r="276">
          <cell r="F276">
            <v>60594841505.355919</v>
          </cell>
        </row>
        <row r="278">
          <cell r="B278" t="str">
            <v>2.) Szacunkowe limity finansowe zostały przeliczone wg kursu 4,5678 (kurs EBC z przedostatniego dnia roboczego Komisji Europejskiej miesiąca poprzedzającego miesiąc, dla którego dokonuje się wyliczenia limitu alokacji środków wspólnotowych - 30.08.2021 r.)</v>
          </cell>
        </row>
        <row r="279">
          <cell r="B279" t="str">
            <v xml:space="preserve">3.) W ramach poddziałania 19.2 dane zawarte w sekcjach "złożone wnioski" oraz "wnioski odrzucone / wycofane" nie zawierają wniosków niewybranych przez LGD. </v>
          </cell>
        </row>
        <row r="280">
          <cell r="B280" t="str">
            <v>4.) W ramach poddziałania 19.4 dane kwotowe zawarte w sekcjach dotyczących złożonych wniosków oraz zawartych umów dotyczą maksymalnej kwoty wsparcia wynikającej z umowy ramowej zawartej przez daną LGD.</v>
          </cell>
        </row>
        <row r="281">
          <cell r="B281" t="str">
            <v>5.)  W przypadku działania 13, w wyniku przeksięgowań płatności część kwot z decyzji została zrealizowana w ramach budżetu PROW 2007-2013 (dot. wiersza zobowiązania z PROW 2007-2013 (część kampanii 2014)).</v>
          </cell>
        </row>
        <row r="282">
          <cell r="B282" t="str">
    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    </cell>
        </row>
        <row r="283">
          <cell r="B283" t="str">
            <v>7.) Kwota złożonych wniosków o przyznanie pomocy oraz podpisanych umów czynnych w poddziałaniu 19.4 ma charakter orientacyjny. Wnioskowana przez LGD kwota pomocy w euro została przeliczona na pln zgodnie ze instrukcją opracowaną przez MRiRW.</v>
          </cell>
        </row>
        <row r="284">
          <cell r="B284" t="str">
            <v>8.) Dane w sekcjach B-J i L-N nie obejmują instrumentów finansowych realizowanych w ramach Programu.</v>
          </cell>
        </row>
        <row r="285">
          <cell r="B285" t="str">
    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    </cell>
        </row>
        <row r="287">
          <cell r="B287" t="str">
            <v xml:space="preserve">Sporządzili: pracownicy Wydziału Informacji Zarządczej i Sprawozdawczości oraz Wydziału Sprawozdawczości Instrumentów Rolnych i Rybackich </v>
          </cell>
        </row>
        <row r="288">
          <cell r="B288" t="str">
            <v xml:space="preserve">Sprawdzili: Katarzyna Kotańska Naczelnik Wydziału Informacji Zarządczej i Sprawozdawczości, Jolanta Puchta - wz. Naczelnika,Wydział Sprawozdawczości Instrumentów Rolnych i Rybackich </v>
          </cell>
        </row>
        <row r="289">
          <cell r="B289" t="str">
            <v>Zatwierdził: Cezary Gadomski - Zastępca Dyrektora, Departament Analiz i Sprawozdawczości</v>
          </cell>
        </row>
        <row r="290">
          <cell r="B290" t="str">
            <v>Data sporządzenia: 14.09.2021 r.</v>
          </cell>
        </row>
      </sheetData>
      <sheetData sheetId="14"/>
      <sheetData sheetId="15"/>
      <sheetData sheetId="16"/>
      <sheetData sheetId="17">
        <row r="7">
          <cell r="F7">
            <v>11643211.579999978</v>
          </cell>
        </row>
        <row r="8">
          <cell r="F8">
            <v>22571733.219999999</v>
          </cell>
        </row>
        <row r="10">
          <cell r="F10">
            <v>95714040</v>
          </cell>
        </row>
        <row r="11">
          <cell r="F11">
            <v>406266000</v>
          </cell>
        </row>
        <row r="13">
          <cell r="F13">
            <v>946105162.55499983</v>
          </cell>
        </row>
        <row r="14">
          <cell r="F14">
            <v>667760303.24499989</v>
          </cell>
        </row>
        <row r="15">
          <cell r="F15">
            <v>278344859.31</v>
          </cell>
        </row>
        <row r="16">
          <cell r="F16">
            <v>6563180088.6399994</v>
          </cell>
        </row>
        <row r="17">
          <cell r="F17">
            <v>5022077088.6399994</v>
          </cell>
        </row>
        <row r="18">
          <cell r="F18">
            <v>1541103000</v>
          </cell>
        </row>
        <row r="19">
          <cell r="F19">
            <v>2579966965.46</v>
          </cell>
        </row>
        <row r="20">
          <cell r="F20">
            <v>2020477065.46</v>
          </cell>
        </row>
        <row r="21">
          <cell r="F21">
            <v>559489900</v>
          </cell>
        </row>
        <row r="22">
          <cell r="F22">
            <v>1259805744.0699999</v>
          </cell>
        </row>
        <row r="23">
          <cell r="F23">
            <v>586710431.03999996</v>
          </cell>
        </row>
        <row r="24">
          <cell r="F24">
            <v>673095313.02999997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46">
          <cell r="D46">
            <v>77750</v>
          </cell>
          <cell r="E46">
            <v>14541866603.339998</v>
          </cell>
          <cell r="M46">
            <v>36572</v>
          </cell>
          <cell r="N46">
            <v>6501844793.1500006</v>
          </cell>
          <cell r="W46">
            <v>4278472990.7899995</v>
          </cell>
          <cell r="X46">
            <v>2722392279.6400008</v>
          </cell>
          <cell r="Y46">
            <v>975199870.4799993</v>
          </cell>
        </row>
        <row r="69">
          <cell r="D69">
            <v>865</v>
          </cell>
          <cell r="E69">
            <v>661518077.48000002</v>
          </cell>
          <cell r="M69">
            <v>237</v>
          </cell>
          <cell r="N69">
            <v>183378699.47999999</v>
          </cell>
          <cell r="W69">
            <v>133125120.10000001</v>
          </cell>
          <cell r="X69">
            <v>84707513</v>
          </cell>
          <cell r="Y69">
            <v>30696355.989999998</v>
          </cell>
        </row>
        <row r="92">
          <cell r="D92">
            <v>4446</v>
          </cell>
          <cell r="E92">
            <v>1491933907.6600001</v>
          </cell>
          <cell r="M92">
            <v>1894</v>
          </cell>
          <cell r="N92">
            <v>595160061.23000002</v>
          </cell>
          <cell r="W92">
            <v>456240120.33000004</v>
          </cell>
          <cell r="X92">
            <v>290305582.35000002</v>
          </cell>
          <cell r="Y92">
            <v>104845064.97000004</v>
          </cell>
        </row>
        <row r="115">
          <cell r="D115">
            <v>2143</v>
          </cell>
          <cell r="E115">
            <v>777447555.92000008</v>
          </cell>
          <cell r="M115">
            <v>513</v>
          </cell>
          <cell r="N115">
            <v>169949011.03</v>
          </cell>
          <cell r="W115">
            <v>117947951.34</v>
          </cell>
          <cell r="X115">
            <v>75050279.319999993</v>
          </cell>
          <cell r="Y115">
            <v>27162669.459999997</v>
          </cell>
        </row>
        <row r="138">
          <cell r="D138">
            <v>2188</v>
          </cell>
          <cell r="E138">
            <v>172823943.22000003</v>
          </cell>
          <cell r="M138">
            <v>249</v>
          </cell>
          <cell r="N138">
            <v>16507459.6</v>
          </cell>
          <cell r="V138">
            <v>47</v>
          </cell>
          <cell r="W138">
            <v>2305619</v>
          </cell>
          <cell r="X138">
            <v>1467065.25</v>
          </cell>
          <cell r="Y138">
            <v>506243.54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"/>
  <sheetViews>
    <sheetView tabSelected="1" topLeftCell="A2" workbookViewId="0">
      <selection sqref="A1:M1"/>
    </sheetView>
  </sheetViews>
  <sheetFormatPr defaultColWidth="9.140625" defaultRowHeight="12.75" x14ac:dyDescent="0.2"/>
  <cols>
    <col min="1" max="1" width="14.28515625" style="1" customWidth="1"/>
    <col min="2" max="2" width="71.85546875" style="1" customWidth="1"/>
    <col min="3" max="3" width="22.42578125" style="1" bestFit="1" customWidth="1"/>
    <col min="4" max="4" width="14.5703125" style="1" customWidth="1"/>
    <col min="5" max="5" width="22.42578125" style="1" bestFit="1" customWidth="1"/>
    <col min="6" max="6" width="14.5703125" style="1" customWidth="1"/>
    <col min="7" max="7" width="13.7109375" style="1" customWidth="1"/>
    <col min="8" max="8" width="24.28515625" style="1" customWidth="1"/>
    <col min="9" max="9" width="14.42578125" style="1" customWidth="1"/>
    <col min="10" max="10" width="14.85546875" style="1" customWidth="1"/>
    <col min="11" max="11" width="23.7109375" style="1" bestFit="1" customWidth="1"/>
    <col min="12" max="12" width="23.5703125" style="1" customWidth="1"/>
    <col min="13" max="13" width="20.85546875" style="1" bestFit="1" customWidth="1"/>
    <col min="14" max="14" width="14.7109375" style="1" customWidth="1"/>
    <col min="15" max="15" width="22.42578125" style="1" bestFit="1" customWidth="1"/>
    <col min="16" max="16384" width="9.140625" style="1"/>
  </cols>
  <sheetData>
    <row r="1" spans="1:15" s="2" customFormat="1" ht="29.25" hidden="1" customHeight="1" thickBot="1" x14ac:dyDescent="0.25">
      <c r="A1" s="3"/>
      <c r="B1" s="3"/>
      <c r="C1" s="4" t="s">
        <v>0</v>
      </c>
      <c r="D1" s="259" t="s">
        <v>1</v>
      </c>
      <c r="E1" s="260"/>
      <c r="F1" s="261"/>
      <c r="G1" s="262" t="s">
        <v>2</v>
      </c>
      <c r="H1" s="262"/>
      <c r="I1" s="262"/>
      <c r="J1" s="263" t="s">
        <v>3</v>
      </c>
      <c r="K1" s="262"/>
      <c r="L1" s="262"/>
      <c r="M1" s="262"/>
      <c r="N1" s="264"/>
      <c r="O1" s="5" t="s">
        <v>4</v>
      </c>
    </row>
    <row r="2" spans="1:15" s="2" customFormat="1" ht="30" x14ac:dyDescent="0.2">
      <c r="A2" s="265" t="s">
        <v>5</v>
      </c>
      <c r="B2" s="268" t="s">
        <v>6</v>
      </c>
      <c r="C2" s="6" t="s">
        <v>7</v>
      </c>
      <c r="D2" s="271" t="s">
        <v>8</v>
      </c>
      <c r="E2" s="272"/>
      <c r="F2" s="268"/>
      <c r="G2" s="272" t="s">
        <v>9</v>
      </c>
      <c r="H2" s="272"/>
      <c r="I2" s="272"/>
      <c r="J2" s="273" t="s">
        <v>10</v>
      </c>
      <c r="K2" s="274"/>
      <c r="L2" s="274"/>
      <c r="M2" s="274"/>
      <c r="N2" s="275"/>
      <c r="O2" s="7" t="s">
        <v>11</v>
      </c>
    </row>
    <row r="3" spans="1:15" s="2" customFormat="1" ht="30" x14ac:dyDescent="0.2">
      <c r="A3" s="266"/>
      <c r="B3" s="269"/>
      <c r="C3" s="247" t="s">
        <v>12</v>
      </c>
      <c r="D3" s="249" t="s">
        <v>13</v>
      </c>
      <c r="E3" s="8" t="s">
        <v>14</v>
      </c>
      <c r="F3" s="9" t="s">
        <v>15</v>
      </c>
      <c r="G3" s="251" t="s">
        <v>16</v>
      </c>
      <c r="H3" s="10" t="s">
        <v>14</v>
      </c>
      <c r="I3" s="11" t="s">
        <v>15</v>
      </c>
      <c r="J3" s="253" t="s">
        <v>17</v>
      </c>
      <c r="K3" s="255" t="s">
        <v>14</v>
      </c>
      <c r="L3" s="256"/>
      <c r="M3" s="8" t="s">
        <v>18</v>
      </c>
      <c r="N3" s="9" t="s">
        <v>15</v>
      </c>
      <c r="O3" s="257" t="s">
        <v>12</v>
      </c>
    </row>
    <row r="4" spans="1:15" s="2" customFormat="1" ht="22.5" customHeight="1" thickBot="1" x14ac:dyDescent="0.25">
      <c r="A4" s="267"/>
      <c r="B4" s="270"/>
      <c r="C4" s="248"/>
      <c r="D4" s="250"/>
      <c r="E4" s="12" t="s">
        <v>12</v>
      </c>
      <c r="F4" s="13" t="s">
        <v>19</v>
      </c>
      <c r="G4" s="252"/>
      <c r="H4" s="12" t="s">
        <v>12</v>
      </c>
      <c r="I4" s="14" t="s">
        <v>19</v>
      </c>
      <c r="J4" s="254"/>
      <c r="K4" s="12" t="s">
        <v>12</v>
      </c>
      <c r="L4" s="12" t="s">
        <v>20</v>
      </c>
      <c r="M4" s="12" t="s">
        <v>12</v>
      </c>
      <c r="N4" s="13" t="s">
        <v>19</v>
      </c>
      <c r="O4" s="258"/>
    </row>
    <row r="5" spans="1:15" s="2" customFormat="1" ht="15.75" thickBot="1" x14ac:dyDescent="0.25">
      <c r="A5" s="15"/>
      <c r="B5" s="16">
        <v>2</v>
      </c>
      <c r="C5" s="17">
        <v>3</v>
      </c>
      <c r="D5" s="18">
        <v>4</v>
      </c>
      <c r="E5" s="17">
        <v>5</v>
      </c>
      <c r="F5" s="19" t="s">
        <v>21</v>
      </c>
      <c r="G5" s="20">
        <v>7</v>
      </c>
      <c r="H5" s="21">
        <v>8</v>
      </c>
      <c r="I5" s="22" t="s">
        <v>22</v>
      </c>
      <c r="J5" s="18">
        <v>10</v>
      </c>
      <c r="K5" s="21">
        <v>11</v>
      </c>
      <c r="L5" s="21">
        <v>12</v>
      </c>
      <c r="M5" s="21">
        <v>13</v>
      </c>
      <c r="N5" s="23" t="s">
        <v>23</v>
      </c>
      <c r="O5" s="16">
        <v>15</v>
      </c>
    </row>
    <row r="6" spans="1:15" s="36" customFormat="1" ht="14.25" x14ac:dyDescent="0.2">
      <c r="A6" s="24">
        <v>1</v>
      </c>
      <c r="B6" s="25" t="s">
        <v>24</v>
      </c>
      <c r="C6" s="26">
        <f>'[3]arkusz główny'!F8</f>
        <v>264625189.060368</v>
      </c>
      <c r="D6" s="27">
        <f>SUM(D7:D8)</f>
        <v>177</v>
      </c>
      <c r="E6" s="28">
        <f>SUM(E7:E8)</f>
        <v>229150368.55000001</v>
      </c>
      <c r="F6" s="29">
        <f>IFERROR(E6/C6,".")</f>
        <v>0.86594314533574035</v>
      </c>
      <c r="G6" s="30">
        <f>SUM(G7:G8)</f>
        <v>24</v>
      </c>
      <c r="H6" s="28">
        <f>SUM(H7:H8)</f>
        <v>8871584</v>
      </c>
      <c r="I6" s="31">
        <f>IFERROR(H6/C6,".")</f>
        <v>3.3525092722658981E-2</v>
      </c>
      <c r="J6" s="32">
        <f>'[3]arkusz główny'!AK8</f>
        <v>15</v>
      </c>
      <c r="K6" s="33">
        <f>SUM(K7:K8)</f>
        <v>7579970.2199999997</v>
      </c>
      <c r="L6" s="33">
        <f>SUM(L7:L8)</f>
        <v>4823134.82</v>
      </c>
      <c r="M6" s="33">
        <f>SUM(M7:M8)</f>
        <v>1728208.2999999998</v>
      </c>
      <c r="N6" s="34">
        <f>IFERROR(M6/O6,".")</f>
        <v>2.9796819665985838E-2</v>
      </c>
      <c r="O6" s="35">
        <f>'[3]arkusz główny'!AR8</f>
        <v>57999757</v>
      </c>
    </row>
    <row r="7" spans="1:15" s="36" customFormat="1" ht="14.25" x14ac:dyDescent="0.2">
      <c r="A7" s="37" t="s">
        <v>25</v>
      </c>
      <c r="B7" s="38" t="s">
        <v>26</v>
      </c>
      <c r="C7" s="276"/>
      <c r="D7" s="39">
        <f>'[3]arkusz główny'!H9</f>
        <v>175</v>
      </c>
      <c r="E7" s="40">
        <f>'[3]arkusz główny'!I9</f>
        <v>142353976.55000001</v>
      </c>
      <c r="F7" s="277"/>
      <c r="G7" s="41">
        <f>'[3]arkusz główny'!U9</f>
        <v>24</v>
      </c>
      <c r="H7" s="40">
        <f>'[3]arkusz główny'!V9</f>
        <v>8871584</v>
      </c>
      <c r="I7" s="278"/>
      <c r="J7" s="42">
        <f>'[3]arkusz główny'!AK9</f>
        <v>15</v>
      </c>
      <c r="K7" s="43">
        <f>'[3]arkusz główny'!AL9</f>
        <v>7579970.2199999997</v>
      </c>
      <c r="L7" s="43">
        <f>'[3]arkusz główny'!AM9</f>
        <v>4823134.82</v>
      </c>
      <c r="M7" s="43">
        <f>'[3]arkusz główny'!AN9</f>
        <v>1728208.2999999998</v>
      </c>
      <c r="N7" s="279"/>
      <c r="O7" s="280"/>
    </row>
    <row r="8" spans="1:15" x14ac:dyDescent="0.2">
      <c r="A8" s="44" t="s">
        <v>27</v>
      </c>
      <c r="B8" s="45" t="s">
        <v>28</v>
      </c>
      <c r="C8" s="276"/>
      <c r="D8" s="46">
        <f>'[3]arkusz główny'!H12</f>
        <v>2</v>
      </c>
      <c r="E8" s="47">
        <f>'[3]arkusz główny'!I12</f>
        <v>86796392</v>
      </c>
      <c r="F8" s="277"/>
      <c r="G8" s="48">
        <f>'[3]arkusz główny'!U12</f>
        <v>0</v>
      </c>
      <c r="H8" s="47">
        <f>'[3]arkusz główny'!V12</f>
        <v>0</v>
      </c>
      <c r="I8" s="278"/>
      <c r="J8" s="49">
        <f>'[3]arkusz główny'!AK12</f>
        <v>0</v>
      </c>
      <c r="K8" s="50">
        <v>0</v>
      </c>
      <c r="L8" s="51">
        <f>'[3]arkusz główny'!AM12</f>
        <v>0</v>
      </c>
      <c r="M8" s="43">
        <f>'[3]arkusz główny'!AN12</f>
        <v>0</v>
      </c>
      <c r="N8" s="279"/>
      <c r="O8" s="280"/>
    </row>
    <row r="9" spans="1:15" ht="24" x14ac:dyDescent="0.2">
      <c r="A9" s="52">
        <v>2</v>
      </c>
      <c r="B9" s="53" t="s">
        <v>29</v>
      </c>
      <c r="C9" s="54">
        <f>'[3]arkusz główny'!F13</f>
        <v>338901148.87205201</v>
      </c>
      <c r="D9" s="55">
        <f>D10+D12</f>
        <v>128</v>
      </c>
      <c r="E9" s="56">
        <f>E10+E12</f>
        <v>364630294.47999996</v>
      </c>
      <c r="F9" s="57">
        <f>IFERROR(E9/C9,".")</f>
        <v>1.0759193224737684</v>
      </c>
      <c r="G9" s="58">
        <f>G10+G12</f>
        <v>102</v>
      </c>
      <c r="H9" s="56">
        <f>H10+H12</f>
        <v>322573077.77999997</v>
      </c>
      <c r="I9" s="59">
        <f>IFERROR(H9/C9,".")</f>
        <v>0.95182054960156981</v>
      </c>
      <c r="J9" s="60">
        <f>J12+J10</f>
        <v>22</v>
      </c>
      <c r="K9" s="61">
        <f>K10+K12</f>
        <v>93715095.489999995</v>
      </c>
      <c r="L9" s="61">
        <f>L10+L12</f>
        <v>59630914.719999991</v>
      </c>
      <c r="M9" s="61">
        <f>M10+M12</f>
        <v>21323463.66</v>
      </c>
      <c r="N9" s="62">
        <f>IFERROR(M9/O9,".")</f>
        <v>0.28431088136870092</v>
      </c>
      <c r="O9" s="63">
        <f>'[3]arkusz główny'!AR13</f>
        <v>75000519</v>
      </c>
    </row>
    <row r="10" spans="1:15" x14ac:dyDescent="0.2">
      <c r="A10" s="281" t="s">
        <v>30</v>
      </c>
      <c r="B10" s="38" t="s">
        <v>31</v>
      </c>
      <c r="C10" s="276"/>
      <c r="D10" s="282">
        <f>'[3]arkusz główny'!H14</f>
        <v>81</v>
      </c>
      <c r="E10" s="284">
        <f>'[3]arkusz główny'!I14</f>
        <v>329745042.51999998</v>
      </c>
      <c r="F10" s="277"/>
      <c r="G10" s="298">
        <f>'[3]arkusz główny'!U14</f>
        <v>72</v>
      </c>
      <c r="H10" s="284">
        <f>'[3]arkusz główny'!V14</f>
        <v>305196371.71999997</v>
      </c>
      <c r="I10" s="278"/>
      <c r="J10" s="300">
        <f>'[3]arkusz główny'!AK14</f>
        <v>16</v>
      </c>
      <c r="K10" s="287">
        <f>'[3]arkusz główny'!AL14</f>
        <v>89694662.890000001</v>
      </c>
      <c r="L10" s="301">
        <f>'[3]arkusz główny'!AM14</f>
        <v>57072713.529999994</v>
      </c>
      <c r="M10" s="287">
        <f>'[3]arkusz główny'!AN14</f>
        <v>20428992.32</v>
      </c>
      <c r="N10" s="279"/>
      <c r="O10" s="280"/>
    </row>
    <row r="11" spans="1:15" x14ac:dyDescent="0.2">
      <c r="A11" s="281"/>
      <c r="B11" s="64" t="s">
        <v>32</v>
      </c>
      <c r="C11" s="276"/>
      <c r="D11" s="283"/>
      <c r="E11" s="285"/>
      <c r="F11" s="277"/>
      <c r="G11" s="299"/>
      <c r="H11" s="285"/>
      <c r="I11" s="278"/>
      <c r="J11" s="300"/>
      <c r="K11" s="287"/>
      <c r="L11" s="302"/>
      <c r="M11" s="287"/>
      <c r="N11" s="279"/>
      <c r="O11" s="280"/>
    </row>
    <row r="12" spans="1:15" x14ac:dyDescent="0.2">
      <c r="A12" s="44" t="s">
        <v>33</v>
      </c>
      <c r="B12" s="45" t="s">
        <v>34</v>
      </c>
      <c r="C12" s="276"/>
      <c r="D12" s="46">
        <f>'[3]arkusz główny'!H19</f>
        <v>47</v>
      </c>
      <c r="E12" s="47">
        <f>'[3]arkusz główny'!I19</f>
        <v>34885251.960000001</v>
      </c>
      <c r="F12" s="277"/>
      <c r="G12" s="48">
        <f>'[3]arkusz główny'!U19</f>
        <v>30</v>
      </c>
      <c r="H12" s="47">
        <f>'[3]arkusz główny'!V19</f>
        <v>17376706.060000002</v>
      </c>
      <c r="I12" s="278"/>
      <c r="J12" s="49">
        <f>'[3]arkusz główny'!AK19</f>
        <v>6</v>
      </c>
      <c r="K12" s="50">
        <f>'[3]arkusz główny'!AL19</f>
        <v>4020432.6</v>
      </c>
      <c r="L12" s="50">
        <f>'[3]arkusz główny'!AM19</f>
        <v>2558201.1900000004</v>
      </c>
      <c r="M12" s="50">
        <f>'[3]arkusz główny'!AN19</f>
        <v>894471.34000000008</v>
      </c>
      <c r="N12" s="279"/>
      <c r="O12" s="280"/>
    </row>
    <row r="13" spans="1:15" x14ac:dyDescent="0.2">
      <c r="A13" s="52">
        <v>3</v>
      </c>
      <c r="B13" s="53" t="s">
        <v>35</v>
      </c>
      <c r="C13" s="54">
        <f>'[3]arkusz główny'!F26</f>
        <v>147133624.69891798</v>
      </c>
      <c r="D13" s="55">
        <f>D14+D17</f>
        <v>4479</v>
      </c>
      <c r="E13" s="56">
        <f>E14+E17</f>
        <v>190294914.17000002</v>
      </c>
      <c r="F13" s="57"/>
      <c r="G13" s="58">
        <f>G14+G17</f>
        <v>3338</v>
      </c>
      <c r="H13" s="56">
        <f>H14+H17</f>
        <v>122034058.92999998</v>
      </c>
      <c r="I13" s="59">
        <f>IFERROR(H13/C13,".")</f>
        <v>0.8294097231664096</v>
      </c>
      <c r="J13" s="60">
        <f>'[3]arkusz główny'!AK26</f>
        <v>10471</v>
      </c>
      <c r="K13" s="61">
        <f>K14+K17</f>
        <v>60699859.439999998</v>
      </c>
      <c r="L13" s="61">
        <f>L14+L17</f>
        <v>38623220.310000002</v>
      </c>
      <c r="M13" s="61">
        <f>M14+M17</f>
        <v>14082310.680000002</v>
      </c>
      <c r="N13" s="62">
        <f>IFERROR(M13/O13,".")</f>
        <v>0.42669401787094025</v>
      </c>
      <c r="O13" s="63">
        <f>'[3]arkusz główny'!AR26</f>
        <v>33003300</v>
      </c>
    </row>
    <row r="14" spans="1:15" x14ac:dyDescent="0.2">
      <c r="A14" s="286" t="s">
        <v>36</v>
      </c>
      <c r="B14" s="65" t="s">
        <v>37</v>
      </c>
      <c r="C14" s="276"/>
      <c r="D14" s="66">
        <f>D15+D16</f>
        <v>4334</v>
      </c>
      <c r="E14" s="290"/>
      <c r="F14" s="292"/>
      <c r="G14" s="67">
        <f>G15+G16</f>
        <v>3271</v>
      </c>
      <c r="H14" s="68">
        <f>H15+H16</f>
        <v>34214944.799999975</v>
      </c>
      <c r="I14" s="293"/>
      <c r="J14" s="66">
        <f>'[3]arkusz główny'!AK27</f>
        <v>10439</v>
      </c>
      <c r="K14" s="69">
        <f>K15+K16</f>
        <v>29797893.009999998</v>
      </c>
      <c r="L14" s="69">
        <f>L15+L16</f>
        <v>18960299.5</v>
      </c>
      <c r="M14" s="69">
        <f>M15+M16</f>
        <v>6882326.5600000005</v>
      </c>
      <c r="N14" s="294"/>
      <c r="O14" s="297"/>
    </row>
    <row r="15" spans="1:15" ht="24" x14ac:dyDescent="0.2">
      <c r="A15" s="288"/>
      <c r="B15" s="70" t="s">
        <v>38</v>
      </c>
      <c r="C15" s="276"/>
      <c r="D15" s="66">
        <f>'[3]arkusz główny'!H28</f>
        <v>4334</v>
      </c>
      <c r="E15" s="290"/>
      <c r="F15" s="292"/>
      <c r="G15" s="67">
        <f>'[3]arkusz główny'!U28</f>
        <v>3271</v>
      </c>
      <c r="H15" s="68">
        <f>'[3]zobowiązania wieloletnie'!F7</f>
        <v>11643211.579999978</v>
      </c>
      <c r="I15" s="293"/>
      <c r="J15" s="66">
        <f>'[3]arkusz główny'!AK28</f>
        <v>2266</v>
      </c>
      <c r="K15" s="69">
        <f>'[3]arkusz główny'!AL28</f>
        <v>7226159.7899999991</v>
      </c>
      <c r="L15" s="69">
        <f>'[3]arkusz główny'!AM28</f>
        <v>4597980.1199999992</v>
      </c>
      <c r="M15" s="69">
        <f>'[3]arkusz główny'!AN28</f>
        <v>1654241.53</v>
      </c>
      <c r="N15" s="295"/>
      <c r="O15" s="297"/>
    </row>
    <row r="16" spans="1:15" x14ac:dyDescent="0.2">
      <c r="A16" s="289"/>
      <c r="B16" s="71" t="s">
        <v>39</v>
      </c>
      <c r="C16" s="276"/>
      <c r="D16" s="72"/>
      <c r="E16" s="291"/>
      <c r="F16" s="292"/>
      <c r="G16" s="73"/>
      <c r="H16" s="74">
        <f>'[3]zobowiązania wieloletnie'!F8</f>
        <v>22571733.219999999</v>
      </c>
      <c r="I16" s="293"/>
      <c r="J16" s="75">
        <f>'[3]arkusz główny'!AK36</f>
        <v>8305</v>
      </c>
      <c r="K16" s="76">
        <f>'[3]arkusz główny'!AL36</f>
        <v>22571733.219999999</v>
      </c>
      <c r="L16" s="76">
        <f>'[3]arkusz główny'!AM36</f>
        <v>14362319.380000001</v>
      </c>
      <c r="M16" s="76">
        <f>'[3]arkusz główny'!AN36</f>
        <v>5228085.03</v>
      </c>
      <c r="N16" s="295"/>
      <c r="O16" s="297"/>
    </row>
    <row r="17" spans="1:15" x14ac:dyDescent="0.2">
      <c r="A17" s="44" t="s">
        <v>40</v>
      </c>
      <c r="B17" s="77" t="s">
        <v>41</v>
      </c>
      <c r="C17" s="78"/>
      <c r="D17" s="79">
        <f>'[3]arkusz główny'!H37</f>
        <v>145</v>
      </c>
      <c r="E17" s="80">
        <f>'[3]arkusz główny'!I37</f>
        <v>190294914.17000002</v>
      </c>
      <c r="F17" s="292"/>
      <c r="G17" s="81">
        <f>'[3]arkusz główny'!U37</f>
        <v>67</v>
      </c>
      <c r="H17" s="82">
        <f>'[3]arkusz główny'!V37</f>
        <v>87819114.129999995</v>
      </c>
      <c r="I17" s="293"/>
      <c r="J17" s="79">
        <f>'[3]arkusz główny'!AK37</f>
        <v>33</v>
      </c>
      <c r="K17" s="80">
        <f>'[3]arkusz główny'!AL37</f>
        <v>30901966.43</v>
      </c>
      <c r="L17" s="80">
        <f>'[3]arkusz główny'!AM37</f>
        <v>19662920.810000002</v>
      </c>
      <c r="M17" s="80">
        <f>'[3]arkusz główny'!AN37</f>
        <v>7199984.120000001</v>
      </c>
      <c r="N17" s="296"/>
      <c r="O17" s="297"/>
    </row>
    <row r="18" spans="1:15" x14ac:dyDescent="0.2">
      <c r="A18" s="52">
        <v>4</v>
      </c>
      <c r="B18" s="53" t="s">
        <v>42</v>
      </c>
      <c r="C18" s="54">
        <f>'[3]arkusz główny'!F40</f>
        <v>15028308302.459915</v>
      </c>
      <c r="D18" s="55">
        <f>D19+D22+D23+D24+D25</f>
        <v>104385</v>
      </c>
      <c r="E18" s="56">
        <f>E19+E22+E23+E24+E25</f>
        <v>30430866011.499996</v>
      </c>
      <c r="F18" s="57">
        <f t="shared" ref="F18:F26" si="0">IFERROR(E18/C18,".")</f>
        <v>2.0249029630646391</v>
      </c>
      <c r="G18" s="58">
        <f>G19+G22+G23+G24+G25</f>
        <v>47419</v>
      </c>
      <c r="H18" s="56">
        <f>H19+H22+H23+H24+H25</f>
        <v>12350224404.73245</v>
      </c>
      <c r="I18" s="59">
        <f t="shared" ref="I18:I26" si="1">IFERROR(H18/C18,".")</f>
        <v>0.82179738106057476</v>
      </c>
      <c r="J18" s="60">
        <f>'[3]arkusz główny'!AK40</f>
        <v>30591</v>
      </c>
      <c r="K18" s="61">
        <f>K19+K22+K23+K24+K25</f>
        <v>6888971520.6099997</v>
      </c>
      <c r="L18" s="61">
        <f>L19+L22+L23+L24+L25</f>
        <v>4520753836.4900007</v>
      </c>
      <c r="M18" s="61">
        <f>M19+M22+M23+M24+M25</f>
        <v>1570980781.2399995</v>
      </c>
      <c r="N18" s="62">
        <f t="shared" ref="N18:N26" si="2">IFERROR(M18/O18,".")</f>
        <v>0.46913912039197675</v>
      </c>
      <c r="O18" s="63">
        <f>'[3]arkusz główny'!AR40</f>
        <v>3348645877</v>
      </c>
    </row>
    <row r="19" spans="1:15" x14ac:dyDescent="0.2">
      <c r="A19" s="286" t="s">
        <v>43</v>
      </c>
      <c r="B19" s="83" t="s">
        <v>44</v>
      </c>
      <c r="C19" s="84">
        <f>'[3]arkusz główny'!F41</f>
        <v>8788532323.6475239</v>
      </c>
      <c r="D19" s="85">
        <f>'[3]arkusz główny'!H41</f>
        <v>87392</v>
      </c>
      <c r="E19" s="86">
        <f>'[3]arkusz główny'!I41</f>
        <v>17645590087.619999</v>
      </c>
      <c r="F19" s="87">
        <f t="shared" si="0"/>
        <v>2.0077971426628958</v>
      </c>
      <c r="G19" s="88">
        <f>'[3]arkusz główny'!U41</f>
        <v>39465</v>
      </c>
      <c r="H19" s="86">
        <f>'[3]arkusz główny'!V41</f>
        <v>7466840024.4899998</v>
      </c>
      <c r="I19" s="89">
        <f t="shared" si="1"/>
        <v>0.84961171553056547</v>
      </c>
      <c r="J19" s="90">
        <f>'[3]arkusz główny'!AK41</f>
        <v>27631</v>
      </c>
      <c r="K19" s="51">
        <f>'[3]arkusz główny'!AL41</f>
        <v>4988091801.5599995</v>
      </c>
      <c r="L19" s="51">
        <f>'[3]arkusz główny'!AM41</f>
        <v>3173922719.5600004</v>
      </c>
      <c r="M19" s="51">
        <f>'[3]arkusz główny'!AN41</f>
        <v>1138410204.4399993</v>
      </c>
      <c r="N19" s="91">
        <f t="shared" si="2"/>
        <v>0.57788870964160755</v>
      </c>
      <c r="O19" s="92">
        <f>'[3]arkusz główny'!AR41</f>
        <v>1969947129</v>
      </c>
    </row>
    <row r="20" spans="1:15" x14ac:dyDescent="0.2">
      <c r="A20" s="281"/>
      <c r="B20" s="93" t="s">
        <v>45</v>
      </c>
      <c r="C20" s="94">
        <f>[3]limity_ogółem!E88</f>
        <v>8383832043.8895359</v>
      </c>
      <c r="D20" s="95">
        <f>'[3]4.1_modernizacja'!D46+'[3]4.1_modernizacja'!D69+'[3]4.1_modernizacja'!D92+'[3]4.1_modernizacja'!D115</f>
        <v>85204</v>
      </c>
      <c r="E20" s="96">
        <f>'[3]4.1_modernizacja'!E46+'[3]4.1_modernizacja'!E69+'[3]4.1_modernizacja'!E92+'[3]4.1_modernizacja'!E115</f>
        <v>17472766144.399998</v>
      </c>
      <c r="F20" s="97">
        <f t="shared" si="0"/>
        <v>2.0841025980637138</v>
      </c>
      <c r="G20" s="98">
        <f>'[3]4.1_modernizacja'!M46+'[3]4.1_modernizacja'!M69+'[3]4.1_modernizacja'!M92+'[3]4.1_modernizacja'!M115</f>
        <v>39216</v>
      </c>
      <c r="H20" s="96">
        <f>'[3]4.1_modernizacja'!N46+'[3]4.1_modernizacja'!N69+'[3]4.1_modernizacja'!N92+'[3]4.1_modernizacja'!N115</f>
        <v>7450332564.8900003</v>
      </c>
      <c r="I20" s="99">
        <f t="shared" si="1"/>
        <v>0.88865479722009622</v>
      </c>
      <c r="J20" s="100">
        <v>26991</v>
      </c>
      <c r="K20" s="101">
        <f>'[3]4.1_modernizacja'!W46+'[3]4.1_modernizacja'!W69+'[3]4.1_modernizacja'!W92+'[3]4.1_modernizacja'!W115</f>
        <v>4985786182.5599995</v>
      </c>
      <c r="L20" s="101">
        <f>'[3]4.1_modernizacja'!X46+'[3]4.1_modernizacja'!X69+'[3]4.1_modernizacja'!X92+'[3]4.1_modernizacja'!X115</f>
        <v>3172455654.3100009</v>
      </c>
      <c r="M20" s="101">
        <f>'[3]4.1_modernizacja'!Y46+'[3]4.1_modernizacja'!Y69+'[3]4.1_modernizacja'!Y92+'[3]4.1_modernizacja'!Y115</f>
        <v>1137903960.8999994</v>
      </c>
      <c r="N20" s="91">
        <f t="shared" si="2"/>
        <v>0.60483466520335039</v>
      </c>
      <c r="O20" s="102">
        <f>[3]limity_ogółem!D88</f>
        <v>1881347129</v>
      </c>
    </row>
    <row r="21" spans="1:15" x14ac:dyDescent="0.2">
      <c r="A21" s="281"/>
      <c r="B21" s="93" t="s">
        <v>46</v>
      </c>
      <c r="C21" s="103">
        <f>[3]limity_ogółem!E89</f>
        <v>91349199.757988006</v>
      </c>
      <c r="D21" s="95">
        <f>'[3]4.1_modernizacja'!D138</f>
        <v>2188</v>
      </c>
      <c r="E21" s="96">
        <f>'[3]4.1_modernizacja'!E138</f>
        <v>172823943.22000003</v>
      </c>
      <c r="F21" s="97">
        <f t="shared" si="0"/>
        <v>1.891904293391333</v>
      </c>
      <c r="G21" s="98">
        <f>'[3]4.1_modernizacja'!M138</f>
        <v>249</v>
      </c>
      <c r="H21" s="96">
        <f>'[3]4.1_modernizacja'!N138</f>
        <v>16507459.6</v>
      </c>
      <c r="I21" s="99">
        <f t="shared" si="1"/>
        <v>0.18070721630548831</v>
      </c>
      <c r="J21" s="100">
        <f>'[3]4.1_modernizacja'!V138</f>
        <v>47</v>
      </c>
      <c r="K21" s="101">
        <f>'[3]4.1_modernizacja'!W138</f>
        <v>2305619</v>
      </c>
      <c r="L21" s="101">
        <f>'[3]4.1_modernizacja'!X138</f>
        <v>1467065.25</v>
      </c>
      <c r="M21" s="101">
        <f>'[3]4.1_modernizacja'!Y138</f>
        <v>506243.54</v>
      </c>
      <c r="N21" s="104">
        <f t="shared" si="2"/>
        <v>2.5312176999999998E-2</v>
      </c>
      <c r="O21" s="102">
        <f>[3]limity_ogółem!D89</f>
        <v>20000000</v>
      </c>
    </row>
    <row r="22" spans="1:15" x14ac:dyDescent="0.2">
      <c r="A22" s="281"/>
      <c r="B22" s="83" t="s">
        <v>47</v>
      </c>
      <c r="C22" s="105">
        <f>'[3]arkusz główny'!F53</f>
        <v>577885880.34615207</v>
      </c>
      <c r="D22" s="106">
        <f>'[3]arkusz główny'!H53</f>
        <v>4680</v>
      </c>
      <c r="E22" s="107">
        <f>'[3]arkusz główny'!I53</f>
        <v>809432784.20000005</v>
      </c>
      <c r="F22" s="108">
        <f t="shared" si="0"/>
        <v>1.4006792893350362</v>
      </c>
      <c r="G22" s="109">
        <f>'[3]arkusz główny'!U53</f>
        <v>2754</v>
      </c>
      <c r="H22" s="107">
        <f>'[3]arkusz główny'!V53</f>
        <v>413288631.16999996</v>
      </c>
      <c r="I22" s="110">
        <f t="shared" si="1"/>
        <v>0.71517343687726231</v>
      </c>
      <c r="J22" s="111">
        <f>'[3]arkusz główny'!AK53</f>
        <v>1982</v>
      </c>
      <c r="K22" s="112">
        <f>'[3]arkusz główny'!AL53</f>
        <v>280568395.73000002</v>
      </c>
      <c r="L22" s="112">
        <f>'[3]arkusz główny'!AM53</f>
        <v>272261128.74000001</v>
      </c>
      <c r="M22" s="112">
        <f>'[3]arkusz główny'!AN53</f>
        <v>63847241.160000011</v>
      </c>
      <c r="N22" s="113">
        <f t="shared" si="2"/>
        <v>0.49518127977837512</v>
      </c>
      <c r="O22" s="114">
        <f>'[3]arkusz główny'!AR53</f>
        <v>128937106</v>
      </c>
    </row>
    <row r="23" spans="1:15" ht="36" x14ac:dyDescent="0.2">
      <c r="A23" s="281"/>
      <c r="B23" s="83" t="s">
        <v>125</v>
      </c>
      <c r="C23" s="105">
        <f>'[3]arkusz główny'!F57</f>
        <v>411116138.52366197</v>
      </c>
      <c r="D23" s="106">
        <f>'[3]arkusz główny'!H57</f>
        <v>7071</v>
      </c>
      <c r="E23" s="107">
        <f>'[3]arkusz główny'!I57</f>
        <v>510805933.31999999</v>
      </c>
      <c r="F23" s="108">
        <f t="shared" si="0"/>
        <v>1.2424857247256917</v>
      </c>
      <c r="G23" s="109">
        <f>'[3]arkusz główny'!U57</f>
        <v>3709</v>
      </c>
      <c r="H23" s="107">
        <f>'[3]arkusz główny'!V57</f>
        <v>265229037.59999999</v>
      </c>
      <c r="I23" s="110">
        <f t="shared" si="1"/>
        <v>0.64514382371961931</v>
      </c>
      <c r="J23" s="111">
        <f>'[3]arkusz główny'!AK57</f>
        <v>1709</v>
      </c>
      <c r="K23" s="112">
        <f>'[3]arkusz główny'!AL57</f>
        <v>119785256.21000001</v>
      </c>
      <c r="L23" s="112">
        <f>'[3]arkusz główny'!AM57</f>
        <v>119785256.21000001</v>
      </c>
      <c r="M23" s="112">
        <f>'[3]arkusz główny'!AN57</f>
        <v>26561851.439999998</v>
      </c>
      <c r="N23" s="113">
        <f t="shared" si="2"/>
        <v>0.29402453654125982</v>
      </c>
      <c r="O23" s="114">
        <f>'[3]arkusz główny'!AR57</f>
        <v>90338894</v>
      </c>
    </row>
    <row r="24" spans="1:15" x14ac:dyDescent="0.2">
      <c r="A24" s="44" t="s">
        <v>48</v>
      </c>
      <c r="B24" s="83" t="s">
        <v>49</v>
      </c>
      <c r="C24" s="115">
        <f>'[3]arkusz główny'!F62</f>
        <v>3949317562.7285581</v>
      </c>
      <c r="D24" s="95">
        <f>'[3]arkusz główny'!H62</f>
        <v>5070</v>
      </c>
      <c r="E24" s="96">
        <f>'[3]arkusz główny'!I62</f>
        <v>9955652367.2599983</v>
      </c>
      <c r="F24" s="116">
        <f t="shared" si="0"/>
        <v>2.5208538460456702</v>
      </c>
      <c r="G24" s="98">
        <f>'[3]arkusz główny'!U62</f>
        <v>1351</v>
      </c>
      <c r="H24" s="96">
        <f>'[3]arkusz główny'!V62</f>
        <v>2963843879.3599997</v>
      </c>
      <c r="I24" s="117">
        <f t="shared" si="1"/>
        <v>0.750469880500645</v>
      </c>
      <c r="J24" s="49">
        <f>'[3]arkusz główny'!AK62</f>
        <v>685</v>
      </c>
      <c r="K24" s="50">
        <f>'[3]arkusz główny'!AL62</f>
        <v>1282200841.5599999</v>
      </c>
      <c r="L24" s="50">
        <f>'[3]arkusz główny'!AM62</f>
        <v>815864391.29999995</v>
      </c>
      <c r="M24" s="50">
        <f>'[3]arkusz główny'!AN62</f>
        <v>292913915.50999993</v>
      </c>
      <c r="N24" s="118">
        <f t="shared" si="2"/>
        <v>0.33550568481074655</v>
      </c>
      <c r="O24" s="119">
        <f>'[3]arkusz główny'!AR62</f>
        <v>873052019</v>
      </c>
    </row>
    <row r="25" spans="1:15" x14ac:dyDescent="0.2">
      <c r="A25" s="120" t="s">
        <v>50</v>
      </c>
      <c r="B25" s="77" t="s">
        <v>51</v>
      </c>
      <c r="C25" s="115">
        <f>'[3]arkusz główny'!F72</f>
        <v>1301456397.2140179</v>
      </c>
      <c r="D25" s="95">
        <f>'[3]arkusz główny'!H72</f>
        <v>172</v>
      </c>
      <c r="E25" s="96">
        <f>'[3]arkusz główny'!I72</f>
        <v>1509384839.1000001</v>
      </c>
      <c r="F25" s="116">
        <f t="shared" si="0"/>
        <v>1.1597659685957113</v>
      </c>
      <c r="G25" s="48">
        <f>'[3]arkusz główny'!U72</f>
        <v>140</v>
      </c>
      <c r="H25" s="96">
        <f>'[3]arkusz główny'!V72</f>
        <v>1241022832.1124516</v>
      </c>
      <c r="I25" s="117">
        <f t="shared" si="1"/>
        <v>0.95356466399417272</v>
      </c>
      <c r="J25" s="121">
        <f>'[3]arkusz główny'!AK72</f>
        <v>41</v>
      </c>
      <c r="K25" s="101">
        <f>'[3]arkusz główny'!AL72</f>
        <v>218325225.55000004</v>
      </c>
      <c r="L25" s="122">
        <f>'[3]arkusz główny'!AM72</f>
        <v>138920340.68000001</v>
      </c>
      <c r="M25" s="50">
        <f>'[3]arkusz główny'!AN72</f>
        <v>49247568.690000005</v>
      </c>
      <c r="N25" s="118">
        <f t="shared" si="2"/>
        <v>0.17197137731908349</v>
      </c>
      <c r="O25" s="119">
        <f>'[3]arkusz główny'!AR72</f>
        <v>286370729</v>
      </c>
    </row>
    <row r="26" spans="1:15" ht="24" x14ac:dyDescent="0.2">
      <c r="A26" s="52">
        <v>5</v>
      </c>
      <c r="B26" s="53" t="s">
        <v>52</v>
      </c>
      <c r="C26" s="54">
        <f>'[3]arkusz główny'!F73</f>
        <v>557741179.57722604</v>
      </c>
      <c r="D26" s="55">
        <f>D27+D28</f>
        <v>9525</v>
      </c>
      <c r="E26" s="56">
        <f>E27+E28</f>
        <v>643722708.95000017</v>
      </c>
      <c r="F26" s="57">
        <f t="shared" si="0"/>
        <v>1.15416026738056</v>
      </c>
      <c r="G26" s="58">
        <f>G27+G28</f>
        <v>5412</v>
      </c>
      <c r="H26" s="56">
        <f>H27+H28</f>
        <v>324240543.47000003</v>
      </c>
      <c r="I26" s="59">
        <f t="shared" si="1"/>
        <v>0.58134589186292096</v>
      </c>
      <c r="J26" s="60">
        <f>'[3]arkusz główny'!AK73</f>
        <v>2813</v>
      </c>
      <c r="K26" s="61">
        <f>K27+K28</f>
        <v>173717067.50999999</v>
      </c>
      <c r="L26" s="61">
        <f>L27+L28</f>
        <v>110536157.24999999</v>
      </c>
      <c r="M26" s="61">
        <f>M27+M28</f>
        <v>38899480.589999996</v>
      </c>
      <c r="N26" s="62">
        <f t="shared" si="2"/>
        <v>0.31633071210669744</v>
      </c>
      <c r="O26" s="63">
        <f>'[3]arkusz główny'!AR73</f>
        <v>122970926</v>
      </c>
    </row>
    <row r="27" spans="1:15" x14ac:dyDescent="0.2">
      <c r="A27" s="123" t="s">
        <v>53</v>
      </c>
      <c r="B27" s="124" t="s">
        <v>54</v>
      </c>
      <c r="C27" s="276"/>
      <c r="D27" s="39">
        <f>'[3]arkusz główny'!H74</f>
        <v>8064</v>
      </c>
      <c r="E27" s="40">
        <f>'[3]arkusz główny'!I74</f>
        <v>544670778.59000015</v>
      </c>
      <c r="F27" s="277"/>
      <c r="G27" s="41">
        <f>'[3]arkusz główny'!U74</f>
        <v>4907</v>
      </c>
      <c r="H27" s="40">
        <f>'[3]arkusz główny'!V74</f>
        <v>301254196.5</v>
      </c>
      <c r="I27" s="278"/>
      <c r="J27" s="90">
        <f>'[3]arkusz główny'!AK74</f>
        <v>2401</v>
      </c>
      <c r="K27" s="51">
        <f>'[3]arkusz główny'!AL74</f>
        <v>154259577.51999998</v>
      </c>
      <c r="L27" s="51">
        <f>'[3]arkusz główny'!AM74</f>
        <v>98155358.069999993</v>
      </c>
      <c r="M27" s="51">
        <f>'[3]arkusz główny'!AN74</f>
        <v>34447714.599999994</v>
      </c>
      <c r="N27" s="279"/>
      <c r="O27" s="280"/>
    </row>
    <row r="28" spans="1:15" x14ac:dyDescent="0.2">
      <c r="A28" s="44" t="s">
        <v>55</v>
      </c>
      <c r="B28" s="45" t="s">
        <v>56</v>
      </c>
      <c r="C28" s="276"/>
      <c r="D28" s="46">
        <f>'[3]arkusz główny'!H82</f>
        <v>1461</v>
      </c>
      <c r="E28" s="47">
        <f>'[3]arkusz główny'!I82</f>
        <v>99051930.359999999</v>
      </c>
      <c r="F28" s="277"/>
      <c r="G28" s="48">
        <f>'[3]arkusz główny'!U82</f>
        <v>505</v>
      </c>
      <c r="H28" s="47">
        <f>'[3]arkusz główny'!V82</f>
        <v>22986346.969999999</v>
      </c>
      <c r="I28" s="278"/>
      <c r="J28" s="49">
        <f>'[3]arkusz główny'!AK82</f>
        <v>413</v>
      </c>
      <c r="K28" s="50">
        <f>'[3]arkusz główny'!AL82</f>
        <v>19457489.989999998</v>
      </c>
      <c r="L28" s="50">
        <f>'[3]arkusz główny'!AM82</f>
        <v>12380799.179999998</v>
      </c>
      <c r="M28" s="50">
        <f>'[3]arkusz główny'!AN82</f>
        <v>4451765.9899999993</v>
      </c>
      <c r="N28" s="279"/>
      <c r="O28" s="280"/>
    </row>
    <row r="29" spans="1:15" x14ac:dyDescent="0.2">
      <c r="A29" s="52">
        <v>6</v>
      </c>
      <c r="B29" s="53" t="s">
        <v>57</v>
      </c>
      <c r="C29" s="54">
        <f>SUM(C30:C34)</f>
        <v>8892356535.6952229</v>
      </c>
      <c r="D29" s="55">
        <f>D30+D31+D32+D33+D34</f>
        <v>137173</v>
      </c>
      <c r="E29" s="56">
        <f>E30+E31+E32+E33+E34</f>
        <v>14838605631.700001</v>
      </c>
      <c r="F29" s="57">
        <f t="shared" ref="F29:F35" si="3">IFERROR(E29/C29,".")</f>
        <v>1.6686921596244666</v>
      </c>
      <c r="G29" s="58">
        <f>G30+G31+G32+G33+G34</f>
        <v>80022</v>
      </c>
      <c r="H29" s="56">
        <f>H30+H31+H32+H33+H34</f>
        <v>7951367583.289999</v>
      </c>
      <c r="I29" s="59">
        <f t="shared" ref="I29:I35" si="4">IFERROR(H29/C29,".")</f>
        <v>0.89418002431324517</v>
      </c>
      <c r="J29" s="60">
        <f>'[3]arkusz główny'!AK93</f>
        <v>74220</v>
      </c>
      <c r="K29" s="61">
        <f>K30+K31+K32+K33+K34</f>
        <v>5896780891.8800001</v>
      </c>
      <c r="L29" s="61">
        <f>L30+L31+L32+L33+L34</f>
        <v>3752121675.3099999</v>
      </c>
      <c r="M29" s="61">
        <f>M30+M31+M32+M33+M34</f>
        <v>1335862542.0599999</v>
      </c>
      <c r="N29" s="62">
        <f t="shared" ref="N29:N35" si="5">IFERROR(M29/O29,".")</f>
        <v>0.67201105822863871</v>
      </c>
      <c r="O29" s="63">
        <f>SUM(O30:O34)</f>
        <v>1987857976</v>
      </c>
    </row>
    <row r="30" spans="1:15" x14ac:dyDescent="0.2">
      <c r="A30" s="123" t="s">
        <v>58</v>
      </c>
      <c r="B30" s="124" t="s">
        <v>59</v>
      </c>
      <c r="C30" s="103">
        <f>'[3]arkusz główny'!F94</f>
        <v>3207672900.2242441</v>
      </c>
      <c r="D30" s="39">
        <f>'[3]arkusz główny'!H94</f>
        <v>33409</v>
      </c>
      <c r="E30" s="40">
        <f>'[3]arkusz główny'!I94</f>
        <v>4150500000</v>
      </c>
      <c r="F30" s="87">
        <f t="shared" si="3"/>
        <v>1.2939286919529245</v>
      </c>
      <c r="G30" s="41">
        <f>'[3]arkusz główny'!U94</f>
        <v>22838</v>
      </c>
      <c r="H30" s="40">
        <f>'[3]arkusz główny'!V94</f>
        <v>2804300000</v>
      </c>
      <c r="I30" s="89">
        <f t="shared" si="4"/>
        <v>0.87424749568572135</v>
      </c>
      <c r="J30" s="90">
        <f>'[3]arkusz główny'!AK94</f>
        <v>20510</v>
      </c>
      <c r="K30" s="51">
        <f>'[3]arkusz główny'!AL94</f>
        <v>2119860000</v>
      </c>
      <c r="L30" s="51">
        <f>'[3]arkusz główny'!AM94</f>
        <v>1348866918</v>
      </c>
      <c r="M30" s="51">
        <f>'[3]arkusz główny'!AN94</f>
        <v>481718454.63</v>
      </c>
      <c r="N30" s="104">
        <f t="shared" si="5"/>
        <v>0.6709370369839559</v>
      </c>
      <c r="O30" s="92">
        <f>'[3]arkusz główny'!AR94</f>
        <v>717978630</v>
      </c>
    </row>
    <row r="31" spans="1:15" x14ac:dyDescent="0.2">
      <c r="A31" s="44" t="s">
        <v>60</v>
      </c>
      <c r="B31" s="45" t="s">
        <v>61</v>
      </c>
      <c r="C31" s="115">
        <f>'[3]arkusz główny'!F102</f>
        <v>1715404521.0183702</v>
      </c>
      <c r="D31" s="95">
        <f>'[3]arkusz główny'!H102</f>
        <v>21738</v>
      </c>
      <c r="E31" s="96">
        <f>'[3]arkusz główny'!I102</f>
        <v>3708400000</v>
      </c>
      <c r="F31" s="116">
        <f t="shared" si="3"/>
        <v>2.1618224474530732</v>
      </c>
      <c r="G31" s="98">
        <f>'[3]arkusz główny'!U102</f>
        <v>9364</v>
      </c>
      <c r="H31" s="96">
        <f>'[3]arkusz główny'!V102</f>
        <v>1620100000</v>
      </c>
      <c r="I31" s="117">
        <f t="shared" si="4"/>
        <v>0.94444195532270636</v>
      </c>
      <c r="J31" s="49">
        <f>'[3]arkusz główny'!AK102</f>
        <v>7097</v>
      </c>
      <c r="K31" s="50">
        <f>'[3]arkusz główny'!AL102</f>
        <v>939640000</v>
      </c>
      <c r="L31" s="50">
        <f>'[3]arkusz główny'!AM102</f>
        <v>597892932</v>
      </c>
      <c r="M31" s="50">
        <f>'[3]arkusz główny'!AN102</f>
        <v>209845912.48000002</v>
      </c>
      <c r="N31" s="118">
        <f t="shared" si="5"/>
        <v>0.55315903039321057</v>
      </c>
      <c r="O31" s="119">
        <f>'[3]arkusz główny'!AR102</f>
        <v>379359101</v>
      </c>
    </row>
    <row r="32" spans="1:15" x14ac:dyDescent="0.2">
      <c r="A32" s="44" t="s">
        <v>62</v>
      </c>
      <c r="B32" s="45" t="s">
        <v>63</v>
      </c>
      <c r="C32" s="115">
        <f>'[3]arkusz główny'!F110</f>
        <v>2926723880.8821778</v>
      </c>
      <c r="D32" s="95">
        <f>'[3]arkusz główny'!H110</f>
        <v>75489</v>
      </c>
      <c r="E32" s="96">
        <f>'[3]arkusz główny'!I110</f>
        <v>4529340000</v>
      </c>
      <c r="F32" s="116">
        <f t="shared" si="3"/>
        <v>1.5475802242863987</v>
      </c>
      <c r="G32" s="98">
        <f>'[3]arkusz główny'!U110</f>
        <v>45336</v>
      </c>
      <c r="H32" s="96">
        <f>'[3]arkusz główny'!V110</f>
        <v>2720160000</v>
      </c>
      <c r="I32" s="117">
        <f t="shared" si="4"/>
        <v>0.92942146601820363</v>
      </c>
      <c r="J32" s="49">
        <f>'[3]arkusz główny'!AK110</f>
        <v>44584</v>
      </c>
      <c r="K32" s="50">
        <f>'[3]arkusz główny'!AL110</f>
        <v>2218644000</v>
      </c>
      <c r="L32" s="50">
        <f>'[3]arkusz główny'!AM110</f>
        <v>1411723177.2</v>
      </c>
      <c r="M32" s="50">
        <f>'[3]arkusz główny'!AN110</f>
        <v>502671390.36000001</v>
      </c>
      <c r="N32" s="118">
        <f t="shared" si="5"/>
        <v>0.76612050996413805</v>
      </c>
      <c r="O32" s="119">
        <f>'[3]arkusz główny'!AR110</f>
        <v>656125745</v>
      </c>
    </row>
    <row r="33" spans="1:15" x14ac:dyDescent="0.2">
      <c r="A33" s="44" t="s">
        <v>64</v>
      </c>
      <c r="B33" s="45" t="s">
        <v>65</v>
      </c>
      <c r="C33" s="115">
        <f>'[3]arkusz główny'!F120</f>
        <v>1032279713.517288</v>
      </c>
      <c r="D33" s="95">
        <f>'[3]arkusz główny'!H120</f>
        <v>5650</v>
      </c>
      <c r="E33" s="96">
        <f>'[3]arkusz główny'!I120</f>
        <v>2450365631.6999998</v>
      </c>
      <c r="F33" s="116">
        <f t="shared" si="3"/>
        <v>2.3737419224784202</v>
      </c>
      <c r="G33" s="98">
        <f>'[3]arkusz główny'!U120</f>
        <v>1913</v>
      </c>
      <c r="H33" s="96">
        <f>'[3]arkusz główny'!V120</f>
        <v>796692085.88999987</v>
      </c>
      <c r="I33" s="117">
        <f t="shared" si="4"/>
        <v>0.77177927208840513</v>
      </c>
      <c r="J33" s="49">
        <f>'[3]arkusz główny'!AK120</f>
        <v>1491</v>
      </c>
      <c r="K33" s="50">
        <f>'[3]arkusz główny'!AL120</f>
        <v>608657830.67999995</v>
      </c>
      <c r="L33" s="50">
        <f>'[3]arkusz główny'!AM120</f>
        <v>387288974.40000004</v>
      </c>
      <c r="M33" s="50">
        <f>'[3]arkusz główny'!AN120</f>
        <v>139294683.63</v>
      </c>
      <c r="N33" s="118">
        <f t="shared" si="5"/>
        <v>0.60041421899273351</v>
      </c>
      <c r="O33" s="119">
        <f>'[3]arkusz główny'!AR120</f>
        <v>231997643</v>
      </c>
    </row>
    <row r="34" spans="1:15" x14ac:dyDescent="0.2">
      <c r="A34" s="44" t="s">
        <v>66</v>
      </c>
      <c r="B34" s="45" t="s">
        <v>67</v>
      </c>
      <c r="C34" s="115">
        <f>'[3]arkusz główny'!F124</f>
        <v>10275520.053142</v>
      </c>
      <c r="D34" s="46">
        <f>'[3]arkusz główny'!H124</f>
        <v>887</v>
      </c>
      <c r="E34" s="125"/>
      <c r="F34" s="126"/>
      <c r="G34" s="48">
        <f>'[3]arkusz główny'!U124</f>
        <v>571</v>
      </c>
      <c r="H34" s="47">
        <f>'[3]arkusz główny'!V124</f>
        <v>10115497.399999999</v>
      </c>
      <c r="I34" s="117">
        <f t="shared" si="4"/>
        <v>0.98442680737184973</v>
      </c>
      <c r="J34" s="49">
        <f>'[3]arkusz główny'!AK124</f>
        <v>570</v>
      </c>
      <c r="K34" s="50">
        <f>'[3]arkusz główny'!AL124</f>
        <v>9979061.1999999993</v>
      </c>
      <c r="L34" s="50">
        <f>'[3]arkusz główny'!AM124</f>
        <v>6349673.71</v>
      </c>
      <c r="M34" s="50">
        <f>'[3]arkusz główny'!AN124</f>
        <v>2332100.96</v>
      </c>
      <c r="N34" s="118">
        <f t="shared" si="5"/>
        <v>0.97298293556937265</v>
      </c>
      <c r="O34" s="119">
        <f>'[3]arkusz główny'!AR124</f>
        <v>2396857</v>
      </c>
    </row>
    <row r="35" spans="1:15" x14ac:dyDescent="0.2">
      <c r="A35" s="52">
        <v>7</v>
      </c>
      <c r="B35" s="53" t="s">
        <v>68</v>
      </c>
      <c r="C35" s="54">
        <f>'[3]arkusz główny'!F130</f>
        <v>6564208969.536952</v>
      </c>
      <c r="D35" s="55">
        <f>SUM(D36:D40)</f>
        <v>10288</v>
      </c>
      <c r="E35" s="56">
        <f>SUM(E36:E40)</f>
        <v>13743195678.921829</v>
      </c>
      <c r="F35" s="57">
        <f t="shared" si="3"/>
        <v>2.0936560281217393</v>
      </c>
      <c r="G35" s="58">
        <f>SUM(G36:G40)</f>
        <v>5100</v>
      </c>
      <c r="H35" s="56">
        <f>SUM(H36:H40)</f>
        <v>6238297484.4150162</v>
      </c>
      <c r="I35" s="59">
        <f t="shared" si="4"/>
        <v>0.95035022702134875</v>
      </c>
      <c r="J35" s="60">
        <f>'[3]arkusz główny'!AK130</f>
        <v>1786</v>
      </c>
      <c r="K35" s="61">
        <f>SUM(K36:K40)</f>
        <v>4030440713.3199997</v>
      </c>
      <c r="L35" s="61">
        <f>SUM(L36:L40)</f>
        <v>2564569409.7199998</v>
      </c>
      <c r="M35" s="61">
        <f>SUM(M36:M40)</f>
        <v>931228542.11000001</v>
      </c>
      <c r="N35" s="62">
        <f t="shared" si="5"/>
        <v>0.62686224422562731</v>
      </c>
      <c r="O35" s="63">
        <f>'[3]arkusz główny'!AR130</f>
        <v>1485539368</v>
      </c>
    </row>
    <row r="36" spans="1:15" x14ac:dyDescent="0.2">
      <c r="A36" s="286" t="s">
        <v>69</v>
      </c>
      <c r="B36" s="83" t="s">
        <v>70</v>
      </c>
      <c r="C36" s="276"/>
      <c r="D36" s="39">
        <f>'[3]arkusz główny'!H131</f>
        <v>5466</v>
      </c>
      <c r="E36" s="40">
        <f>'[3]arkusz główny'!I131</f>
        <v>6685751998.1812611</v>
      </c>
      <c r="F36" s="277"/>
      <c r="G36" s="41">
        <f>'[3]arkusz główny'!U131</f>
        <v>2308</v>
      </c>
      <c r="H36" s="40">
        <f>'[3]arkusz główny'!V131</f>
        <v>2290553875.4665046</v>
      </c>
      <c r="I36" s="278"/>
      <c r="J36" s="42">
        <f>'[3]arkusz główny'!AK131</f>
        <v>1167</v>
      </c>
      <c r="K36" s="43">
        <f>'[3]arkusz główny'!AL131</f>
        <v>1997271065.8300002</v>
      </c>
      <c r="L36" s="43">
        <f>'[3]arkusz główny'!AM131</f>
        <v>1270863570.4599998</v>
      </c>
      <c r="M36" s="43">
        <f>'[3]arkusz główny'!AN131</f>
        <v>466160370.59000003</v>
      </c>
      <c r="N36" s="279"/>
      <c r="O36" s="280"/>
    </row>
    <row r="37" spans="1:15" x14ac:dyDescent="0.2">
      <c r="A37" s="306"/>
      <c r="B37" s="83" t="s">
        <v>71</v>
      </c>
      <c r="C37" s="276"/>
      <c r="D37" s="95">
        <f>'[3]arkusz główny'!H132</f>
        <v>3026</v>
      </c>
      <c r="E37" s="96">
        <f>'[3]arkusz główny'!I132</f>
        <v>5734246940.4890261</v>
      </c>
      <c r="F37" s="277"/>
      <c r="G37" s="98">
        <f>'[3]arkusz główny'!U132</f>
        <v>1825</v>
      </c>
      <c r="H37" s="96">
        <f>'[3]arkusz główny'!V132</f>
        <v>3206676467.6780748</v>
      </c>
      <c r="I37" s="278"/>
      <c r="J37" s="100">
        <f>'[3]arkusz główny'!AK132</f>
        <v>784</v>
      </c>
      <c r="K37" s="101">
        <f>'[3]arkusz główny'!AL132</f>
        <v>1503748897.1999998</v>
      </c>
      <c r="L37" s="101">
        <f>'[3]arkusz główny'!AM132</f>
        <v>956835418.86000025</v>
      </c>
      <c r="M37" s="101">
        <f>'[3]arkusz główny'!AN132</f>
        <v>345498585.63</v>
      </c>
      <c r="N37" s="279"/>
      <c r="O37" s="280"/>
    </row>
    <row r="38" spans="1:15" ht="24" x14ac:dyDescent="0.2">
      <c r="A38" s="286" t="s">
        <v>72</v>
      </c>
      <c r="B38" s="77" t="s">
        <v>73</v>
      </c>
      <c r="C38" s="276"/>
      <c r="D38" s="95">
        <f>'[3]arkusz główny'!H133</f>
        <v>1362</v>
      </c>
      <c r="E38" s="96">
        <f>'[3]arkusz główny'!I133</f>
        <v>844162125.044487</v>
      </c>
      <c r="F38" s="277"/>
      <c r="G38" s="98">
        <f>'[3]arkusz główny'!U133</f>
        <v>674</v>
      </c>
      <c r="H38" s="96">
        <f>'[3]arkusz główny'!V133</f>
        <v>429659155.22981453</v>
      </c>
      <c r="I38" s="278"/>
      <c r="J38" s="100">
        <f>'[3]arkusz główny'!AK133</f>
        <v>479</v>
      </c>
      <c r="K38" s="101">
        <f>'[3]arkusz główny'!AL133</f>
        <v>309616839.06</v>
      </c>
      <c r="L38" s="101">
        <f>'[3]arkusz główny'!AM133</f>
        <v>197009192.50999999</v>
      </c>
      <c r="M38" s="101">
        <f>'[3]arkusz główny'!AN133</f>
        <v>69430334.799999997</v>
      </c>
      <c r="N38" s="279"/>
      <c r="O38" s="280"/>
    </row>
    <row r="39" spans="1:15" ht="24" x14ac:dyDescent="0.2">
      <c r="A39" s="306"/>
      <c r="B39" s="64" t="s">
        <v>74</v>
      </c>
      <c r="C39" s="276"/>
      <c r="D39" s="95">
        <f>'[3]arkusz główny'!H134</f>
        <v>331</v>
      </c>
      <c r="E39" s="96">
        <f>'[3]arkusz główny'!I134</f>
        <v>420138760.36647964</v>
      </c>
      <c r="F39" s="277"/>
      <c r="G39" s="98">
        <f>'[3]arkusz główny'!U134</f>
        <v>217</v>
      </c>
      <c r="H39" s="96">
        <f>'[3]arkusz główny'!V134</f>
        <v>266802810.19372153</v>
      </c>
      <c r="I39" s="278"/>
      <c r="J39" s="100">
        <f>'[3]arkusz główny'!AK134</f>
        <v>156</v>
      </c>
      <c r="K39" s="101">
        <f>'[3]arkusz główny'!AL134</f>
        <v>179916975.45000002</v>
      </c>
      <c r="L39" s="101">
        <f>'[3]arkusz główny'!AM134</f>
        <v>114481170.93999997</v>
      </c>
      <c r="M39" s="101">
        <f>'[3]arkusz główny'!AN134</f>
        <v>41157934.749999993</v>
      </c>
      <c r="N39" s="279"/>
      <c r="O39" s="280"/>
    </row>
    <row r="40" spans="1:15" x14ac:dyDescent="0.2">
      <c r="A40" s="120" t="s">
        <v>75</v>
      </c>
      <c r="B40" s="77" t="s">
        <v>76</v>
      </c>
      <c r="C40" s="276"/>
      <c r="D40" s="46">
        <f>'[3]arkusz główny'!H135</f>
        <v>103</v>
      </c>
      <c r="E40" s="47">
        <f>'[3]arkusz główny'!I135</f>
        <v>58895854.840573631</v>
      </c>
      <c r="F40" s="277"/>
      <c r="G40" s="48">
        <f>'[3]arkusz główny'!U135</f>
        <v>76</v>
      </c>
      <c r="H40" s="47">
        <f>'[3]arkusz główny'!V135</f>
        <v>44605175.846900828</v>
      </c>
      <c r="I40" s="278"/>
      <c r="J40" s="49">
        <f>'[3]arkusz główny'!AK135</f>
        <v>72</v>
      </c>
      <c r="K40" s="50">
        <f>'[3]arkusz główny'!AL135</f>
        <v>39886935.780000009</v>
      </c>
      <c r="L40" s="50">
        <f>'[3]arkusz główny'!AM135</f>
        <v>25380056.950000003</v>
      </c>
      <c r="M40" s="50">
        <f>'[3]arkusz główny'!AN135</f>
        <v>8981316.3399999999</v>
      </c>
      <c r="N40" s="279"/>
      <c r="O40" s="280"/>
    </row>
    <row r="41" spans="1:15" x14ac:dyDescent="0.2">
      <c r="A41" s="52">
        <v>8</v>
      </c>
      <c r="B41" s="53" t="s">
        <v>77</v>
      </c>
      <c r="C41" s="54">
        <f>'[3]arkusz główny'!F137</f>
        <v>781091241.18098593</v>
      </c>
      <c r="D41" s="55">
        <f>'[3]arkusz główny'!H137</f>
        <v>22637</v>
      </c>
      <c r="E41" s="56">
        <f>'[3]arkusz główny'!I137</f>
        <v>128585686.73999998</v>
      </c>
      <c r="F41" s="57">
        <f>IFERROR(E41/C41,".")</f>
        <v>0.16462313230600611</v>
      </c>
      <c r="G41" s="58">
        <f>'[3]arkusz główny'!U137</f>
        <v>16053</v>
      </c>
      <c r="H41" s="56">
        <f>'[3]arkusz główny'!V137</f>
        <v>911440312.59000003</v>
      </c>
      <c r="I41" s="59">
        <f>IFERROR(H41/C41,".")</f>
        <v>1.1668807234503491</v>
      </c>
      <c r="J41" s="60">
        <f>'[3]arkusz główny'!AK137</f>
        <v>18339</v>
      </c>
      <c r="K41" s="61">
        <f>'[3]arkusz główny'!AL137</f>
        <v>611153934.95000005</v>
      </c>
      <c r="L41" s="61">
        <f>'[3]arkusz główny'!AM137</f>
        <v>388876428.95000005</v>
      </c>
      <c r="M41" s="61">
        <f>'[3]arkusz główny'!AN137</f>
        <v>141052522.21999997</v>
      </c>
      <c r="N41" s="62">
        <f>IFERROR(M41/O41,".")</f>
        <v>0.79247860638176282</v>
      </c>
      <c r="O41" s="63">
        <f>'[3]arkusz główny'!AR137</f>
        <v>177989060</v>
      </c>
    </row>
    <row r="42" spans="1:15" x14ac:dyDescent="0.2">
      <c r="A42" s="127" t="s">
        <v>78</v>
      </c>
      <c r="B42" s="128" t="s">
        <v>79</v>
      </c>
      <c r="C42" s="303"/>
      <c r="D42" s="129">
        <f>'[3]arkusz główny'!H138</f>
        <v>20620</v>
      </c>
      <c r="E42" s="130">
        <f>'[3]arkusz główny'!I138</f>
        <v>116476809.70999998</v>
      </c>
      <c r="F42" s="131"/>
      <c r="G42" s="132">
        <f>'[3]arkusz główny'!U138</f>
        <v>14957</v>
      </c>
      <c r="H42" s="130">
        <f>'[3]arkusz główny'!V138</f>
        <v>906050240</v>
      </c>
      <c r="I42" s="133"/>
      <c r="J42" s="134">
        <f>'[3]arkusz główny'!AK138</f>
        <v>18035</v>
      </c>
      <c r="K42" s="135">
        <f>'[3]arkusz główny'!AL138</f>
        <v>605883620.76999998</v>
      </c>
      <c r="L42" s="135">
        <f>'[3]arkusz główny'!AM138</f>
        <v>385522933.34999996</v>
      </c>
      <c r="M42" s="135">
        <f>'[3]arkusz główny'!AN138</f>
        <v>139876231.12</v>
      </c>
      <c r="N42" s="136"/>
      <c r="O42" s="137"/>
    </row>
    <row r="43" spans="1:15" x14ac:dyDescent="0.2">
      <c r="A43" s="286" t="s">
        <v>80</v>
      </c>
      <c r="B43" s="138" t="s">
        <v>81</v>
      </c>
      <c r="C43" s="304"/>
      <c r="D43" s="139">
        <f>'[3]arkusz główny'!H139</f>
        <v>20482</v>
      </c>
      <c r="E43" s="140">
        <f>'[3]arkusz główny'!I139</f>
        <v>114495161.10999998</v>
      </c>
      <c r="F43" s="307"/>
      <c r="G43" s="141">
        <f>'[3]arkusz główny'!U139</f>
        <v>14900</v>
      </c>
      <c r="H43" s="142">
        <f>'[3]zobowiązania wieloletnie'!F10</f>
        <v>95714040</v>
      </c>
      <c r="I43" s="308"/>
      <c r="J43" s="143">
        <f>'[3]arkusz główny'!AK139</f>
        <v>2556</v>
      </c>
      <c r="K43" s="144">
        <f>'[3]arkusz główny'!AL139</f>
        <v>75209922.909999996</v>
      </c>
      <c r="L43" s="144">
        <f>'[3]arkusz główny'!AM139</f>
        <v>47855967.140000001</v>
      </c>
      <c r="M43" s="144">
        <f>'[3]arkusz główny'!AN139</f>
        <v>17240477.729999997</v>
      </c>
      <c r="N43" s="309"/>
      <c r="O43" s="310"/>
    </row>
    <row r="44" spans="1:15" x14ac:dyDescent="0.2">
      <c r="A44" s="281"/>
      <c r="B44" s="145" t="s">
        <v>82</v>
      </c>
      <c r="C44" s="304"/>
      <c r="D44" s="139">
        <f>'[3]arkusz główny'!H159</f>
        <v>138</v>
      </c>
      <c r="E44" s="140">
        <f>'[3]arkusz główny'!I159</f>
        <v>1981648.6</v>
      </c>
      <c r="F44" s="307"/>
      <c r="G44" s="146">
        <f>'[3]arkusz główny'!U159</f>
        <v>57</v>
      </c>
      <c r="H44" s="147">
        <f>'[3]zobowiązania wieloletnie'!F11</f>
        <v>406266000</v>
      </c>
      <c r="I44" s="308"/>
      <c r="J44" s="143">
        <f>'[3]arkusz główny'!AK159</f>
        <v>9366</v>
      </c>
      <c r="K44" s="144">
        <f>'[3]arkusz główny'!AL159</f>
        <v>278014248.05999994</v>
      </c>
      <c r="L44" s="144">
        <f>'[3]arkusz główny'!AM159</f>
        <v>176899956.95000002</v>
      </c>
      <c r="M44" s="144">
        <f>'[3]arkusz główny'!AN159</f>
        <v>64307367.399999999</v>
      </c>
      <c r="N44" s="309"/>
      <c r="O44" s="310"/>
    </row>
    <row r="45" spans="1:15" x14ac:dyDescent="0.2">
      <c r="A45" s="306"/>
      <c r="B45" s="145" t="s">
        <v>83</v>
      </c>
      <c r="C45" s="304"/>
      <c r="D45" s="148"/>
      <c r="E45" s="149"/>
      <c r="F45" s="307"/>
      <c r="G45" s="150"/>
      <c r="H45" s="147">
        <f>'[3]arkusz główny'!V168</f>
        <v>404070200</v>
      </c>
      <c r="I45" s="308"/>
      <c r="J45" s="143">
        <f>'[3]arkusz główny'!AK168</f>
        <v>7670</v>
      </c>
      <c r="K45" s="144">
        <f>'[3]arkusz główny'!AL168</f>
        <v>252659449.80000001</v>
      </c>
      <c r="L45" s="144">
        <f>'[3]arkusz główny'!AM168</f>
        <v>160767009.25999999</v>
      </c>
      <c r="M45" s="144">
        <f>'[3]arkusz główny'!AN168</f>
        <v>58328385.989999987</v>
      </c>
      <c r="N45" s="309"/>
      <c r="O45" s="310"/>
    </row>
    <row r="46" spans="1:15" s="155" customFormat="1" ht="24" x14ac:dyDescent="0.2">
      <c r="A46" s="151" t="s">
        <v>84</v>
      </c>
      <c r="B46" s="152" t="s">
        <v>85</v>
      </c>
      <c r="C46" s="305"/>
      <c r="D46" s="129">
        <f>'[3]arkusz główny'!H176</f>
        <v>2017</v>
      </c>
      <c r="E46" s="130">
        <f>'[3]arkusz główny'!I176</f>
        <v>12108877.029999999</v>
      </c>
      <c r="F46" s="131"/>
      <c r="G46" s="153">
        <f>'[3]arkusz główny'!U176</f>
        <v>1096</v>
      </c>
      <c r="H46" s="154">
        <f>'[3]arkusz główny'!V176</f>
        <v>5390072.5899999999</v>
      </c>
      <c r="I46" s="133"/>
      <c r="J46" s="134">
        <f>'[3]arkusz główny'!AK176</f>
        <v>865</v>
      </c>
      <c r="K46" s="135">
        <f>'[3]arkusz główny'!AL176</f>
        <v>5270314.18</v>
      </c>
      <c r="L46" s="135">
        <f>'[3]arkusz główny'!AM176</f>
        <v>3353495.6</v>
      </c>
      <c r="M46" s="135">
        <f>'[3]arkusz główny'!AN176</f>
        <v>1176291.1000000001</v>
      </c>
      <c r="N46" s="136"/>
      <c r="O46" s="137"/>
    </row>
    <row r="47" spans="1:15" x14ac:dyDescent="0.2">
      <c r="A47" s="52">
        <v>9</v>
      </c>
      <c r="B47" s="53" t="s">
        <v>86</v>
      </c>
      <c r="C47" s="54">
        <f>'[3]arkusz główny'!F181</f>
        <v>958041427.14911389</v>
      </c>
      <c r="D47" s="55">
        <f>SUM(D48:D49)</f>
        <v>518</v>
      </c>
      <c r="E47" s="56"/>
      <c r="F47" s="57"/>
      <c r="G47" s="58">
        <f>SUM(G48)</f>
        <v>465</v>
      </c>
      <c r="H47" s="56">
        <f>'[3]zobowiązania wieloletnie'!F13</f>
        <v>946105162.55499983</v>
      </c>
      <c r="I47" s="59">
        <f>IFERROR(H47/C47,".")</f>
        <v>0.98754097238818439</v>
      </c>
      <c r="J47" s="60">
        <f>J48+J49</f>
        <v>1172</v>
      </c>
      <c r="K47" s="61">
        <f>SUM(K48:K49)</f>
        <v>572704954.3499999</v>
      </c>
      <c r="L47" s="61">
        <f>SUM(L48:L49)</f>
        <v>362563198.91999996</v>
      </c>
      <c r="M47" s="61">
        <f>SUM(M48:M49)</f>
        <v>131041929.45999999</v>
      </c>
      <c r="N47" s="62">
        <f>IFERROR(M47/O47,".")</f>
        <v>0.60873614866931414</v>
      </c>
      <c r="O47" s="63">
        <f>'[3]arkusz główny'!AR181</f>
        <v>215268848</v>
      </c>
    </row>
    <row r="48" spans="1:15" x14ac:dyDescent="0.2">
      <c r="A48" s="281" t="s">
        <v>87</v>
      </c>
      <c r="B48" s="156" t="s">
        <v>88</v>
      </c>
      <c r="C48" s="276"/>
      <c r="D48" s="39">
        <f>'[3]arkusz główny'!H182</f>
        <v>518</v>
      </c>
      <c r="E48" s="318"/>
      <c r="F48" s="277"/>
      <c r="G48" s="41">
        <f>'[3]arkusz główny'!U182</f>
        <v>465</v>
      </c>
      <c r="H48" s="142">
        <f>'[3]zobowiązania wieloletnie'!F14</f>
        <v>667760303.24499989</v>
      </c>
      <c r="I48" s="278"/>
      <c r="J48" s="157">
        <f>'[3]arkusz główny'!AK182</f>
        <v>416</v>
      </c>
      <c r="K48" s="101">
        <f>'[3]arkusz główny'!AL182</f>
        <v>301450056.27999997</v>
      </c>
      <c r="L48" s="43">
        <f>'[3]arkusz główny'!AM182</f>
        <v>189963716.44</v>
      </c>
      <c r="M48" s="43">
        <f>'[3]arkusz główny'!AN182</f>
        <v>68064787.319999993</v>
      </c>
      <c r="N48" s="279"/>
      <c r="O48" s="280"/>
    </row>
    <row r="49" spans="1:15" x14ac:dyDescent="0.2">
      <c r="A49" s="281"/>
      <c r="B49" s="158" t="s">
        <v>39</v>
      </c>
      <c r="C49" s="276"/>
      <c r="D49" s="159"/>
      <c r="E49" s="318"/>
      <c r="F49" s="277"/>
      <c r="G49" s="160"/>
      <c r="H49" s="161">
        <f>'[3]zobowiązania wieloletnie'!F15</f>
        <v>278344859.31</v>
      </c>
      <c r="I49" s="278"/>
      <c r="J49" s="49">
        <f>'[3]arkusz główny'!AK192</f>
        <v>756</v>
      </c>
      <c r="K49" s="50">
        <f>'[3]arkusz główny'!AL192</f>
        <v>271254898.06999999</v>
      </c>
      <c r="L49" s="50">
        <f>'[3]arkusz główny'!AM192</f>
        <v>172599482.47999999</v>
      </c>
      <c r="M49" s="50">
        <f>'[3]arkusz główny'!AN192</f>
        <v>62977142.140000001</v>
      </c>
      <c r="N49" s="279"/>
      <c r="O49" s="280"/>
    </row>
    <row r="50" spans="1:15" x14ac:dyDescent="0.2">
      <c r="A50" s="52">
        <v>10</v>
      </c>
      <c r="B50" s="162" t="s">
        <v>89</v>
      </c>
      <c r="C50" s="54">
        <f>'[3]arkusz główny'!F193</f>
        <v>5922156593.4541111</v>
      </c>
      <c r="D50" s="55">
        <f>'[3]arkusz główny'!H193</f>
        <v>501954</v>
      </c>
      <c r="E50" s="56"/>
      <c r="F50" s="57"/>
      <c r="G50" s="58">
        <f>'[3]arkusz główny'!U193</f>
        <v>409098</v>
      </c>
      <c r="H50" s="56">
        <f>'[3]zobowiązania wieloletnie'!F16</f>
        <v>6563180088.6399994</v>
      </c>
      <c r="I50" s="59">
        <f>IFERROR(H50/C50,".")</f>
        <v>1.1082415645500536</v>
      </c>
      <c r="J50" s="60">
        <f>'[3]arkusz główny'!AK193</f>
        <v>104848</v>
      </c>
      <c r="K50" s="163">
        <f>'[3]arkusz główny'!AL193</f>
        <v>4880225940.2599993</v>
      </c>
      <c r="L50" s="163">
        <f>'[3]arkusz główny'!AM193</f>
        <v>3105267526.27</v>
      </c>
      <c r="M50" s="163">
        <f>'[3]arkusz główny'!AN193</f>
        <v>1120059890.3699999</v>
      </c>
      <c r="N50" s="164">
        <f>IFERROR(M50/O50,".")</f>
        <v>0.83794223267308066</v>
      </c>
      <c r="O50" s="63">
        <f>'[3]arkusz główny'!AR193</f>
        <v>1336679125</v>
      </c>
    </row>
    <row r="51" spans="1:15" x14ac:dyDescent="0.2">
      <c r="A51" s="44" t="s">
        <v>90</v>
      </c>
      <c r="B51" s="138" t="s">
        <v>91</v>
      </c>
      <c r="C51" s="276"/>
      <c r="D51" s="165">
        <f>'[3]arkusz główny'!H194</f>
        <v>469162</v>
      </c>
      <c r="E51" s="317"/>
      <c r="F51" s="314"/>
      <c r="G51" s="166">
        <f>'[3]arkusz główny'!U194</f>
        <v>384168</v>
      </c>
      <c r="H51" s="167">
        <f>'[3]arkusz główny'!V194</f>
        <v>4454716538.6200008</v>
      </c>
      <c r="I51" s="315"/>
      <c r="J51" s="168">
        <f>'[3]arkusz główny'!AK194</f>
        <v>98856</v>
      </c>
      <c r="K51" s="169">
        <f>'[3]arkusz główny'!AL194</f>
        <v>4502944606.6499996</v>
      </c>
      <c r="L51" s="169">
        <f>'[3]arkusz główny'!AM194</f>
        <v>2865203604.4599996</v>
      </c>
      <c r="M51" s="169">
        <f>'[3]arkusz główny'!AN194</f>
        <v>1033414219.8499998</v>
      </c>
      <c r="N51" s="316"/>
      <c r="O51" s="280"/>
    </row>
    <row r="52" spans="1:15" x14ac:dyDescent="0.2">
      <c r="A52" s="120" t="s">
        <v>92</v>
      </c>
      <c r="B52" s="138" t="s">
        <v>91</v>
      </c>
      <c r="C52" s="276"/>
      <c r="D52" s="106">
        <f>'[3]arkusz główny'!H195</f>
        <v>46443</v>
      </c>
      <c r="E52" s="317"/>
      <c r="F52" s="314"/>
      <c r="G52" s="109">
        <f>'[3]arkusz główny'!U195</f>
        <v>37056</v>
      </c>
      <c r="H52" s="107">
        <f>'[3]arkusz główny'!V195</f>
        <v>374562596.06000006</v>
      </c>
      <c r="I52" s="315"/>
      <c r="J52" s="168">
        <f>'[3]arkusz główny'!AK195</f>
        <v>10795</v>
      </c>
      <c r="K52" s="169">
        <f>'[3]arkusz główny'!AL195</f>
        <v>377281333.61000007</v>
      </c>
      <c r="L52" s="169">
        <f>'[3]arkusz główny'!AM195</f>
        <v>240063921.81</v>
      </c>
      <c r="M52" s="169">
        <f>'[3]arkusz główny'!AN195</f>
        <v>86645670.520000011</v>
      </c>
      <c r="N52" s="316"/>
      <c r="O52" s="280"/>
    </row>
    <row r="53" spans="1:15" x14ac:dyDescent="0.2">
      <c r="A53" s="311" t="s">
        <v>93</v>
      </c>
      <c r="B53" s="138" t="s">
        <v>81</v>
      </c>
      <c r="C53" s="276"/>
      <c r="D53" s="170">
        <f>'[3]arkusz główny'!H196</f>
        <v>352241</v>
      </c>
      <c r="E53" s="317"/>
      <c r="F53" s="314"/>
      <c r="G53" s="171">
        <f>'[3]arkusz główny'!U196</f>
        <v>265390</v>
      </c>
      <c r="H53" s="172">
        <f>'[3]zobowiązania wieloletnie'!F17</f>
        <v>5022077088.6399994</v>
      </c>
      <c r="I53" s="315"/>
      <c r="J53" s="168">
        <f>'[3]arkusz główny'!AK196</f>
        <v>74700</v>
      </c>
      <c r="K53" s="169">
        <f>'[3]arkusz główny'!AL196</f>
        <v>3339118852.71</v>
      </c>
      <c r="L53" s="169">
        <f>'[3]arkusz główny'!AM196</f>
        <v>2124678986.2799997</v>
      </c>
      <c r="M53" s="169">
        <f>'[3]arkusz główny'!AN196</f>
        <v>763049819.93000007</v>
      </c>
      <c r="N53" s="316"/>
      <c r="O53" s="280"/>
    </row>
    <row r="54" spans="1:15" x14ac:dyDescent="0.2">
      <c r="A54" s="312"/>
      <c r="B54" s="173" t="s">
        <v>82</v>
      </c>
      <c r="C54" s="276"/>
      <c r="D54" s="106">
        <f>'[3]arkusz główny'!H210</f>
        <v>149713</v>
      </c>
      <c r="E54" s="317"/>
      <c r="F54" s="314"/>
      <c r="G54" s="106">
        <f>'[3]arkusz główny'!U210</f>
        <v>143708</v>
      </c>
      <c r="H54" s="147">
        <f>'[3]zobowiązania wieloletnie'!F18</f>
        <v>1541103000</v>
      </c>
      <c r="I54" s="315"/>
      <c r="J54" s="168">
        <f>'[3]arkusz główny'!AK210</f>
        <v>57607</v>
      </c>
      <c r="K54" s="112">
        <f>'[3]arkusz główny'!AL210</f>
        <v>1541062970.7499998</v>
      </c>
      <c r="L54" s="112">
        <f>'[3]arkusz główny'!AM210</f>
        <v>980560468.48000002</v>
      </c>
      <c r="M54" s="112">
        <f>'[3]arkusz główny'!AN210</f>
        <v>356999506.07999998</v>
      </c>
      <c r="N54" s="316"/>
      <c r="O54" s="280"/>
    </row>
    <row r="55" spans="1:15" x14ac:dyDescent="0.2">
      <c r="A55" s="289"/>
      <c r="B55" s="174" t="s">
        <v>83</v>
      </c>
      <c r="C55" s="78"/>
      <c r="D55" s="175"/>
      <c r="E55" s="176"/>
      <c r="F55" s="177"/>
      <c r="G55" s="178"/>
      <c r="H55" s="179"/>
      <c r="I55" s="180"/>
      <c r="J55" s="168">
        <f>'[3]arkusz główny'!AK215</f>
        <v>1</v>
      </c>
      <c r="K55" s="112">
        <f>'[3]arkusz główny'!AL215</f>
        <v>44116.800000000003</v>
      </c>
      <c r="L55" s="112">
        <f>'[3]arkusz główny'!AM215</f>
        <v>28071.51</v>
      </c>
      <c r="M55" s="112">
        <f>'[3]arkusz główny'!AN215</f>
        <v>10564.36</v>
      </c>
      <c r="N55" s="181"/>
      <c r="O55" s="182"/>
    </row>
    <row r="56" spans="1:15" x14ac:dyDescent="0.2">
      <c r="A56" s="52">
        <v>11</v>
      </c>
      <c r="B56" s="53" t="s">
        <v>94</v>
      </c>
      <c r="C56" s="54">
        <f>'[3]arkusz główny'!F216</f>
        <v>2418421642.2251902</v>
      </c>
      <c r="D56" s="55">
        <f>'[3]arkusz główny'!H216</f>
        <v>129898</v>
      </c>
      <c r="E56" s="56"/>
      <c r="F56" s="57"/>
      <c r="G56" s="58">
        <f>'[3]arkusz główny'!U216</f>
        <v>107728</v>
      </c>
      <c r="H56" s="56">
        <f>'[3]zobowiązania wieloletnie'!F19</f>
        <v>2579966965.46</v>
      </c>
      <c r="I56" s="59">
        <f>IFERROR(H56/C56,".")</f>
        <v>1.0667978322779861</v>
      </c>
      <c r="J56" s="60">
        <f>'[3]arkusz główny'!AK216</f>
        <v>29420</v>
      </c>
      <c r="K56" s="163">
        <f>'[3]arkusz główny'!AL216</f>
        <v>1931455765.0700002</v>
      </c>
      <c r="L56" s="163">
        <f>'[3]arkusz główny'!AM216</f>
        <v>1228974360.4200001</v>
      </c>
      <c r="M56" s="163">
        <f>'[3]arkusz główny'!AN216</f>
        <v>444327539.80999994</v>
      </c>
      <c r="N56" s="164">
        <f>IFERROR(M56/O56,".")</f>
        <v>0.81238379350721601</v>
      </c>
      <c r="O56" s="63">
        <f>'[3]arkusz główny'!AR216</f>
        <v>546942890</v>
      </c>
    </row>
    <row r="57" spans="1:15" ht="24" x14ac:dyDescent="0.2">
      <c r="A57" s="123" t="s">
        <v>95</v>
      </c>
      <c r="B57" s="38" t="s">
        <v>96</v>
      </c>
      <c r="C57" s="276"/>
      <c r="D57" s="165">
        <f>'[3]arkusz główny'!H217</f>
        <v>31729</v>
      </c>
      <c r="E57" s="313"/>
      <c r="F57" s="314"/>
      <c r="G57" s="166">
        <f>'[3]arkusz główny'!U217</f>
        <v>22018</v>
      </c>
      <c r="H57" s="167">
        <f>'[3]arkusz główny'!V217</f>
        <v>392909440.32000005</v>
      </c>
      <c r="I57" s="315"/>
      <c r="J57" s="168">
        <f>'[3]arkusz główny'!AK217</f>
        <v>11624</v>
      </c>
      <c r="K57" s="169">
        <f>'[3]arkusz główny'!AL217</f>
        <v>398427028.61000007</v>
      </c>
      <c r="L57" s="169">
        <f>'[3]arkusz główny'!AM217</f>
        <v>253518933.06999999</v>
      </c>
      <c r="M57" s="169">
        <f>'[3]arkusz główny'!AN217</f>
        <v>91908452.420000002</v>
      </c>
      <c r="N57" s="316"/>
      <c r="O57" s="280"/>
    </row>
    <row r="58" spans="1:15" ht="24" x14ac:dyDescent="0.2">
      <c r="A58" s="120" t="s">
        <v>97</v>
      </c>
      <c r="B58" s="64" t="s">
        <v>98</v>
      </c>
      <c r="C58" s="276"/>
      <c r="D58" s="106">
        <f>'[3]arkusz główny'!H218</f>
        <v>109458</v>
      </c>
      <c r="E58" s="313"/>
      <c r="F58" s="314"/>
      <c r="G58" s="109">
        <f>'[3]arkusz główny'!U218</f>
        <v>92703</v>
      </c>
      <c r="H58" s="107">
        <f>'[3]arkusz główny'!V218</f>
        <v>1522184587.1100001</v>
      </c>
      <c r="I58" s="315"/>
      <c r="J58" s="168">
        <f>'[3]arkusz główny'!AK218</f>
        <v>26862</v>
      </c>
      <c r="K58" s="169">
        <f>'[3]arkusz główny'!AL218</f>
        <v>1533028736.46</v>
      </c>
      <c r="L58" s="169">
        <f>'[3]arkusz główny'!AM218</f>
        <v>975455427.3499999</v>
      </c>
      <c r="M58" s="169">
        <f>'[3]arkusz główny'!AN218</f>
        <v>352419087.38999999</v>
      </c>
      <c r="N58" s="316"/>
      <c r="O58" s="280"/>
    </row>
    <row r="59" spans="1:15" x14ac:dyDescent="0.2">
      <c r="A59" s="311" t="s">
        <v>99</v>
      </c>
      <c r="B59" s="183" t="s">
        <v>88</v>
      </c>
      <c r="C59" s="276"/>
      <c r="D59" s="170">
        <f>'[3]arkusz główny'!H219</f>
        <v>89110</v>
      </c>
      <c r="E59" s="313"/>
      <c r="F59" s="314"/>
      <c r="G59" s="171">
        <f>'[3]arkusz główny'!U219</f>
        <v>67769</v>
      </c>
      <c r="H59" s="172">
        <f>'[3]zobowiązania wieloletnie'!F20</f>
        <v>2020477065.46</v>
      </c>
      <c r="I59" s="315"/>
      <c r="J59" s="111">
        <f>'[3]arkusz główny'!AK219</f>
        <v>18790</v>
      </c>
      <c r="K59" s="184">
        <f>'[3]arkusz główny'!AL219</f>
        <v>1370685482.7200003</v>
      </c>
      <c r="L59" s="184">
        <f>'[3]arkusz główny'!AM219</f>
        <v>872156579.94000006</v>
      </c>
      <c r="M59" s="184">
        <f>'[3]arkusz główny'!AN219</f>
        <v>314526938.53999996</v>
      </c>
      <c r="N59" s="316"/>
      <c r="O59" s="280"/>
    </row>
    <row r="60" spans="1:15" x14ac:dyDescent="0.2">
      <c r="A60" s="312"/>
      <c r="B60" s="158" t="s">
        <v>39</v>
      </c>
      <c r="C60" s="276"/>
      <c r="D60" s="165">
        <f>'[3]arkusz główny'!H233</f>
        <v>40788</v>
      </c>
      <c r="E60" s="313"/>
      <c r="F60" s="314"/>
      <c r="G60" s="166">
        <f>'[3]arkusz główny'!U233</f>
        <v>39959</v>
      </c>
      <c r="H60" s="161">
        <f>'[3]zobowiązania wieloletnie'!F21</f>
        <v>559489900</v>
      </c>
      <c r="I60" s="315"/>
      <c r="J60" s="111">
        <f>'[3]arkusz główny'!AK233</f>
        <v>17897</v>
      </c>
      <c r="K60" s="112">
        <f>'[3]arkusz główny'!AL233</f>
        <v>560770282.35000014</v>
      </c>
      <c r="L60" s="112">
        <f>'[3]arkusz główny'!AM233</f>
        <v>356817780.48000002</v>
      </c>
      <c r="M60" s="112">
        <f>'[3]arkusz główny'!AN233</f>
        <v>129800601.26999998</v>
      </c>
      <c r="N60" s="316"/>
      <c r="O60" s="280"/>
    </row>
    <row r="61" spans="1:15" ht="24" x14ac:dyDescent="0.2">
      <c r="A61" s="52">
        <v>13</v>
      </c>
      <c r="B61" s="53" t="s">
        <v>100</v>
      </c>
      <c r="C61" s="54">
        <f>'[3]arkusz główny'!F238</f>
        <v>10128828721.539063</v>
      </c>
      <c r="D61" s="55">
        <f>'[3]arkusz główny'!H238</f>
        <v>5564988</v>
      </c>
      <c r="E61" s="56"/>
      <c r="F61" s="57"/>
      <c r="G61" s="58">
        <f>'[3]arkusz główny'!U238</f>
        <v>4683179</v>
      </c>
      <c r="H61" s="56">
        <f>'[3]arkusz główny'!V238</f>
        <v>8289090653.04</v>
      </c>
      <c r="I61" s="59">
        <f>IFERROR(H61/C61,".")</f>
        <v>0.81836615870630336</v>
      </c>
      <c r="J61" s="60">
        <f>'[3]arkusz główny'!AK238</f>
        <v>1021523</v>
      </c>
      <c r="K61" s="61">
        <f>'[3]arkusz główny'!AL238</f>
        <v>8320118333.6900015</v>
      </c>
      <c r="L61" s="61">
        <f>'[3]arkusz główny'!AM238</f>
        <v>5294053430.8400002</v>
      </c>
      <c r="M61" s="61">
        <f>'[3]arkusz główny'!AN238</f>
        <v>1913239196.6000001</v>
      </c>
      <c r="N61" s="62">
        <f>IFERROR(M61/O61,".")</f>
        <v>0.82921373905856977</v>
      </c>
      <c r="O61" s="63">
        <f>'[3]arkusz główny'!AR238</f>
        <v>2307293170</v>
      </c>
    </row>
    <row r="62" spans="1:15" x14ac:dyDescent="0.2">
      <c r="A62" s="37" t="s">
        <v>101</v>
      </c>
      <c r="B62" s="319" t="s">
        <v>102</v>
      </c>
      <c r="C62" s="276"/>
      <c r="D62" s="185">
        <f>'[3]arkusz główny'!H239</f>
        <v>217585</v>
      </c>
      <c r="E62" s="317"/>
      <c r="F62" s="277"/>
      <c r="G62" s="186">
        <f>'[3]arkusz główny'!U239</f>
        <v>183935</v>
      </c>
      <c r="H62" s="187">
        <f>'[3]arkusz główny'!V239</f>
        <v>395516251.64999998</v>
      </c>
      <c r="I62" s="278"/>
      <c r="J62" s="188">
        <f>'[3]arkusz główny'!AK239</f>
        <v>38621</v>
      </c>
      <c r="K62" s="189">
        <f>'[3]arkusz główny'!AL239</f>
        <v>396957783.32999992</v>
      </c>
      <c r="L62" s="189">
        <f>'[3]arkusz główny'!AM239</f>
        <v>252583038.66999993</v>
      </c>
      <c r="M62" s="189">
        <f>'[3]arkusz główny'!AN239</f>
        <v>91305073.349999979</v>
      </c>
      <c r="N62" s="279"/>
      <c r="O62" s="280"/>
    </row>
    <row r="63" spans="1:15" x14ac:dyDescent="0.2">
      <c r="A63" s="120" t="s">
        <v>103</v>
      </c>
      <c r="B63" s="320"/>
      <c r="C63" s="276"/>
      <c r="D63" s="185">
        <f>'[3]arkusz główny'!H240</f>
        <v>4676874</v>
      </c>
      <c r="E63" s="317"/>
      <c r="F63" s="277"/>
      <c r="G63" s="186">
        <f>'[3]arkusz główny'!U240</f>
        <v>3991223</v>
      </c>
      <c r="H63" s="187">
        <f>'[3]arkusz główny'!V240</f>
        <v>7157216387.7600012</v>
      </c>
      <c r="I63" s="278"/>
      <c r="J63" s="190">
        <f>'[3]arkusz główny'!AK240</f>
        <v>879230</v>
      </c>
      <c r="K63" s="191">
        <f>'[3]arkusz główny'!AL240</f>
        <v>7182132444.29</v>
      </c>
      <c r="L63" s="191">
        <f>'[3]arkusz główny'!AM240</f>
        <v>4569958677.6999998</v>
      </c>
      <c r="M63" s="191">
        <f>'[3]arkusz główny'!AN240</f>
        <v>1652941663.6499999</v>
      </c>
      <c r="N63" s="279"/>
      <c r="O63" s="280"/>
    </row>
    <row r="64" spans="1:15" x14ac:dyDescent="0.2">
      <c r="A64" s="120" t="s">
        <v>104</v>
      </c>
      <c r="B64" s="321"/>
      <c r="C64" s="276"/>
      <c r="D64" s="185">
        <f>'[3]arkusz główny'!H241</f>
        <v>798199</v>
      </c>
      <c r="E64" s="317"/>
      <c r="F64" s="277"/>
      <c r="G64" s="186">
        <f>'[3]arkusz główny'!U241</f>
        <v>609161</v>
      </c>
      <c r="H64" s="187">
        <f>'[3]arkusz główny'!V241</f>
        <v>736358013.62999988</v>
      </c>
      <c r="I64" s="278"/>
      <c r="J64" s="190">
        <f>'[3]arkusz główny'!AK241</f>
        <v>203422</v>
      </c>
      <c r="K64" s="191">
        <f>'[3]arkusz główny'!AL241</f>
        <v>741028106.07000005</v>
      </c>
      <c r="L64" s="191">
        <f>'[3]arkusz główny'!AM241</f>
        <v>471511714.47000003</v>
      </c>
      <c r="M64" s="191">
        <f>'[3]arkusz główny'!AN241</f>
        <v>168992459.59999999</v>
      </c>
      <c r="N64" s="279"/>
      <c r="O64" s="280"/>
    </row>
    <row r="65" spans="1:15" x14ac:dyDescent="0.2">
      <c r="A65" s="286" t="s">
        <v>105</v>
      </c>
      <c r="B65" s="183" t="s">
        <v>88</v>
      </c>
      <c r="C65" s="276"/>
      <c r="D65" s="192">
        <f>'[3]arkusz główny'!H242</f>
        <v>5564179</v>
      </c>
      <c r="E65" s="317"/>
      <c r="F65" s="277"/>
      <c r="G65" s="193">
        <f>'[3]arkusz główny'!U242</f>
        <v>4682370</v>
      </c>
      <c r="H65" s="194">
        <f>'[3]arkusz główny'!V242</f>
        <v>8285087112.7399998</v>
      </c>
      <c r="I65" s="278"/>
      <c r="J65" s="111">
        <f>'[3]arkusz główny'!AK242</f>
        <v>1021443</v>
      </c>
      <c r="K65" s="112">
        <f>'[3]arkusz główny'!AL242</f>
        <v>8317693273.2200012</v>
      </c>
      <c r="L65" s="112">
        <f>'[3]arkusz główny'!AM242</f>
        <v>5292510367.6100006</v>
      </c>
      <c r="M65" s="112">
        <f>'[3]arkusz główny'!AN242</f>
        <v>1912673032.2800002</v>
      </c>
      <c r="N65" s="279"/>
      <c r="O65" s="280"/>
    </row>
    <row r="66" spans="1:15" x14ac:dyDescent="0.2">
      <c r="A66" s="281"/>
      <c r="B66" s="158" t="s">
        <v>106</v>
      </c>
      <c r="C66" s="276"/>
      <c r="D66" s="195">
        <f>'[3]arkusz główny'!H250</f>
        <v>809</v>
      </c>
      <c r="E66" s="317"/>
      <c r="F66" s="277"/>
      <c r="G66" s="193">
        <f>'[3]arkusz główny'!U250</f>
        <v>809</v>
      </c>
      <c r="H66" s="194">
        <f>'[3]arkusz główny'!V250</f>
        <v>4003540.3000000003</v>
      </c>
      <c r="I66" s="278"/>
      <c r="J66" s="111">
        <f>'[3]arkusz główny'!AK250</f>
        <v>812</v>
      </c>
      <c r="K66" s="112">
        <f>'[3]arkusz główny'!AL250</f>
        <v>2425060.4699999997</v>
      </c>
      <c r="L66" s="112">
        <f>'[3]arkusz główny'!AM250</f>
        <v>1543063.23</v>
      </c>
      <c r="M66" s="112">
        <f>'[3]arkusz główny'!AN250</f>
        <v>566164.31999999995</v>
      </c>
      <c r="N66" s="279"/>
      <c r="O66" s="280"/>
    </row>
    <row r="67" spans="1:15" x14ac:dyDescent="0.2">
      <c r="A67" s="196">
        <v>14</v>
      </c>
      <c r="B67" s="197" t="s">
        <v>107</v>
      </c>
      <c r="C67" s="198">
        <f>'[3]arkusz główny'!F251</f>
        <v>645229737.79687405</v>
      </c>
      <c r="D67" s="199">
        <f>'[3]arkusz główny'!H251</f>
        <v>94783</v>
      </c>
      <c r="E67" s="200"/>
      <c r="F67" s="201">
        <f>IFERROR(E67/C67,".")</f>
        <v>0</v>
      </c>
      <c r="G67" s="202">
        <f>'[3]arkusz główny'!U251</f>
        <v>42204</v>
      </c>
      <c r="H67" s="200">
        <f>'[3]arkusz główny'!V251</f>
        <v>298945919.35000002</v>
      </c>
      <c r="I67" s="203">
        <f>IFERROR(H67/C67,".")</f>
        <v>0.46331702002878195</v>
      </c>
      <c r="J67" s="204">
        <f>'[3]arkusz główny'!AK251</f>
        <v>42214</v>
      </c>
      <c r="K67" s="205">
        <f>'[3]arkusz główny'!AL251</f>
        <v>299164289.66000003</v>
      </c>
      <c r="L67" s="205">
        <f>'[3]arkusz główny'!AM251</f>
        <v>190358015.01999998</v>
      </c>
      <c r="M67" s="205">
        <f>'[3]arkusz główny'!AN251</f>
        <v>65246199.759999998</v>
      </c>
      <c r="N67" s="206">
        <f>IFERROR(M67/O67,".")</f>
        <v>0.4627390053900709</v>
      </c>
      <c r="O67" s="207">
        <f>'[3]arkusz główny'!AR251</f>
        <v>141000000</v>
      </c>
    </row>
    <row r="68" spans="1:15" x14ac:dyDescent="0.2">
      <c r="A68" s="208">
        <v>16</v>
      </c>
      <c r="B68" s="162" t="s">
        <v>108</v>
      </c>
      <c r="C68" s="198">
        <f>'[3]arkusz główny'!F254</f>
        <v>424452187.25980598</v>
      </c>
      <c r="D68" s="199">
        <f>'[3]arkusz główny'!H254</f>
        <v>538</v>
      </c>
      <c r="E68" s="200">
        <f>'[3]arkusz główny'!I254</f>
        <v>1095056115.0900002</v>
      </c>
      <c r="F68" s="201">
        <f>IFERROR(E68/C68,".")</f>
        <v>2.5799280766097676</v>
      </c>
      <c r="G68" s="202">
        <f>'[3]arkusz główny'!U254</f>
        <v>88</v>
      </c>
      <c r="H68" s="200">
        <f>'[3]arkusz główny'!V254</f>
        <v>222340722</v>
      </c>
      <c r="I68" s="203">
        <f>IFERROR(H68/C68,".")</f>
        <v>0.5238298415550533</v>
      </c>
      <c r="J68" s="204">
        <f>'[3]arkusz główny'!AK254</f>
        <v>32</v>
      </c>
      <c r="K68" s="205">
        <f>'[3]arkusz główny'!AL254</f>
        <v>39299777.890000001</v>
      </c>
      <c r="L68" s="205">
        <f>'[3]arkusz główny'!AM254</f>
        <v>25006448.360000003</v>
      </c>
      <c r="M68" s="205">
        <f>'[3]arkusz główny'!AN254</f>
        <v>8679286.2200000007</v>
      </c>
      <c r="N68" s="206">
        <f>IFERROR(M68/O68,".")</f>
        <v>9.3327478667164551E-2</v>
      </c>
      <c r="O68" s="207">
        <f>'[3]arkusz główny'!AR254</f>
        <v>92998186</v>
      </c>
    </row>
    <row r="69" spans="1:15" x14ac:dyDescent="0.2">
      <c r="A69" s="52">
        <v>19</v>
      </c>
      <c r="B69" s="53" t="s">
        <v>109</v>
      </c>
      <c r="C69" s="54">
        <f>'[3]arkusz główny'!F259</f>
        <v>3509233665.4918718</v>
      </c>
      <c r="D69" s="209">
        <f>D70+D71+D74+D77</f>
        <v>38532</v>
      </c>
      <c r="E69" s="56">
        <f>E70+E71+E74+E77</f>
        <v>5129633565.4438734</v>
      </c>
      <c r="F69" s="57">
        <f>IFERROR(E69/C69,".")</f>
        <v>1.461753207227618</v>
      </c>
      <c r="G69" s="58">
        <f>G70+G71+G74+G77</f>
        <v>20714</v>
      </c>
      <c r="H69" s="56">
        <f>H70+H71+H74+H77</f>
        <v>2945875616.3455491</v>
      </c>
      <c r="I69" s="59">
        <f>IFERROR(H69/C69,".")</f>
        <v>0.83946408166372144</v>
      </c>
      <c r="J69" s="60">
        <f>'[3]arkusz główny'!AK259</f>
        <v>15335</v>
      </c>
      <c r="K69" s="61">
        <f>K70+K71+K74+K77</f>
        <v>2404554847.75</v>
      </c>
      <c r="L69" s="61">
        <f>L70+L71+L74+L77</f>
        <v>1450618591.5299997</v>
      </c>
      <c r="M69" s="61">
        <f>M70+M71+M74+M77</f>
        <v>551494255.81000006</v>
      </c>
      <c r="N69" s="62">
        <f>IFERROR(M69/O69,".")</f>
        <v>0.70077258257609243</v>
      </c>
      <c r="O69" s="63">
        <f>'[3]arkusz główny'!AR259</f>
        <v>786980355</v>
      </c>
    </row>
    <row r="70" spans="1:15" x14ac:dyDescent="0.2">
      <c r="A70" s="37" t="s">
        <v>110</v>
      </c>
      <c r="B70" s="210" t="s">
        <v>111</v>
      </c>
      <c r="C70" s="276"/>
      <c r="D70" s="211">
        <f>'[3]arkusz główny'!H260</f>
        <v>301</v>
      </c>
      <c r="E70" s="40">
        <f>'[3]arkusz główny'!I260</f>
        <v>37422000</v>
      </c>
      <c r="F70" s="277"/>
      <c r="G70" s="212">
        <f>'[3]arkusz główny'!U260</f>
        <v>299</v>
      </c>
      <c r="H70" s="96">
        <f>'[3]arkusz główny'!V260</f>
        <v>37180000</v>
      </c>
      <c r="I70" s="278"/>
      <c r="J70" s="42">
        <f>'[3]arkusz główny'!AK260</f>
        <v>299</v>
      </c>
      <c r="K70" s="213">
        <f>'[3]arkusz główny'!AL260</f>
        <v>37156680</v>
      </c>
      <c r="L70" s="213">
        <f>'[3]arkusz główny'!AM260</f>
        <v>23642795.48</v>
      </c>
      <c r="M70" s="213">
        <f>'[3]arkusz główny'!AN260</f>
        <v>8641728.5499999989</v>
      </c>
      <c r="N70" s="279"/>
      <c r="O70" s="280"/>
    </row>
    <row r="71" spans="1:15" x14ac:dyDescent="0.2">
      <c r="A71" s="286" t="s">
        <v>112</v>
      </c>
      <c r="B71" s="83" t="s">
        <v>113</v>
      </c>
      <c r="C71" s="276"/>
      <c r="D71" s="95">
        <f>'[3]arkusz główny'!H261</f>
        <v>37699</v>
      </c>
      <c r="E71" s="96">
        <f>'[3]arkusz główny'!I261</f>
        <v>4416915590.5101891</v>
      </c>
      <c r="F71" s="277"/>
      <c r="G71" s="98">
        <f>SUM(G72:G73)</f>
        <v>19966</v>
      </c>
      <c r="H71" s="96">
        <f>SUM(H72:H73)</f>
        <v>2286537660.4757271</v>
      </c>
      <c r="I71" s="278"/>
      <c r="J71" s="100">
        <f>'[3]arkusz główny'!AK261</f>
        <v>15256</v>
      </c>
      <c r="K71" s="101">
        <f>'[3]arkusz główny'!AL261</f>
        <v>1865167479.4000001</v>
      </c>
      <c r="L71" s="101">
        <f>'[3]arkusz główny'!AM261</f>
        <v>1131730322.9799998</v>
      </c>
      <c r="M71" s="101">
        <f>'[3]arkusz główny'!AN261</f>
        <v>428156292.75000006</v>
      </c>
      <c r="N71" s="279"/>
      <c r="O71" s="280"/>
    </row>
    <row r="72" spans="1:15" x14ac:dyDescent="0.2">
      <c r="A72" s="288"/>
      <c r="B72" s="183" t="s">
        <v>114</v>
      </c>
      <c r="C72" s="276"/>
      <c r="D72" s="95">
        <f>'[3]arkusz główny'!H262</f>
        <v>37699</v>
      </c>
      <c r="E72" s="96">
        <f>'[3]arkusz główny'!I262</f>
        <v>4416915590.5101891</v>
      </c>
      <c r="F72" s="277"/>
      <c r="G72" s="98">
        <f>'[3]arkusz główny'!U262</f>
        <v>19903</v>
      </c>
      <c r="H72" s="96">
        <f>'[3]arkusz główny'!V262</f>
        <v>2281490979.9357271</v>
      </c>
      <c r="I72" s="278"/>
      <c r="J72" s="100">
        <f>'[3]arkusz główny'!AK262</f>
        <v>15202</v>
      </c>
      <c r="K72" s="101">
        <f>'[3]arkusz główny'!AL262</f>
        <v>1860120798.8600001</v>
      </c>
      <c r="L72" s="101">
        <f>'[3]arkusz główny'!AM262</f>
        <v>1128519120.3599999</v>
      </c>
      <c r="M72" s="101">
        <f>'[3]arkusz główny'!AN262</f>
        <v>427021581.08000004</v>
      </c>
      <c r="N72" s="279"/>
      <c r="O72" s="280"/>
    </row>
    <row r="73" spans="1:15" x14ac:dyDescent="0.2">
      <c r="A73" s="289"/>
      <c r="B73" s="158" t="s">
        <v>115</v>
      </c>
      <c r="C73" s="276"/>
      <c r="D73" s="214"/>
      <c r="E73" s="215"/>
      <c r="F73" s="277"/>
      <c r="G73" s="98">
        <f>'[3]arkusz główny'!U263</f>
        <v>63</v>
      </c>
      <c r="H73" s="96">
        <f>'[3]arkusz główny'!V263</f>
        <v>5046680.5399999991</v>
      </c>
      <c r="I73" s="278"/>
      <c r="J73" s="100">
        <f>'[3]arkusz główny'!AK263</f>
        <v>62</v>
      </c>
      <c r="K73" s="101">
        <f>'[3]arkusz główny'!AL263</f>
        <v>5046680.5399999991</v>
      </c>
      <c r="L73" s="101">
        <f>'[3]arkusz główny'!AM263</f>
        <v>3211202.62</v>
      </c>
      <c r="M73" s="101">
        <f>'[3]arkusz główny'!AN263</f>
        <v>1134711.67</v>
      </c>
      <c r="N73" s="279"/>
      <c r="O73" s="280"/>
    </row>
    <row r="74" spans="1:15" x14ac:dyDescent="0.2">
      <c r="A74" s="286" t="s">
        <v>116</v>
      </c>
      <c r="B74" s="83" t="s">
        <v>117</v>
      </c>
      <c r="C74" s="276"/>
      <c r="D74" s="95">
        <f>'[3]arkusz główny'!H264</f>
        <v>258</v>
      </c>
      <c r="E74" s="96">
        <f>'[3]arkusz główny'!I264</f>
        <v>122836586.22</v>
      </c>
      <c r="F74" s="277"/>
      <c r="G74" s="98">
        <f>SUM(G75:G76)</f>
        <v>176</v>
      </c>
      <c r="H74" s="96">
        <f>SUM(H75:H76)</f>
        <v>71502456.650000006</v>
      </c>
      <c r="I74" s="278"/>
      <c r="J74" s="100">
        <f>'[3]arkusz główny'!AK264</f>
        <v>243</v>
      </c>
      <c r="K74" s="101">
        <f>'[3]arkusz główny'!AL264</f>
        <v>44635081.259999998</v>
      </c>
      <c r="L74" s="101">
        <f>'[3]arkusz główny'!AM264</f>
        <v>20290208.109999999</v>
      </c>
      <c r="M74" s="101">
        <f>'[3]arkusz główny'!AN264</f>
        <v>10128959.810000001</v>
      </c>
      <c r="N74" s="279"/>
      <c r="O74" s="280"/>
    </row>
    <row r="75" spans="1:15" x14ac:dyDescent="0.2">
      <c r="A75" s="288"/>
      <c r="B75" s="183" t="s">
        <v>114</v>
      </c>
      <c r="C75" s="276"/>
      <c r="D75" s="46">
        <f>'[3]arkusz główny'!H265</f>
        <v>258</v>
      </c>
      <c r="E75" s="47">
        <f>'[3]arkusz główny'!I265</f>
        <v>122836586.22</v>
      </c>
      <c r="F75" s="277"/>
      <c r="G75" s="48">
        <f>'[3]arkusz główny'!U265</f>
        <v>172</v>
      </c>
      <c r="H75" s="47">
        <f>'[3]arkusz główny'!V265</f>
        <v>70532298.370000005</v>
      </c>
      <c r="I75" s="278"/>
      <c r="J75" s="49">
        <f>'[3]arkusz główny'!AK265</f>
        <v>241</v>
      </c>
      <c r="K75" s="50">
        <f>'[3]arkusz główny'!AL265</f>
        <v>43664922.979999997</v>
      </c>
      <c r="L75" s="50">
        <f>'[3]arkusz główny'!AM265</f>
        <v>19672896.43</v>
      </c>
      <c r="M75" s="50">
        <f>'[3]arkusz główny'!AN265</f>
        <v>9911113.1699999999</v>
      </c>
      <c r="N75" s="279"/>
      <c r="O75" s="280"/>
    </row>
    <row r="76" spans="1:15" x14ac:dyDescent="0.2">
      <c r="A76" s="289"/>
      <c r="B76" s="158" t="s">
        <v>115</v>
      </c>
      <c r="C76" s="276"/>
      <c r="D76" s="214"/>
      <c r="E76" s="215"/>
      <c r="F76" s="314"/>
      <c r="G76" s="48">
        <f>'[3]arkusz główny'!U266</f>
        <v>4</v>
      </c>
      <c r="H76" s="47">
        <f>'[3]arkusz główny'!V266</f>
        <v>970158.28</v>
      </c>
      <c r="I76" s="278"/>
      <c r="J76" s="49">
        <f>'[3]arkusz główny'!AK266</f>
        <v>7</v>
      </c>
      <c r="K76" s="50">
        <f>'[3]arkusz główny'!AL266</f>
        <v>970158.28</v>
      </c>
      <c r="L76" s="50">
        <f>'[3]arkusz główny'!AM266</f>
        <v>617311.68000000005</v>
      </c>
      <c r="M76" s="50">
        <f>'[3]arkusz główny'!AN266</f>
        <v>217846.64</v>
      </c>
      <c r="N76" s="279"/>
      <c r="O76" s="280"/>
    </row>
    <row r="77" spans="1:15" x14ac:dyDescent="0.2">
      <c r="A77" s="44" t="s">
        <v>118</v>
      </c>
      <c r="B77" s="77" t="s">
        <v>119</v>
      </c>
      <c r="C77" s="276"/>
      <c r="D77" s="46">
        <f>'[3]arkusz główny'!H267</f>
        <v>274</v>
      </c>
      <c r="E77" s="47">
        <f>'[3]arkusz główny'!I267</f>
        <v>552459388.71368396</v>
      </c>
      <c r="F77" s="277"/>
      <c r="G77" s="48">
        <f>'[3]arkusz główny'!U267</f>
        <v>273</v>
      </c>
      <c r="H77" s="47">
        <f>'[3]arkusz główny'!V267</f>
        <v>550655499.21982193</v>
      </c>
      <c r="I77" s="278"/>
      <c r="J77" s="49">
        <f>'[3]arkusz główny'!AK267</f>
        <v>274</v>
      </c>
      <c r="K77" s="50">
        <f>'[3]arkusz główny'!AL267</f>
        <v>457595607.09000003</v>
      </c>
      <c r="L77" s="50">
        <f>'[3]arkusz główny'!AM267</f>
        <v>274955264.95999998</v>
      </c>
      <c r="M77" s="50">
        <f>'[3]arkusz główny'!AN267</f>
        <v>104567274.70000003</v>
      </c>
      <c r="N77" s="279"/>
      <c r="O77" s="280"/>
    </row>
    <row r="78" spans="1:15" x14ac:dyDescent="0.2">
      <c r="A78" s="52">
        <v>20</v>
      </c>
      <c r="B78" s="53" t="s">
        <v>120</v>
      </c>
      <c r="C78" s="54">
        <f>'[3]arkusz główny'!F268</f>
        <v>1606705931.8289299</v>
      </c>
      <c r="D78" s="55">
        <f>'[3]arkusz główny'!H268</f>
        <v>1189</v>
      </c>
      <c r="E78" s="56">
        <f>'[3]arkusz główny'!I268</f>
        <v>946847721.51000023</v>
      </c>
      <c r="F78" s="57">
        <f>IFERROR(E78/C78,".")</f>
        <v>0.58930990590928711</v>
      </c>
      <c r="G78" s="58">
        <f>'[3]arkusz główny'!U268</f>
        <v>1072</v>
      </c>
      <c r="H78" s="56">
        <f>'[3]arkusz główny'!V268</f>
        <v>874474908.90999985</v>
      </c>
      <c r="I78" s="59">
        <f>IFERROR(H78/C78,".")</f>
        <v>0.54426568769468353</v>
      </c>
      <c r="J78" s="60">
        <f>'[3]arkusz główny'!AK268</f>
        <v>42</v>
      </c>
      <c r="K78" s="61">
        <f>'[3]arkusz główny'!AL268</f>
        <v>770890301.89999998</v>
      </c>
      <c r="L78" s="61">
        <f>'[3]arkusz główny'!AM268</f>
        <v>490517493.73000002</v>
      </c>
      <c r="M78" s="61">
        <f>'[3]arkusz główny'!AN268</f>
        <v>175697938.65000001</v>
      </c>
      <c r="N78" s="62">
        <f>IFERROR(M78/O78,".")</f>
        <v>0.48984887031551499</v>
      </c>
      <c r="O78" s="63">
        <f>'[3]arkusz główny'!AR268</f>
        <v>358677848</v>
      </c>
    </row>
    <row r="79" spans="1:15" ht="24.75" customHeight="1" x14ac:dyDescent="0.2">
      <c r="A79" s="52">
        <f>'[3]arkusz główny'!B271</f>
        <v>21</v>
      </c>
      <c r="B79" s="53" t="s">
        <v>126</v>
      </c>
      <c r="C79" s="54">
        <f>'[3]arkusz główny'!F271</f>
        <v>1228493509.9333341</v>
      </c>
      <c r="D79" s="209">
        <f>'[3]arkusz główny'!H271</f>
        <v>195625</v>
      </c>
      <c r="E79" s="216"/>
      <c r="F79" s="57"/>
      <c r="G79" s="58">
        <f>'[3]arkusz główny'!U271</f>
        <v>180298</v>
      </c>
      <c r="H79" s="56">
        <f>'[3]arkusz główny'!V271</f>
        <v>1198688750.02</v>
      </c>
      <c r="I79" s="59">
        <f>IFERROR(H79/C79,".")</f>
        <v>0.97573877299933676</v>
      </c>
      <c r="J79" s="60">
        <f>'[3]arkusz główny'!AK271</f>
        <v>180329</v>
      </c>
      <c r="K79" s="61">
        <f>'[3]arkusz główny'!AL271</f>
        <v>1199017000.79</v>
      </c>
      <c r="L79" s="61">
        <f>'[3]arkusz główny'!AM271</f>
        <v>762933659.57999992</v>
      </c>
      <c r="M79" s="61">
        <f>'[3]arkusz główny'!AN271</f>
        <v>266990454.13999999</v>
      </c>
      <c r="N79" s="62">
        <f>IFERROR(M79/O79,".")</f>
        <v>0.9766307361370824</v>
      </c>
      <c r="O79" s="63">
        <f>'[3]arkusz główny'!AR271</f>
        <v>273379123</v>
      </c>
    </row>
    <row r="80" spans="1:15" x14ac:dyDescent="0.2">
      <c r="A80" s="52"/>
      <c r="B80" s="53" t="s">
        <v>121</v>
      </c>
      <c r="C80" s="54">
        <f>'[3]arkusz główny'!F272</f>
        <v>1178911897.5959799</v>
      </c>
      <c r="D80" s="217"/>
      <c r="E80" s="216"/>
      <c r="F80" s="57"/>
      <c r="G80" s="218"/>
      <c r="H80" s="56">
        <f>'[3]zobowiązania wieloletnie'!F22</f>
        <v>1259805744.0699999</v>
      </c>
      <c r="I80" s="59">
        <f>IFERROR(H80/C80,".")</f>
        <v>1.0686173806872061</v>
      </c>
      <c r="J80" s="60">
        <f>'[3]arkusz główny'!AK272</f>
        <v>53466</v>
      </c>
      <c r="K80" s="61">
        <f>SUM(K81:K82)</f>
        <v>1259805744.0699999</v>
      </c>
      <c r="L80" s="61">
        <f>SUM(L81:L82)</f>
        <v>801610021.19000006</v>
      </c>
      <c r="M80" s="61">
        <f>SUM(M81:M82)</f>
        <v>298022264.75999999</v>
      </c>
      <c r="N80" s="62">
        <f>IFERROR(M80/O80,".")</f>
        <v>1.1289359357362818</v>
      </c>
      <c r="O80" s="63">
        <f>'[3]arkusz główny'!AR272</f>
        <v>263985099</v>
      </c>
    </row>
    <row r="81" spans="1:15" x14ac:dyDescent="0.2">
      <c r="A81" s="312" t="s">
        <v>87</v>
      </c>
      <c r="B81" s="219" t="s">
        <v>39</v>
      </c>
      <c r="C81" s="276"/>
      <c r="D81" s="330"/>
      <c r="E81" s="220"/>
      <c r="F81" s="221"/>
      <c r="G81" s="222"/>
      <c r="H81" s="142">
        <f>'[3]zobowiązania wieloletnie'!F23</f>
        <v>586710431.03999996</v>
      </c>
      <c r="I81" s="278"/>
      <c r="J81" s="223">
        <f>'[3]arkusz główny'!AK273</f>
        <v>17662</v>
      </c>
      <c r="K81" s="224">
        <f>'[3]arkusz główny'!AL273</f>
        <v>586710431.03999996</v>
      </c>
      <c r="L81" s="224">
        <f>'[3]arkusz główny'!AM273</f>
        <v>373321428.02999997</v>
      </c>
      <c r="M81" s="224">
        <f>'[3]arkusz główny'!AN273</f>
        <v>137689426.47999999</v>
      </c>
      <c r="N81" s="279"/>
      <c r="O81" s="280"/>
    </row>
    <row r="82" spans="1:15" ht="13.5" thickBot="1" x14ac:dyDescent="0.25">
      <c r="A82" s="328"/>
      <c r="B82" s="158" t="s">
        <v>122</v>
      </c>
      <c r="C82" s="329"/>
      <c r="D82" s="331"/>
      <c r="E82" s="225"/>
      <c r="F82" s="226"/>
      <c r="G82" s="227"/>
      <c r="H82" s="228">
        <f>'[3]zobowiązania wieloletnie'!F24</f>
        <v>673095313.02999997</v>
      </c>
      <c r="I82" s="332"/>
      <c r="J82" s="229">
        <f>'[3]arkusz główny'!AK274</f>
        <v>35804</v>
      </c>
      <c r="K82" s="230">
        <f>'[3]arkusz główny'!AL274</f>
        <v>673095313.02999997</v>
      </c>
      <c r="L82" s="230">
        <f>'[3]arkusz główny'!AM274</f>
        <v>428288593.16000003</v>
      </c>
      <c r="M82" s="230">
        <f>'[3]arkusz główny'!AN274</f>
        <v>160332838.28</v>
      </c>
      <c r="N82" s="333"/>
      <c r="O82" s="334"/>
    </row>
    <row r="83" spans="1:15" ht="31.5" customHeight="1" thickBot="1" x14ac:dyDescent="0.25">
      <c r="A83" s="322" t="s">
        <v>123</v>
      </c>
      <c r="B83" s="323"/>
      <c r="C83" s="231">
        <f>'[3]arkusz główny'!F275</f>
        <v>60283747204.930923</v>
      </c>
      <c r="D83" s="232">
        <f>D80+D78+D69+D68+D67+D61+D56+D50+D47+D41+D35+D29+D26+D18+D13+D9+D6+D79</f>
        <v>6816817</v>
      </c>
      <c r="E83" s="233">
        <f>E80+E78+E69+E68+E67+E61+E56+E50+E47+E41+E35+E29+E26+E18+E13+E9+E6+E79</f>
        <v>67740588697.055702</v>
      </c>
      <c r="F83" s="234">
        <f>IFERROR(E83/C83,".")</f>
        <v>1.1236957196236608</v>
      </c>
      <c r="G83" s="235">
        <f>G80+G78+G69+G68+G67+G61+G56+G50+G47+G41+G35+G29+G26+G18+G13+G9+G6+G79</f>
        <v>5602316</v>
      </c>
      <c r="H83" s="236">
        <f>H80+H78+H69+H68+H67+H61+H56+H50+H47+H41+H35+H29+H26+H18+H13+H9+H6+H79</f>
        <v>53407523579.598015</v>
      </c>
      <c r="I83" s="237">
        <f>IFERROR(H83/C83,".")</f>
        <v>0.88593569669852135</v>
      </c>
      <c r="J83" s="238">
        <f>'[3]arkusz główny'!AK275</f>
        <v>1199633</v>
      </c>
      <c r="K83" s="239">
        <f>K80+K78+K69+K68+K61+K56+K50+K47+K41+K35+K29+K26+K18+K13+K9+K6+K79+K67</f>
        <v>39440296008.850006</v>
      </c>
      <c r="L83" s="239">
        <f t="shared" ref="L83:M83" si="6">L80+L78+L69+L68+L61+L56+L50+L47+L41+L35+L29+L26+L18+L13+L9+L6+L79+L67</f>
        <v>25151837523.430004</v>
      </c>
      <c r="M83" s="239">
        <f t="shared" si="6"/>
        <v>9029956806.4399986</v>
      </c>
      <c r="N83" s="240">
        <f>IFERROR(M83/O83,".")</f>
        <v>0.66673182814727239</v>
      </c>
      <c r="O83" s="241">
        <f>'[3]arkusz główny'!AR275</f>
        <v>13543611427</v>
      </c>
    </row>
    <row r="84" spans="1:15" ht="31.5" customHeight="1" thickBot="1" x14ac:dyDescent="0.25">
      <c r="A84" s="324" t="s">
        <v>124</v>
      </c>
      <c r="B84" s="324"/>
      <c r="C84" s="242">
        <f>'[3]arkusz główny'!F276</f>
        <v>60594841505.355919</v>
      </c>
      <c r="D84" s="325"/>
      <c r="E84" s="326"/>
      <c r="F84" s="326"/>
      <c r="G84" s="326"/>
      <c r="H84" s="326"/>
      <c r="I84" s="326"/>
      <c r="J84" s="326"/>
      <c r="K84" s="326"/>
      <c r="L84" s="326"/>
      <c r="M84" s="326"/>
      <c r="N84" s="327"/>
      <c r="O84" s="242">
        <f>O80+O78+O69+O68+O61+O56+O50+O47+O41+O35+O29+O26+O18+O13+O9+O6+O67+O79</f>
        <v>13612211427</v>
      </c>
    </row>
    <row r="85" spans="1:15" x14ac:dyDescent="0.2">
      <c r="A85" s="243" t="s">
        <v>127</v>
      </c>
      <c r="B85" s="244"/>
      <c r="C85" s="244"/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</row>
    <row r="86" spans="1:15" ht="11.1" customHeight="1" x14ac:dyDescent="0.2">
      <c r="A86" s="243" t="str">
        <f>'[3]arkusz główny'!B278</f>
        <v>2.) Szacunkowe limity finansowe zostały przeliczone wg kursu 4,5678 (kurs EBC z przedostatniego dnia roboczego Komisji Europejskiej miesiąca poprzedzającego miesiąc, dla którego dokonuje się wyliczenia limitu alokacji środków wspólnotowych - 30.08.2021 r.)</v>
      </c>
      <c r="B86" s="244"/>
      <c r="C86" s="244"/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O86" s="244"/>
    </row>
    <row r="87" spans="1:15" hidden="1" x14ac:dyDescent="0.2">
      <c r="A87" s="243" t="str">
        <f>'[3]arkusz główny'!B279</f>
        <v xml:space="preserve">3.) W ramach poddziałania 19.2 dane zawarte w sekcjach "złożone wnioski" oraz "wnioski odrzucone / wycofane" nie zawierają wniosków niewybranych przez LGD. </v>
      </c>
      <c r="J87" s="245"/>
      <c r="K87" s="245"/>
      <c r="L87" s="245"/>
      <c r="M87" s="245"/>
      <c r="N87" s="245"/>
    </row>
    <row r="88" spans="1:15" hidden="1" x14ac:dyDescent="0.2">
      <c r="A88" s="243" t="str">
        <f>'[3]arkusz główny'!B280</f>
        <v>4.) W ramach poddziałania 19.4 dane kwotowe zawarte w sekcjach dotyczących złożonych wniosków oraz zawartych umów dotyczą maksymalnej kwoty wsparcia wynikającej z umowy ramowej zawartej przez daną LGD.</v>
      </c>
    </row>
    <row r="89" spans="1:15" hidden="1" x14ac:dyDescent="0.2">
      <c r="A89" s="243" t="str">
        <f>'[3]arkusz główny'!B281</f>
        <v>5.)  W przypadku działania 13, w wyniku przeksięgowań płatności część kwot z decyzji została zrealizowana w ramach budżetu PROW 2007-2013 (dot. wiersza zobowiązania z PROW 2007-2013 (część kampanii 2014)).</v>
      </c>
      <c r="K89" s="246"/>
      <c r="L89" s="246"/>
      <c r="M89" s="246"/>
    </row>
    <row r="90" spans="1:15" hidden="1" x14ac:dyDescent="0.2">
      <c r="A90" s="243" t="str">
        <f>'[3]arkusz główny'!B282</f>
        <v>6.) W ramach obsługi działania 8, 10 i 11 w kolumnie „Zrealizowane płatności” uwzględniono  kwoty wypłacone w wyniku rozstrzygnięć odwołań z lat poprzednich, które są realizowane z budżetu PROW 2014-2020, dla których nie zostały wydane decyzje w ramach PROW 2014-2020</v>
      </c>
    </row>
    <row r="91" spans="1:15" hidden="1" x14ac:dyDescent="0.2">
      <c r="A91" s="243" t="str">
        <f>'[3]arkusz główny'!B283</f>
        <v>7.) Kwota złożonych wniosków o przyznanie pomocy oraz podpisanych umów czynnych w poddziałaniu 19.4 ma charakter orientacyjny. Wnioskowana przez LGD kwota pomocy w euro została przeliczona na pln zgodnie ze instrukcją opracowaną przez MRiRW.</v>
      </c>
    </row>
    <row r="92" spans="1:15" hidden="1" x14ac:dyDescent="0.2">
      <c r="A92" s="243" t="str">
        <f>'[3]arkusz główny'!B284</f>
        <v>8.) Dane w sekcjach B-J i L-N nie obejmują instrumentów finansowych realizowanych w ramach Programu.</v>
      </c>
    </row>
    <row r="93" spans="1:15" hidden="1" x14ac:dyDescent="0.2">
      <c r="A93" s="243" t="str">
        <f>'[3]arkusz główny'!B285</f>
        <v>9.) W kwocie zrealizowanych płatności w ramach działania "Renty strukturalne" zostały uwzględnione kwoty świadczeń emerytalnych beneficjentów, którzy osiągnęli wiek emerytalny i nie mieli pomniejszonej renty strukturalnej o kwotę emerytury z ubezpieczenia społecznego (kwoty te zostały wyłączone z refundacji przez KE) . W związku z powyższym kwota zrealizowanych płatności jest wyższa od limitu środków przeznaczonych na jego realizację.</v>
      </c>
      <c r="G93" s="245"/>
      <c r="H93" s="245"/>
      <c r="I93" s="245"/>
    </row>
    <row r="94" spans="1:15" hidden="1" x14ac:dyDescent="0.2">
      <c r="A94" s="243"/>
      <c r="C94" s="246"/>
      <c r="D94" s="245"/>
      <c r="E94" s="245"/>
      <c r="G94" s="245"/>
      <c r="H94" s="245"/>
      <c r="J94" s="245"/>
      <c r="K94" s="245"/>
    </row>
    <row r="95" spans="1:15" hidden="1" x14ac:dyDescent="0.2">
      <c r="A95" s="243" t="str">
        <f>'[3]arkusz główny'!B287</f>
        <v xml:space="preserve">Sporządzili: pracownicy Wydziału Informacji Zarządczej i Sprawozdawczości oraz Wydziału Sprawozdawczości Instrumentów Rolnych i Rybackich </v>
      </c>
    </row>
    <row r="96" spans="1:15" hidden="1" x14ac:dyDescent="0.2">
      <c r="A96" s="243" t="str">
        <f>'[3]arkusz główny'!B288</f>
        <v xml:space="preserve">Sprawdzili: Katarzyna Kotańska Naczelnik Wydziału Informacji Zarządczej i Sprawozdawczości, Jolanta Puchta - wz. Naczelnika,Wydział Sprawozdawczości Instrumentów Rolnych i Rybackich </v>
      </c>
    </row>
    <row r="97" spans="1:13" hidden="1" x14ac:dyDescent="0.2">
      <c r="A97" s="243" t="str">
        <f>'[3]arkusz główny'!B289</f>
        <v>Zatwierdził: Cezary Gadomski - Zastępca Dyrektora, Departament Analiz i Sprawozdawczości</v>
      </c>
    </row>
    <row r="98" spans="1:13" hidden="1" x14ac:dyDescent="0.2">
      <c r="A98" s="243"/>
    </row>
    <row r="99" spans="1:13" ht="15.75" hidden="1" customHeight="1" x14ac:dyDescent="0.2">
      <c r="A99" s="243"/>
    </row>
    <row r="100" spans="1:13" ht="15" hidden="1" customHeight="1" x14ac:dyDescent="0.2">
      <c r="A100" s="243" t="str">
        <f>'[3]arkusz główny'!B290</f>
        <v>Data sporządzenia: 14.09.2021 r.</v>
      </c>
    </row>
    <row r="101" spans="1:13" hidden="1" x14ac:dyDescent="0.2">
      <c r="C101" s="245"/>
      <c r="D101" s="245">
        <f>D83-'[3]arkusz główny'!H275</f>
        <v>0</v>
      </c>
      <c r="E101" s="245">
        <f>E83-'[3]arkusz główny'!I275</f>
        <v>0</v>
      </c>
      <c r="G101" s="245">
        <f>G83-'[3]arkusz główny'!U275</f>
        <v>0</v>
      </c>
      <c r="H101" s="245">
        <f>H83-'[3]arkusz główny'!V275</f>
        <v>0</v>
      </c>
      <c r="J101" s="245">
        <f>J83-'[3]arkusz główny'!AK275</f>
        <v>0</v>
      </c>
      <c r="K101" s="245">
        <f>K83-'[3]arkusz główny'!AL275</f>
        <v>0</v>
      </c>
      <c r="L101" s="245">
        <f>L83-'[3]arkusz główny'!AM275</f>
        <v>0</v>
      </c>
      <c r="M101" s="245">
        <f>M83-'[3]arkusz główny'!AN275</f>
        <v>0</v>
      </c>
    </row>
    <row r="102" spans="1:13" hidden="1" x14ac:dyDescent="0.2"/>
    <row r="103" spans="1:13" hidden="1" x14ac:dyDescent="0.2"/>
    <row r="104" spans="1:13" hidden="1" x14ac:dyDescent="0.2"/>
    <row r="105" spans="1:13" hidden="1" x14ac:dyDescent="0.2"/>
    <row r="106" spans="1:13" hidden="1" x14ac:dyDescent="0.2"/>
    <row r="107" spans="1:13" hidden="1" x14ac:dyDescent="0.2"/>
    <row r="108" spans="1:13" hidden="1" x14ac:dyDescent="0.2"/>
    <row r="109" spans="1:13" hidden="1" x14ac:dyDescent="0.2"/>
    <row r="110" spans="1:13" hidden="1" x14ac:dyDescent="0.2"/>
    <row r="111" spans="1:13" hidden="1" x14ac:dyDescent="0.2"/>
    <row r="112" spans="1:13" hidden="1" x14ac:dyDescent="0.2"/>
    <row r="113" spans="1:1" hidden="1" x14ac:dyDescent="0.2"/>
    <row r="114" spans="1:1" hidden="1" x14ac:dyDescent="0.2"/>
    <row r="115" spans="1:1" hidden="1" x14ac:dyDescent="0.2"/>
    <row r="116" spans="1:1" hidden="1" x14ac:dyDescent="0.2"/>
    <row r="117" spans="1:1" hidden="1" x14ac:dyDescent="0.2"/>
    <row r="118" spans="1:1" hidden="1" x14ac:dyDescent="0.2"/>
    <row r="119" spans="1:1" hidden="1" x14ac:dyDescent="0.2"/>
    <row r="120" spans="1:1" hidden="1" x14ac:dyDescent="0.2"/>
    <row r="121" spans="1:1" hidden="1" x14ac:dyDescent="0.2"/>
    <row r="122" spans="1:1" hidden="1" x14ac:dyDescent="0.2"/>
    <row r="123" spans="1:1" hidden="1" x14ac:dyDescent="0.2"/>
    <row r="124" spans="1:1" hidden="1" x14ac:dyDescent="0.2"/>
    <row r="125" spans="1:1" x14ac:dyDescent="0.2">
      <c r="A125" s="243" t="s">
        <v>128</v>
      </c>
    </row>
  </sheetData>
  <mergeCells count="104">
    <mergeCell ref="A83:B83"/>
    <mergeCell ref="A84:B84"/>
    <mergeCell ref="D84:N84"/>
    <mergeCell ref="A81:A82"/>
    <mergeCell ref="C81:C82"/>
    <mergeCell ref="D81:D82"/>
    <mergeCell ref="I81:I82"/>
    <mergeCell ref="N81:N82"/>
    <mergeCell ref="O81:O82"/>
    <mergeCell ref="C70:C77"/>
    <mergeCell ref="F70:F77"/>
    <mergeCell ref="I70:I77"/>
    <mergeCell ref="N70:N77"/>
    <mergeCell ref="O70:O77"/>
    <mergeCell ref="A71:A73"/>
    <mergeCell ref="A74:A76"/>
    <mergeCell ref="O57:O60"/>
    <mergeCell ref="A59:A60"/>
    <mergeCell ref="B62:B64"/>
    <mergeCell ref="C62:C66"/>
    <mergeCell ref="E62:E66"/>
    <mergeCell ref="F62:F66"/>
    <mergeCell ref="I62:I66"/>
    <mergeCell ref="N62:N66"/>
    <mergeCell ref="O62:O66"/>
    <mergeCell ref="A65:A66"/>
    <mergeCell ref="A53:A55"/>
    <mergeCell ref="C57:C60"/>
    <mergeCell ref="E57:E60"/>
    <mergeCell ref="F57:F60"/>
    <mergeCell ref="I57:I60"/>
    <mergeCell ref="N57:N60"/>
    <mergeCell ref="O48:O49"/>
    <mergeCell ref="C51:C54"/>
    <mergeCell ref="E51:E54"/>
    <mergeCell ref="F51:F54"/>
    <mergeCell ref="I51:I54"/>
    <mergeCell ref="N51:N54"/>
    <mergeCell ref="O51:O54"/>
    <mergeCell ref="A48:A49"/>
    <mergeCell ref="C48:C49"/>
    <mergeCell ref="E48:E49"/>
    <mergeCell ref="F48:F49"/>
    <mergeCell ref="I48:I49"/>
    <mergeCell ref="N48:N49"/>
    <mergeCell ref="C42:C46"/>
    <mergeCell ref="A43:A45"/>
    <mergeCell ref="F43:F45"/>
    <mergeCell ref="I43:I45"/>
    <mergeCell ref="N43:N45"/>
    <mergeCell ref="O43:O45"/>
    <mergeCell ref="A36:A37"/>
    <mergeCell ref="C36:C40"/>
    <mergeCell ref="F36:F40"/>
    <mergeCell ref="I36:I40"/>
    <mergeCell ref="N36:N40"/>
    <mergeCell ref="O36:O40"/>
    <mergeCell ref="A38:A39"/>
    <mergeCell ref="A19:A23"/>
    <mergeCell ref="C27:C28"/>
    <mergeCell ref="F27:F28"/>
    <mergeCell ref="I27:I28"/>
    <mergeCell ref="N27:N28"/>
    <mergeCell ref="O27:O28"/>
    <mergeCell ref="M10:M11"/>
    <mergeCell ref="N10:N12"/>
    <mergeCell ref="O10:O12"/>
    <mergeCell ref="A14:A16"/>
    <mergeCell ref="C14:C16"/>
    <mergeCell ref="E14:E16"/>
    <mergeCell ref="F14:F17"/>
    <mergeCell ref="I14:I17"/>
    <mergeCell ref="N14:N17"/>
    <mergeCell ref="O14:O17"/>
    <mergeCell ref="G10:G11"/>
    <mergeCell ref="H10:H11"/>
    <mergeCell ref="I10:I12"/>
    <mergeCell ref="J10:J11"/>
    <mergeCell ref="K10:K11"/>
    <mergeCell ref="L10:L11"/>
    <mergeCell ref="C7:C8"/>
    <mergeCell ref="F7:F8"/>
    <mergeCell ref="I7:I8"/>
    <mergeCell ref="N7:N8"/>
    <mergeCell ref="O7:O8"/>
    <mergeCell ref="A10:A11"/>
    <mergeCell ref="C10:C12"/>
    <mergeCell ref="D10:D11"/>
    <mergeCell ref="E10:E11"/>
    <mergeCell ref="F10:F12"/>
    <mergeCell ref="C3:C4"/>
    <mergeCell ref="D3:D4"/>
    <mergeCell ref="G3:G4"/>
    <mergeCell ref="J3:J4"/>
    <mergeCell ref="K3:L3"/>
    <mergeCell ref="O3:O4"/>
    <mergeCell ref="D1:F1"/>
    <mergeCell ref="G1:I1"/>
    <mergeCell ref="J1:N1"/>
    <mergeCell ref="A2:A4"/>
    <mergeCell ref="B2:B4"/>
    <mergeCell ref="D2:F2"/>
    <mergeCell ref="G2:I2"/>
    <mergeCell ref="J2:N2"/>
  </mergeCells>
  <printOptions horizontalCentered="1" verticalCentered="1"/>
  <pageMargins left="0.31496062992125984" right="0" top="0" bottom="0" header="0.27559055118110237" footer="7.874015748031496E-2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PROW 2014-2020 wrzesień 2021</vt:lpstr>
      <vt:lpstr>'PROW 2014-2020 wrzesień 2021'!Obszar_wydruku</vt:lpstr>
    </vt:vector>
  </TitlesOfParts>
  <Company>Ministerstwo Rolnictwa i Rozwoju Wsi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Mielczarek Urszula</dc:creator>
  <cp:lastModifiedBy>Mucha Sławomir</cp:lastModifiedBy>
  <cp:lastPrinted>2021-10-18T11:45:57Z</cp:lastPrinted>
  <dcterms:created xsi:type="dcterms:W3CDTF">2021-10-18T10:07:27Z</dcterms:created>
  <dcterms:modified xsi:type="dcterms:W3CDTF">2021-10-19T07:11:52Z</dcterms:modified>
</cp:coreProperties>
</file>