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3820" windowHeight="6030"/>
  </bookViews>
  <sheets>
    <sheet name="PROW 2014-2020 luty 2022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luty 2022'!$A$1:$O$104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A99" i="1"/>
  <c r="A98" i="1"/>
  <c r="A97" i="1"/>
  <c r="A95" i="1"/>
  <c r="A94" i="1"/>
  <c r="A93" i="1"/>
  <c r="A92" i="1"/>
  <c r="A91" i="1"/>
  <c r="A90" i="1"/>
  <c r="A89" i="1"/>
  <c r="M86" i="1"/>
  <c r="L86" i="1"/>
  <c r="K86" i="1"/>
  <c r="H86" i="1"/>
  <c r="C86" i="1"/>
  <c r="O85" i="1"/>
  <c r="J85" i="1"/>
  <c r="J102" i="1" s="1"/>
  <c r="C85" i="1"/>
  <c r="M84" i="1"/>
  <c r="L84" i="1"/>
  <c r="K84" i="1"/>
  <c r="J84" i="1"/>
  <c r="H84" i="1"/>
  <c r="M83" i="1"/>
  <c r="L83" i="1"/>
  <c r="L82" i="1" s="1"/>
  <c r="K83" i="1"/>
  <c r="J83" i="1"/>
  <c r="H83" i="1"/>
  <c r="O82" i="1"/>
  <c r="K82" i="1"/>
  <c r="J82" i="1"/>
  <c r="H82" i="1"/>
  <c r="C82" i="1"/>
  <c r="O81" i="1"/>
  <c r="M81" i="1"/>
  <c r="L81" i="1"/>
  <c r="K81" i="1"/>
  <c r="J81" i="1"/>
  <c r="H81" i="1"/>
  <c r="G81" i="1"/>
  <c r="D81" i="1"/>
  <c r="C81" i="1"/>
  <c r="A81" i="1"/>
  <c r="O80" i="1"/>
  <c r="M80" i="1"/>
  <c r="L80" i="1"/>
  <c r="K80" i="1"/>
  <c r="J80" i="1"/>
  <c r="H80" i="1"/>
  <c r="G80" i="1"/>
  <c r="E80" i="1"/>
  <c r="D80" i="1"/>
  <c r="C80" i="1"/>
  <c r="M79" i="1"/>
  <c r="L79" i="1"/>
  <c r="K79" i="1"/>
  <c r="J79" i="1"/>
  <c r="H79" i="1"/>
  <c r="G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E76" i="1"/>
  <c r="D76" i="1"/>
  <c r="M75" i="1"/>
  <c r="L75" i="1"/>
  <c r="K75" i="1"/>
  <c r="J75" i="1"/>
  <c r="H75" i="1"/>
  <c r="G75" i="1"/>
  <c r="M74" i="1"/>
  <c r="L74" i="1"/>
  <c r="K74" i="1"/>
  <c r="J74" i="1"/>
  <c r="H74" i="1"/>
  <c r="G74" i="1"/>
  <c r="G73" i="1" s="1"/>
  <c r="E74" i="1"/>
  <c r="D74" i="1"/>
  <c r="M73" i="1"/>
  <c r="L73" i="1"/>
  <c r="K73" i="1"/>
  <c r="J73" i="1"/>
  <c r="E73" i="1"/>
  <c r="D73" i="1"/>
  <c r="M72" i="1"/>
  <c r="L72" i="1"/>
  <c r="K72" i="1"/>
  <c r="J72" i="1"/>
  <c r="H72" i="1"/>
  <c r="G72" i="1"/>
  <c r="E72" i="1"/>
  <c r="D72" i="1"/>
  <c r="D71" i="1" s="1"/>
  <c r="O71" i="1"/>
  <c r="J71" i="1"/>
  <c r="C71" i="1"/>
  <c r="O70" i="1"/>
  <c r="C70" i="1"/>
  <c r="O69" i="1"/>
  <c r="M69" i="1"/>
  <c r="L69" i="1"/>
  <c r="K69" i="1"/>
  <c r="J69" i="1"/>
  <c r="H69" i="1"/>
  <c r="G69" i="1"/>
  <c r="E69" i="1"/>
  <c r="D69" i="1"/>
  <c r="C69" i="1"/>
  <c r="I69" i="1" s="1"/>
  <c r="O68" i="1"/>
  <c r="M68" i="1"/>
  <c r="N68" i="1" s="1"/>
  <c r="L68" i="1"/>
  <c r="K68" i="1"/>
  <c r="J68" i="1"/>
  <c r="H68" i="1"/>
  <c r="G68" i="1"/>
  <c r="F68" i="1"/>
  <c r="D68" i="1"/>
  <c r="C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O62" i="1"/>
  <c r="M62" i="1"/>
  <c r="L62" i="1"/>
  <c r="K62" i="1"/>
  <c r="J62" i="1"/>
  <c r="H62" i="1"/>
  <c r="G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O57" i="1"/>
  <c r="M57" i="1"/>
  <c r="L57" i="1"/>
  <c r="K57" i="1"/>
  <c r="J57" i="1"/>
  <c r="H57" i="1"/>
  <c r="I57" i="1" s="1"/>
  <c r="G57" i="1"/>
  <c r="D57" i="1"/>
  <c r="C57" i="1"/>
  <c r="M56" i="1"/>
  <c r="L56" i="1"/>
  <c r="K56" i="1"/>
  <c r="J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J48" i="1" s="1"/>
  <c r="H50" i="1"/>
  <c r="M49" i="1"/>
  <c r="M48" i="1" s="1"/>
  <c r="L49" i="1"/>
  <c r="K49" i="1"/>
  <c r="K48" i="1" s="1"/>
  <c r="J49" i="1"/>
  <c r="H49" i="1"/>
  <c r="G49" i="1"/>
  <c r="D49" i="1"/>
  <c r="D48" i="1" s="1"/>
  <c r="O48" i="1"/>
  <c r="H48" i="1"/>
  <c r="G48" i="1"/>
  <c r="C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O42" i="1"/>
  <c r="M42" i="1"/>
  <c r="L42" i="1"/>
  <c r="K42" i="1"/>
  <c r="J42" i="1"/>
  <c r="H42" i="1"/>
  <c r="G42" i="1"/>
  <c r="E42" i="1"/>
  <c r="D42" i="1"/>
  <c r="C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M36" i="1" s="1"/>
  <c r="N36" i="1" s="1"/>
  <c r="L37" i="1"/>
  <c r="L36" i="1" s="1"/>
  <c r="K37" i="1"/>
  <c r="K36" i="1" s="1"/>
  <c r="J37" i="1"/>
  <c r="H37" i="1"/>
  <c r="H36" i="1" s="1"/>
  <c r="G37" i="1"/>
  <c r="G36" i="1" s="1"/>
  <c r="E37" i="1"/>
  <c r="E36" i="1" s="1"/>
  <c r="F36" i="1" s="1"/>
  <c r="D37" i="1"/>
  <c r="O36" i="1"/>
  <c r="J36" i="1"/>
  <c r="D36" i="1"/>
  <c r="C36" i="1"/>
  <c r="O35" i="1"/>
  <c r="M35" i="1"/>
  <c r="L35" i="1"/>
  <c r="K35" i="1"/>
  <c r="J35" i="1"/>
  <c r="H35" i="1"/>
  <c r="G35" i="1"/>
  <c r="D35" i="1"/>
  <c r="C35" i="1"/>
  <c r="O34" i="1"/>
  <c r="M34" i="1"/>
  <c r="N34" i="1" s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I32" i="1" s="1"/>
  <c r="O31" i="1"/>
  <c r="M31" i="1"/>
  <c r="N31" i="1" s="1"/>
  <c r="L31" i="1"/>
  <c r="K31" i="1"/>
  <c r="J31" i="1"/>
  <c r="H31" i="1"/>
  <c r="G31" i="1"/>
  <c r="E31" i="1"/>
  <c r="D31" i="1"/>
  <c r="C31" i="1"/>
  <c r="J30" i="1"/>
  <c r="M29" i="1"/>
  <c r="L29" i="1"/>
  <c r="K29" i="1"/>
  <c r="J29" i="1"/>
  <c r="H29" i="1"/>
  <c r="G29" i="1"/>
  <c r="E29" i="1"/>
  <c r="D29" i="1"/>
  <c r="M28" i="1"/>
  <c r="M27" i="1" s="1"/>
  <c r="N27" i="1" s="1"/>
  <c r="L28" i="1"/>
  <c r="L27" i="1" s="1"/>
  <c r="K28" i="1"/>
  <c r="K27" i="1" s="1"/>
  <c r="J28" i="1"/>
  <c r="H28" i="1"/>
  <c r="G28" i="1"/>
  <c r="G27" i="1" s="1"/>
  <c r="E28" i="1"/>
  <c r="E27" i="1" s="1"/>
  <c r="F27" i="1" s="1"/>
  <c r="D28" i="1"/>
  <c r="D27" i="1" s="1"/>
  <c r="O27" i="1"/>
  <c r="J27" i="1"/>
  <c r="C27" i="1"/>
  <c r="O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B23" i="1"/>
  <c r="O22" i="1"/>
  <c r="M22" i="1"/>
  <c r="L22" i="1"/>
  <c r="K22" i="1"/>
  <c r="J22" i="1"/>
  <c r="H22" i="1"/>
  <c r="G22" i="1"/>
  <c r="E22" i="1"/>
  <c r="D22" i="1"/>
  <c r="C22" i="1"/>
  <c r="I22" i="1" s="1"/>
  <c r="M21" i="1"/>
  <c r="N21" i="1" s="1"/>
  <c r="L21" i="1"/>
  <c r="K21" i="1"/>
  <c r="J21" i="1"/>
  <c r="H21" i="1"/>
  <c r="I21" i="1" s="1"/>
  <c r="G21" i="1"/>
  <c r="E21" i="1"/>
  <c r="D21" i="1"/>
  <c r="M20" i="1"/>
  <c r="N20" i="1" s="1"/>
  <c r="L20" i="1"/>
  <c r="K20" i="1"/>
  <c r="H20" i="1"/>
  <c r="I20" i="1" s="1"/>
  <c r="G20" i="1"/>
  <c r="E20" i="1"/>
  <c r="D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L14" i="1" s="1"/>
  <c r="L13" i="1" s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J10" i="1"/>
  <c r="J9" i="1" s="1"/>
  <c r="H10" i="1"/>
  <c r="H9" i="1" s="1"/>
  <c r="G10" i="1"/>
  <c r="G9" i="1" s="1"/>
  <c r="E10" i="1"/>
  <c r="E9" i="1" s="1"/>
  <c r="D10" i="1"/>
  <c r="D9" i="1" s="1"/>
  <c r="O9" i="1"/>
  <c r="L9" i="1"/>
  <c r="K9" i="1"/>
  <c r="C9" i="1"/>
  <c r="M8" i="1"/>
  <c r="L8" i="1"/>
  <c r="J8" i="1"/>
  <c r="H8" i="1"/>
  <c r="G8" i="1"/>
  <c r="E8" i="1"/>
  <c r="D8" i="1"/>
  <c r="M7" i="1"/>
  <c r="L7" i="1"/>
  <c r="K7" i="1"/>
  <c r="K6" i="1" s="1"/>
  <c r="J7" i="1"/>
  <c r="H7" i="1"/>
  <c r="H6" i="1" s="1"/>
  <c r="I6" i="1" s="1"/>
  <c r="G7" i="1"/>
  <c r="G6" i="1" s="1"/>
  <c r="E7" i="1"/>
  <c r="E6" i="1" s="1"/>
  <c r="D7" i="1"/>
  <c r="D6" i="1" s="1"/>
  <c r="O6" i="1"/>
  <c r="J6" i="1"/>
  <c r="C6" i="1"/>
  <c r="H27" i="1" l="1"/>
  <c r="I27" i="1" s="1"/>
  <c r="I19" i="1"/>
  <c r="F25" i="1"/>
  <c r="N42" i="1"/>
  <c r="F42" i="1"/>
  <c r="I81" i="1"/>
  <c r="E30" i="1"/>
  <c r="F33" i="1"/>
  <c r="I62" i="1"/>
  <c r="F69" i="1"/>
  <c r="I35" i="1"/>
  <c r="I42" i="1"/>
  <c r="M14" i="1"/>
  <c r="M13" i="1" s="1"/>
  <c r="N13" i="1" s="1"/>
  <c r="G18" i="1"/>
  <c r="F80" i="1"/>
  <c r="I34" i="1"/>
  <c r="M6" i="1"/>
  <c r="N6" i="1" s="1"/>
  <c r="I48" i="1"/>
  <c r="D13" i="1"/>
  <c r="K14" i="1"/>
  <c r="K13" i="1" s="1"/>
  <c r="G30" i="1"/>
  <c r="I86" i="1"/>
  <c r="I31" i="1"/>
  <c r="F6" i="1"/>
  <c r="D30" i="1"/>
  <c r="D85" i="1" s="1"/>
  <c r="D102" i="1" s="1"/>
  <c r="N51" i="1"/>
  <c r="N57" i="1"/>
  <c r="I80" i="1"/>
  <c r="N80" i="1"/>
  <c r="G13" i="1"/>
  <c r="I24" i="1"/>
  <c r="O30" i="1"/>
  <c r="N9" i="1"/>
  <c r="N23" i="1"/>
  <c r="N32" i="1"/>
  <c r="G76" i="1"/>
  <c r="G71" i="1" s="1"/>
  <c r="G85" i="1" s="1"/>
  <c r="G102" i="1" s="1"/>
  <c r="I51" i="1"/>
  <c r="K71" i="1"/>
  <c r="N19" i="1"/>
  <c r="F24" i="1"/>
  <c r="I25" i="1"/>
  <c r="N33" i="1"/>
  <c r="I82" i="1"/>
  <c r="L6" i="1"/>
  <c r="F9" i="1"/>
  <c r="F19" i="1"/>
  <c r="M18" i="1"/>
  <c r="N18" i="1" s="1"/>
  <c r="N25" i="1"/>
  <c r="H30" i="1"/>
  <c r="I30" i="1" s="1"/>
  <c r="F34" i="1"/>
  <c r="N35" i="1"/>
  <c r="N62" i="1"/>
  <c r="N81" i="1"/>
  <c r="D18" i="1"/>
  <c r="I68" i="1"/>
  <c r="N69" i="1"/>
  <c r="M71" i="1"/>
  <c r="N71" i="1" s="1"/>
  <c r="I9" i="1"/>
  <c r="E18" i="1"/>
  <c r="F18" i="1" s="1"/>
  <c r="N24" i="1"/>
  <c r="I23" i="1"/>
  <c r="E71" i="1"/>
  <c r="L18" i="1"/>
  <c r="O86" i="1"/>
  <c r="O102" i="1" s="1"/>
  <c r="K30" i="1"/>
  <c r="I36" i="1"/>
  <c r="L48" i="1"/>
  <c r="H73" i="1"/>
  <c r="H71" i="1" s="1"/>
  <c r="M82" i="1"/>
  <c r="H14" i="1"/>
  <c r="H13" i="1" s="1"/>
  <c r="I13" i="1" s="1"/>
  <c r="K18" i="1"/>
  <c r="F23" i="1"/>
  <c r="L30" i="1"/>
  <c r="N48" i="1"/>
  <c r="L71" i="1"/>
  <c r="N82" i="1"/>
  <c r="F22" i="1"/>
  <c r="N22" i="1"/>
  <c r="F32" i="1"/>
  <c r="C30" i="1"/>
  <c r="F30" i="1" s="1"/>
  <c r="F31" i="1"/>
  <c r="I33" i="1"/>
  <c r="H18" i="1"/>
  <c r="I18" i="1" s="1"/>
  <c r="M30" i="1"/>
  <c r="N30" i="1" s="1"/>
  <c r="E85" i="1" l="1"/>
  <c r="F85" i="1" s="1"/>
  <c r="F71" i="1"/>
  <c r="K85" i="1"/>
  <c r="K102" i="1" s="1"/>
  <c r="M85" i="1"/>
  <c r="N85" i="1" s="1"/>
  <c r="L85" i="1"/>
  <c r="L102" i="1" s="1"/>
  <c r="I71" i="1"/>
  <c r="H85" i="1"/>
  <c r="H102" i="1" s="1"/>
  <c r="C102" i="1"/>
  <c r="N86" i="1"/>
  <c r="I85" i="1"/>
  <c r="M102" i="1" l="1"/>
  <c r="E102" i="1"/>
</calcChain>
</file>

<file path=xl/sharedStrings.xml><?xml version="1.0" encoding="utf-8"?>
<sst xmlns="http://schemas.openxmlformats.org/spreadsheetml/2006/main" count="155" uniqueCount="132">
  <si>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</si>
  <si>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</si>
  <si>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</si>
  <si>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</si>
  <si>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</si>
  <si>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</si>
  <si>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</si>
  <si>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</si>
  <si>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</si>
  <si>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</si>
  <si>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</si>
  <si>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</si>
  <si>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</si>
  <si>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</si>
  <si>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</si>
  <si>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</si>
  <si>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</si>
  <si>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</si>
  <si>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</si>
  <si>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</si>
  <si>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</si>
  <si>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</si>
  <si>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</si>
  <si>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</si>
  <si>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</si>
  <si>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</si>
  <si>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</si>
  <si>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</si>
  <si>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</si>
  <si>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</si>
  <si>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</si>
  <si>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</si>
  <si>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</si>
  <si>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</si>
  <si>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</si>
  <si>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</si>
  <si>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</si>
  <si>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</si>
  <si>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</si>
  <si>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</si>
  <si>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</si>
  <si>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</si>
  <si>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</si>
  <si>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</si>
  <si>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</si>
  <si>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</si>
  <si>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</si>
  <si>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</si>
  <si>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</si>
  <si>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</si>
  <si>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</si>
  <si>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</si>
  <si>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</si>
  <si>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</si>
  <si>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</si>
  <si>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</si>
  <si>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</si>
  <si>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</si>
  <si>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</si>
  <si>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</si>
  <si>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</si>
  <si>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</si>
  <si>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</si>
  <si>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</si>
  <si>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</si>
  <si>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</si>
  <si>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</si>
  <si>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</si>
  <si>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</si>
  <si>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</si>
  <si>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</si>
  <si>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</si>
  <si>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</si>
  <si>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</si>
  <si>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</si>
  <si>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</si>
  <si>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</si>
  <si>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</si>
  <si>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</si>
  <si>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</si>
  <si>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</si>
  <si>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</si>
  <si>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</si>
  <si>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</si>
  <si>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</si>
  <si>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</si>
  <si>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</si>
  <si>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</si>
  <si>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</si>
  <si>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</si>
  <si>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</si>
  <si>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</si>
  <si>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</si>
  <si>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</si>
  <si>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</si>
  <si>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</si>
  <si>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</si>
  <si>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</si>
  <si>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</si>
  <si>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</si>
  <si>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</si>
  <si>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</si>
  <si>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</si>
  <si>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</si>
  <si>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</si>
  <si>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</si>
  <si>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</si>
  <si>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</si>
  <si>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</si>
  <si>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</si>
  <si>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</si>
  <si>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</si>
  <si>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</si>
  <si>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</si>
  <si>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</si>
  <si>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</si>
  <si>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</si>
  <si>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</si>
  <si>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</si>
  <si>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</si>
  <si>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</si>
  <si>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</si>
  <si>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</si>
  <si>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</si>
  <si>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</si>
  <si>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</si>
  <si>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</si>
  <si>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</si>
  <si>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4,5755 (kurs EBC z przedostatniego dnia roboczego Komisji Europejskiej miesiąca poprzedzającego miesiąc, dla którego dokonuje się wyliczenia limitu alokacji środków wspólnotowych - 28.01.2022 r.)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</si>
  <si>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</si>
  <si>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</si>
  <si>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 w ramach kampanii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</si>
</sst>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4" borderId="11" xfId="1" applyNumberFormat="1" applyFont="1" applyFill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4" borderId="0" xfId="1" applyNumberFormat="1" applyFont="1" applyFill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7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7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11" xfId="1" applyFont="1" applyFill="1" applyBorder="1" applyAlignment="1">
      <alignment horizontal="left" vertical="center" wrapText="1"/>
    </xf>
    <xf numFmtId="0" fontId="8" fillId="7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7" borderId="14" xfId="1" applyFont="1" applyFill="1" applyBorder="1" applyAlignment="1" applyProtection="1">
      <alignment horizontal="left" vertical="center" wrapText="1"/>
      <protection locked="0"/>
    </xf>
    <xf numFmtId="0" fontId="8" fillId="7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8" borderId="1" xfId="1" applyNumberFormat="1" applyFont="1" applyFill="1" applyBorder="1" applyAlignment="1">
      <alignment horizontal="right" vertical="center" wrapText="1"/>
    </xf>
    <xf numFmtId="3" fontId="11" fillId="8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8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8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8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8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8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8" borderId="1" xfId="1" applyNumberFormat="1" applyFont="1" applyFill="1" applyBorder="1" applyAlignment="1" applyProtection="1">
      <alignment horizontal="right" vertical="center" wrapText="1"/>
    </xf>
    <xf numFmtId="4" fontId="11" fillId="8" borderId="65" xfId="1" applyNumberFormat="1" applyFont="1" applyFill="1" applyBorder="1" applyAlignment="1" applyProtection="1">
      <alignment horizontal="right" vertical="center" wrapText="1"/>
    </xf>
    <xf numFmtId="10" fontId="11" fillId="8" borderId="66" xfId="1" applyNumberFormat="1" applyFont="1" applyFill="1" applyBorder="1" applyAlignment="1" applyProtection="1">
      <alignment horizontal="right" vertical="center" wrapText="1"/>
    </xf>
    <xf numFmtId="4" fontId="11" fillId="8" borderId="63" xfId="1" applyNumberFormat="1" applyFont="1" applyFill="1" applyBorder="1" applyAlignment="1">
      <alignment horizontal="right" vertical="center" wrapText="1"/>
    </xf>
    <xf numFmtId="10" fontId="11" fillId="8" borderId="66" xfId="1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4" fontId="12" fillId="0" borderId="0" xfId="1" applyNumberFormat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3" fontId="8" fillId="0" borderId="36" xfId="1" applyNumberFormat="1" applyFont="1" applyBorder="1" applyAlignment="1" applyProtection="1">
      <alignment horizontal="right" vertical="center" wrapText="1"/>
    </xf>
    <xf numFmtId="3" fontId="8" fillId="0" borderId="20" xfId="1" applyNumberFormat="1" applyFont="1" applyBorder="1" applyAlignment="1" applyProtection="1">
      <alignment horizontal="right" vertical="center" wrapText="1"/>
    </xf>
    <xf numFmtId="10" fontId="8" fillId="0" borderId="15" xfId="1" applyNumberFormat="1" applyFont="1" applyBorder="1" applyAlignment="1" applyProtection="1">
      <alignment horizontal="right" vertical="center" wrapText="1"/>
      <protection locked="0"/>
    </xf>
    <xf numFmtId="3" fontId="8" fillId="9" borderId="14" xfId="1" applyNumberFormat="1" applyFont="1" applyFill="1" applyBorder="1" applyAlignment="1">
      <alignment horizontal="right" vertical="center" wrapText="1"/>
    </xf>
    <xf numFmtId="10" fontId="6" fillId="9" borderId="39" xfId="1" applyNumberFormat="1" applyFont="1" applyFill="1" applyBorder="1" applyAlignment="1" applyProtection="1">
      <alignment horizontal="right" vertical="center" wrapText="1"/>
    </xf>
    <xf numFmtId="10" fontId="6" fillId="9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9" borderId="16" xfId="1" applyNumberFormat="1" applyFont="1" applyFill="1" applyBorder="1" applyAlignment="1" applyProtection="1">
      <alignment horizontal="right" vertical="center" wrapText="1"/>
    </xf>
    <xf numFmtId="10" fontId="8" fillId="9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9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9" borderId="11" xfId="1" applyNumberFormat="1" applyFont="1" applyFill="1" applyBorder="1" applyAlignment="1" applyProtection="1">
      <alignment horizontal="right" vertical="center" wrapText="1"/>
    </xf>
    <xf numFmtId="4" fontId="8" fillId="6" borderId="46" xfId="1" applyNumberFormat="1" applyFont="1" applyFill="1" applyBorder="1" applyAlignment="1" applyProtection="1">
      <alignment horizontal="right" vertical="center" wrapText="1"/>
    </xf>
    <xf numFmtId="4" fontId="8" fillId="0" borderId="46" xfId="1" applyNumberFormat="1" applyFont="1" applyBorder="1" applyAlignment="1" applyProtection="1">
      <alignment horizontal="right" vertical="center" wrapText="1"/>
    </xf>
    <xf numFmtId="4" fontId="6" fillId="9" borderId="32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6" fillId="2" borderId="46" xfId="1" applyNumberFormat="1" applyFont="1" applyFill="1" applyBorder="1" applyAlignment="1" applyProtection="1">
      <alignment horizontal="right" vertical="center" wrapText="1"/>
    </xf>
    <xf numFmtId="4" fontId="11" fillId="8" borderId="58" xfId="1" applyNumberFormat="1" applyFont="1" applyFill="1" applyBorder="1" applyAlignment="1" applyProtection="1">
      <alignment horizontal="right" vertical="center" wrapText="1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horizontal="center" vertical="center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1" fillId="0" borderId="32" xfId="0" applyFont="1" applyBorder="1" applyAlignment="1">
      <alignment horizontal="center" vertical="center"/>
    </xf>
    <xf numFmtId="4" fontId="8" fillId="9" borderId="37" xfId="1" applyNumberFormat="1" applyFont="1" applyFill="1" applyBorder="1" applyAlignment="1">
      <alignment horizontal="right" vertical="center" wrapText="1"/>
    </xf>
    <xf numFmtId="4" fontId="8" fillId="9" borderId="44" xfId="1" applyNumberFormat="1" applyFont="1" applyFill="1" applyBorder="1" applyAlignment="1">
      <alignment horizontal="right" vertical="center" wrapText="1"/>
    </xf>
    <xf numFmtId="10" fontId="8" fillId="9" borderId="39" xfId="1" applyNumberFormat="1" applyFont="1" applyFill="1" applyBorder="1" applyAlignment="1">
      <alignment horizontal="right" vertical="center" wrapText="1"/>
    </xf>
    <xf numFmtId="10" fontId="8" fillId="9" borderId="38" xfId="1" applyNumberFormat="1" applyFont="1" applyFill="1" applyBorder="1" applyAlignment="1">
      <alignment horizontal="right" vertical="center" wrapText="1"/>
    </xf>
    <xf numFmtId="4" fontId="8" fillId="9" borderId="50" xfId="1" applyNumberFormat="1" applyFont="1" applyFill="1" applyBorder="1" applyAlignment="1">
      <alignment horizontal="right" vertical="center" wrapText="1"/>
    </xf>
    <xf numFmtId="0" fontId="1" fillId="9" borderId="39" xfId="0" applyFont="1" applyFill="1" applyBorder="1" applyAlignment="1">
      <alignment horizontal="right" vertical="center" wrapText="1"/>
    </xf>
    <xf numFmtId="0" fontId="1" fillId="9" borderId="51" xfId="0" applyFont="1" applyFill="1" applyBorder="1" applyAlignment="1">
      <alignment horizontal="right" vertical="center" wrapText="1"/>
    </xf>
    <xf numFmtId="10" fontId="8" fillId="9" borderId="32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9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9" borderId="39" xfId="1" applyNumberFormat="1" applyFont="1" applyFill="1" applyBorder="1" applyAlignment="1" applyProtection="1">
      <alignment horizontal="right" vertical="center" wrapText="1"/>
    </xf>
    <xf numFmtId="4" fontId="8" fillId="9" borderId="32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11" fillId="8" borderId="3" xfId="1" applyFont="1" applyFill="1" applyBorder="1" applyAlignment="1">
      <alignment horizontal="left" vertical="center" wrapText="1"/>
    </xf>
    <xf numFmtId="0" fontId="11" fillId="8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58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luty%202022/ARiMR%20(M_2022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1_1"/>
      <sheetName val="2.3_kampania_2021_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28.02.2022 r.</v>
          </cell>
        </row>
        <row r="8">
          <cell r="F8">
            <v>265058493.53628001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H13">
            <v>2</v>
          </cell>
          <cell r="I13">
            <v>86796392</v>
          </cell>
          <cell r="U13">
            <v>0</v>
          </cell>
          <cell r="V13">
            <v>0</v>
          </cell>
          <cell r="AK13">
            <v>0</v>
          </cell>
          <cell r="AM13">
            <v>0</v>
          </cell>
          <cell r="AN13">
            <v>0</v>
          </cell>
        </row>
        <row r="16">
          <cell r="F16">
            <v>692227219.30751991</v>
          </cell>
          <cell r="AR16">
            <v>152000519</v>
          </cell>
        </row>
        <row r="17">
          <cell r="H17">
            <v>81</v>
          </cell>
          <cell r="I17">
            <v>329745042.61999995</v>
          </cell>
          <cell r="U17">
            <v>72</v>
          </cell>
          <cell r="V17">
            <v>305196371.71999997</v>
          </cell>
          <cell r="AK17">
            <v>16</v>
          </cell>
          <cell r="AL17">
            <v>131140507.39</v>
          </cell>
          <cell r="AM17">
            <v>83444704.290000007</v>
          </cell>
          <cell r="AN17">
            <v>29366746.190000005</v>
          </cell>
        </row>
        <row r="22">
          <cell r="H22">
            <v>50</v>
          </cell>
          <cell r="I22">
            <v>39277548.659999996</v>
          </cell>
          <cell r="U22">
            <v>30</v>
          </cell>
          <cell r="V22">
            <v>17135206.060000002</v>
          </cell>
          <cell r="AK22">
            <v>8</v>
          </cell>
          <cell r="AL22">
            <v>7551419.7600000007</v>
          </cell>
          <cell r="AM22">
            <v>4804968.26</v>
          </cell>
          <cell r="AN22">
            <v>1655673.77</v>
          </cell>
        </row>
        <row r="31">
          <cell r="F31">
            <v>197739314.18296498</v>
          </cell>
          <cell r="AK31">
            <v>10547</v>
          </cell>
          <cell r="AR31">
            <v>44004400</v>
          </cell>
        </row>
        <row r="32">
          <cell r="AK32">
            <v>10509</v>
          </cell>
        </row>
        <row r="33">
          <cell r="H33">
            <v>4417</v>
          </cell>
          <cell r="U33">
            <v>3288</v>
          </cell>
          <cell r="AK33">
            <v>2337</v>
          </cell>
          <cell r="AL33">
            <v>7580740.0499999998</v>
          </cell>
          <cell r="AM33">
            <v>4823598.46</v>
          </cell>
          <cell r="AN33">
            <v>1731069.5400000003</v>
          </cell>
        </row>
        <row r="42">
          <cell r="AK42">
            <v>8305</v>
          </cell>
          <cell r="AL42">
            <v>22571733.219999999</v>
          </cell>
          <cell r="AM42">
            <v>14362319.380000001</v>
          </cell>
          <cell r="AN42">
            <v>5228085.03</v>
          </cell>
        </row>
        <row r="43">
          <cell r="H43">
            <v>145</v>
          </cell>
          <cell r="I43">
            <v>190294914.17000002</v>
          </cell>
          <cell r="U43">
            <v>65</v>
          </cell>
          <cell r="V43">
            <v>86187463.289999992</v>
          </cell>
          <cell r="AK43">
            <v>39</v>
          </cell>
          <cell r="AL43">
            <v>40114685.510000005</v>
          </cell>
          <cell r="AM43">
            <v>25524973.869999994</v>
          </cell>
          <cell r="AN43">
            <v>9189552.9900000002</v>
          </cell>
        </row>
        <row r="46">
          <cell r="F46">
            <v>18021584350.062618</v>
          </cell>
          <cell r="AK46">
            <v>34339</v>
          </cell>
          <cell r="AR46">
            <v>3996796435</v>
          </cell>
        </row>
        <row r="47">
          <cell r="F47">
            <v>9837288783.1826096</v>
          </cell>
          <cell r="H47">
            <v>87574</v>
          </cell>
          <cell r="I47">
            <v>17649751285.34</v>
          </cell>
          <cell r="U47">
            <v>40132</v>
          </cell>
          <cell r="V47">
            <v>7585689228.4199982</v>
          </cell>
          <cell r="AK47">
            <v>31083</v>
          </cell>
          <cell r="AL47">
            <v>5644903303.6399994</v>
          </cell>
          <cell r="AM47">
            <v>3591851867.7900009</v>
          </cell>
          <cell r="AN47">
            <v>1280392878.2099986</v>
          </cell>
          <cell r="AR47">
            <v>2195922298</v>
          </cell>
        </row>
        <row r="59">
          <cell r="F59">
            <v>765911918.54074502</v>
          </cell>
          <cell r="H59">
            <v>4681</v>
          </cell>
          <cell r="I59">
            <v>805851735.70000005</v>
          </cell>
          <cell r="U59">
            <v>2858</v>
          </cell>
          <cell r="V59">
            <v>431515564.16999996</v>
          </cell>
          <cell r="AK59">
            <v>2189</v>
          </cell>
          <cell r="AL59">
            <v>315313645.02999997</v>
          </cell>
          <cell r="AM59">
            <v>294717355.66000003</v>
          </cell>
          <cell r="AN59">
            <v>71317672.010000005</v>
          </cell>
          <cell r="AR59">
            <v>169798335</v>
          </cell>
        </row>
        <row r="63">
          <cell r="D63" t="str">
            <v>Inwestycje mające na celu ochronę wód przed zanieczyszczeniem azotanami pochodzącymi ze źródeł rolniczych 
(w tym "Inwestycje w gospodarstwach położonych na obszarach OSN")</v>
          </cell>
          <cell r="F63">
            <v>627120255.71229506</v>
          </cell>
          <cell r="H63">
            <v>7833</v>
          </cell>
          <cell r="I63">
            <v>573700978.10000002</v>
          </cell>
          <cell r="U63">
            <v>3996</v>
          </cell>
          <cell r="V63">
            <v>290260633.04999995</v>
          </cell>
          <cell r="AK63">
            <v>2200</v>
          </cell>
          <cell r="AL63">
            <v>155474096.07999998</v>
          </cell>
          <cell r="AM63">
            <v>155474096.07999998</v>
          </cell>
          <cell r="AN63">
            <v>34282171.170000002</v>
          </cell>
          <cell r="AR63">
            <v>137338894</v>
          </cell>
        </row>
        <row r="70">
          <cell r="F70">
            <v>3876517280.1896</v>
          </cell>
          <cell r="H70">
            <v>5847</v>
          </cell>
          <cell r="I70">
            <v>11242909189.98</v>
          </cell>
          <cell r="U70">
            <v>1426</v>
          </cell>
          <cell r="V70">
            <v>3150626528.3599997</v>
          </cell>
          <cell r="AK70">
            <v>733</v>
          </cell>
          <cell r="AL70">
            <v>1453366068.0200002</v>
          </cell>
          <cell r="AM70">
            <v>924776824.47000003</v>
          </cell>
          <cell r="AN70">
            <v>329876188.42000002</v>
          </cell>
          <cell r="AR70">
            <v>855330975</v>
          </cell>
        </row>
        <row r="82">
          <cell r="F82">
            <v>1929607812.9398701</v>
          </cell>
          <cell r="H82">
            <v>204</v>
          </cell>
          <cell r="I82">
            <v>1864892629.5439274</v>
          </cell>
          <cell r="U82">
            <v>140</v>
          </cell>
          <cell r="V82">
            <v>1253709069.1086547</v>
          </cell>
          <cell r="AK82">
            <v>44</v>
          </cell>
          <cell r="AL82">
            <v>271455815.45999998</v>
          </cell>
          <cell r="AM82">
            <v>172727334.89000002</v>
          </cell>
          <cell r="AN82">
            <v>60700699.25999999</v>
          </cell>
          <cell r="AR82">
            <v>423098688</v>
          </cell>
        </row>
        <row r="83">
          <cell r="F83">
            <v>985138299.49749994</v>
          </cell>
          <cell r="AR83">
            <v>215307245</v>
          </cell>
        </row>
        <row r="84">
          <cell r="F84">
            <v>753106392.0935849</v>
          </cell>
          <cell r="AK84">
            <v>3284</v>
          </cell>
          <cell r="AR84">
            <v>165446174</v>
          </cell>
        </row>
        <row r="85">
          <cell r="H85">
            <v>8977</v>
          </cell>
          <cell r="I85">
            <v>609460714.75000012</v>
          </cell>
          <cell r="U85">
            <v>5053</v>
          </cell>
          <cell r="V85">
            <v>324012340.29000002</v>
          </cell>
          <cell r="AK85">
            <v>2862</v>
          </cell>
          <cell r="AL85">
            <v>180089502.31999999</v>
          </cell>
          <cell r="AM85">
            <v>114590936.92000002</v>
          </cell>
          <cell r="AN85">
            <v>40029858.5</v>
          </cell>
        </row>
        <row r="93">
          <cell r="H93">
            <v>1598</v>
          </cell>
          <cell r="I93">
            <v>111075462.66</v>
          </cell>
          <cell r="U93">
            <v>508</v>
          </cell>
          <cell r="V93">
            <v>23326913.390000001</v>
          </cell>
          <cell r="AK93">
            <v>423</v>
          </cell>
          <cell r="AL93">
            <v>20082097.079999998</v>
          </cell>
          <cell r="AM93">
            <v>12778236.58</v>
          </cell>
          <cell r="AN93">
            <v>4587332.1399999997</v>
          </cell>
        </row>
        <row r="105">
          <cell r="AK105">
            <v>84511</v>
          </cell>
        </row>
        <row r="106">
          <cell r="F106">
            <v>4056976648.11024</v>
          </cell>
          <cell r="H106">
            <v>33408</v>
          </cell>
          <cell r="I106">
            <v>4150350000</v>
          </cell>
          <cell r="U106">
            <v>25918</v>
          </cell>
          <cell r="V106">
            <v>3275500000</v>
          </cell>
          <cell r="AK106">
            <v>22240</v>
          </cell>
          <cell r="AL106">
            <v>2371840000</v>
          </cell>
          <cell r="AM106">
            <v>1509201792</v>
          </cell>
          <cell r="AN106">
            <v>536225632.27999997</v>
          </cell>
          <cell r="AR106">
            <v>902171231</v>
          </cell>
        </row>
        <row r="114">
          <cell r="F114">
            <v>3210390891.2433748</v>
          </cell>
          <cell r="H114">
            <v>21739</v>
          </cell>
          <cell r="I114">
            <v>3704750000</v>
          </cell>
          <cell r="U114">
            <v>13720</v>
          </cell>
          <cell r="V114">
            <v>2351000000</v>
          </cell>
          <cell r="AK114">
            <v>9184</v>
          </cell>
          <cell r="AL114">
            <v>1261860000</v>
          </cell>
          <cell r="AM114">
            <v>802921518</v>
          </cell>
          <cell r="AN114">
            <v>279566405.56999993</v>
          </cell>
          <cell r="AR114">
            <v>704677347</v>
          </cell>
        </row>
        <row r="123">
          <cell r="F123">
            <v>4879509955.3274603</v>
          </cell>
          <cell r="H123">
            <v>75487</v>
          </cell>
          <cell r="I123">
            <v>4529220000</v>
          </cell>
          <cell r="U123">
            <v>63091</v>
          </cell>
          <cell r="V123">
            <v>3785460000</v>
          </cell>
          <cell r="AK123">
            <v>50877</v>
          </cell>
          <cell r="AL123">
            <v>2553084000</v>
          </cell>
          <cell r="AM123">
            <v>1624527349.2</v>
          </cell>
          <cell r="AN123">
            <v>575606847.80999994</v>
          </cell>
          <cell r="AR123">
            <v>1081852603</v>
          </cell>
        </row>
        <row r="133">
          <cell r="F133">
            <v>2491707660.1862702</v>
          </cell>
          <cell r="H133">
            <v>5650</v>
          </cell>
          <cell r="I133">
            <v>2439214397.6800003</v>
          </cell>
          <cell r="U133">
            <v>3092</v>
          </cell>
          <cell r="V133">
            <v>1328718227.21</v>
          </cell>
          <cell r="AK133">
            <v>1680</v>
          </cell>
          <cell r="AL133">
            <v>698651928.17999995</v>
          </cell>
          <cell r="AM133">
            <v>444552218.31999999</v>
          </cell>
          <cell r="AN133">
            <v>158735238.91000003</v>
          </cell>
          <cell r="AR133">
            <v>550577793</v>
          </cell>
        </row>
        <row r="138">
          <cell r="F138">
            <v>10276019.797695</v>
          </cell>
          <cell r="H138">
            <v>887</v>
          </cell>
          <cell r="U138">
            <v>571</v>
          </cell>
          <cell r="V138">
            <v>10115497.399999999</v>
          </cell>
          <cell r="AK138">
            <v>570</v>
          </cell>
          <cell r="AL138">
            <v>9979061.1999999993</v>
          </cell>
          <cell r="AM138">
            <v>6349673.71</v>
          </cell>
          <cell r="AN138">
            <v>2332100.96</v>
          </cell>
          <cell r="AR138">
            <v>2396857</v>
          </cell>
        </row>
        <row r="144">
          <cell r="F144">
            <v>9903127437.0464039</v>
          </cell>
          <cell r="AK144">
            <v>1863</v>
          </cell>
          <cell r="AR144">
            <v>2213455964</v>
          </cell>
        </row>
        <row r="145">
          <cell r="H145">
            <v>5465</v>
          </cell>
          <cell r="I145">
            <v>6685752268.1812611</v>
          </cell>
          <cell r="U145">
            <v>2323</v>
          </cell>
          <cell r="V145">
            <v>2297597010.7636847</v>
          </cell>
          <cell r="AK145">
            <v>1187</v>
          </cell>
          <cell r="AL145">
            <v>2044555839.1000001</v>
          </cell>
          <cell r="AM145">
            <v>1300950871.5400002</v>
          </cell>
          <cell r="AN145">
            <v>476315517.04000002</v>
          </cell>
        </row>
        <row r="146">
          <cell r="H146">
            <v>3026</v>
          </cell>
          <cell r="I146">
            <v>5728040366.5490255</v>
          </cell>
          <cell r="U146">
            <v>1822</v>
          </cell>
          <cell r="V146">
            <v>3149390654.6354699</v>
          </cell>
          <cell r="AK146">
            <v>887</v>
          </cell>
          <cell r="AL146">
            <v>1669401827.1200001</v>
          </cell>
          <cell r="AM146">
            <v>1062240377.59</v>
          </cell>
          <cell r="AN146">
            <v>381163397.09999996</v>
          </cell>
        </row>
        <row r="149">
          <cell r="H149">
            <v>1464</v>
          </cell>
          <cell r="I149">
            <v>895228557.01448703</v>
          </cell>
          <cell r="U149">
            <v>748</v>
          </cell>
          <cell r="V149">
            <v>475757863.39479017</v>
          </cell>
          <cell r="AK149">
            <v>502</v>
          </cell>
          <cell r="AL149">
            <v>335174195.13999999</v>
          </cell>
          <cell r="AM149">
            <v>213271337.96999997</v>
          </cell>
          <cell r="AN149">
            <v>74940986.390000001</v>
          </cell>
        </row>
        <row r="150">
          <cell r="H150">
            <v>334</v>
          </cell>
          <cell r="I150">
            <v>424195818.35647964</v>
          </cell>
          <cell r="U150">
            <v>215</v>
          </cell>
          <cell r="V150">
            <v>265361312.45252085</v>
          </cell>
          <cell r="AK150">
            <v>166</v>
          </cell>
          <cell r="AL150">
            <v>193207853.53000003</v>
          </cell>
          <cell r="AM150">
            <v>122938156.62999997</v>
          </cell>
          <cell r="AN150">
            <v>44025239.119999997</v>
          </cell>
        </row>
        <row r="151">
          <cell r="H151">
            <v>103</v>
          </cell>
          <cell r="I151">
            <v>58895854.840573631</v>
          </cell>
          <cell r="U151">
            <v>75</v>
          </cell>
          <cell r="V151">
            <v>43819382.976900831</v>
          </cell>
          <cell r="AK151">
            <v>75</v>
          </cell>
          <cell r="AL151">
            <v>42330058.550000004</v>
          </cell>
          <cell r="AM151">
            <v>26934615.950000003</v>
          </cell>
          <cell r="AN151">
            <v>9504838.3200000003</v>
          </cell>
        </row>
        <row r="153">
          <cell r="F153">
            <v>1131886821.5867751</v>
          </cell>
          <cell r="H153">
            <v>22943</v>
          </cell>
          <cell r="I153">
            <v>131097716.36999997</v>
          </cell>
          <cell r="U153">
            <v>19472</v>
          </cell>
          <cell r="V153">
            <v>1088764863.8</v>
          </cell>
          <cell r="AK153">
            <v>18502</v>
          </cell>
          <cell r="AL153">
            <v>706500408.42000008</v>
          </cell>
          <cell r="AM153">
            <v>449545205.01999998</v>
          </cell>
          <cell r="AN153">
            <v>161511932.98000002</v>
          </cell>
          <cell r="AR153">
            <v>254189060</v>
          </cell>
        </row>
        <row r="154">
          <cell r="H154">
            <v>20661</v>
          </cell>
          <cell r="I154">
            <v>116728252.96999997</v>
          </cell>
          <cell r="U154">
            <v>18266</v>
          </cell>
          <cell r="V154">
            <v>1082629227.96</v>
          </cell>
          <cell r="AK154">
            <v>18153</v>
          </cell>
          <cell r="AL154">
            <v>700409380.94000006</v>
          </cell>
          <cell r="AM154">
            <v>445669490.23000002</v>
          </cell>
          <cell r="AN154">
            <v>160159208.94</v>
          </cell>
        </row>
        <row r="155">
          <cell r="H155">
            <v>20522</v>
          </cell>
          <cell r="I155">
            <v>114736877.76999997</v>
          </cell>
          <cell r="U155">
            <v>18209</v>
          </cell>
          <cell r="AK155">
            <v>2605</v>
          </cell>
          <cell r="AL155">
            <v>84895436.670000002</v>
          </cell>
          <cell r="AM155">
            <v>54018826.149999999</v>
          </cell>
          <cell r="AN155">
            <v>19333502.590000004</v>
          </cell>
        </row>
        <row r="175">
          <cell r="H175">
            <v>139</v>
          </cell>
          <cell r="I175">
            <v>1991375.2000000002</v>
          </cell>
          <cell r="U175">
            <v>57</v>
          </cell>
          <cell r="AK175">
            <v>9385</v>
          </cell>
          <cell r="AL175">
            <v>314598194.47000003</v>
          </cell>
          <cell r="AM175">
            <v>200178209.36000001</v>
          </cell>
          <cell r="AN175">
            <v>72209952.609999999</v>
          </cell>
        </row>
        <row r="184">
          <cell r="V184">
            <v>497501139.80000001</v>
          </cell>
          <cell r="AK184">
            <v>7729</v>
          </cell>
          <cell r="AL184">
            <v>300915749.79999995</v>
          </cell>
          <cell r="AM184">
            <v>191472454.72</v>
          </cell>
          <cell r="AN184">
            <v>68615753.739999995</v>
          </cell>
        </row>
        <row r="192">
          <cell r="H192">
            <v>2282</v>
          </cell>
          <cell r="I192">
            <v>14369463.4</v>
          </cell>
          <cell r="U192">
            <v>1206</v>
          </cell>
          <cell r="V192">
            <v>6135635.8399999989</v>
          </cell>
          <cell r="AK192">
            <v>967</v>
          </cell>
          <cell r="AL192">
            <v>6091027.4800000014</v>
          </cell>
          <cell r="AM192">
            <v>3875714.79</v>
          </cell>
          <cell r="AN192">
            <v>1352724.0399999998</v>
          </cell>
        </row>
        <row r="198">
          <cell r="F198">
            <v>1175099693.4646199</v>
          </cell>
          <cell r="AR198">
            <v>262416420</v>
          </cell>
        </row>
        <row r="199">
          <cell r="H199">
            <v>565</v>
          </cell>
          <cell r="U199">
            <v>495</v>
          </cell>
          <cell r="AK199">
            <v>449</v>
          </cell>
          <cell r="AL199">
            <v>358837849.98000002</v>
          </cell>
          <cell r="AM199">
            <v>226650186.80000001</v>
          </cell>
          <cell r="AN199">
            <v>80471828.579999998</v>
          </cell>
        </row>
        <row r="210">
          <cell r="AK210">
            <v>756</v>
          </cell>
          <cell r="AL210">
            <v>271254898.06999999</v>
          </cell>
          <cell r="AM210">
            <v>172599482.47999999</v>
          </cell>
          <cell r="AN210">
            <v>62977142.140000001</v>
          </cell>
        </row>
        <row r="211">
          <cell r="F211">
            <v>9054439663.521719</v>
          </cell>
          <cell r="H211">
            <v>502413</v>
          </cell>
          <cell r="U211">
            <v>469803</v>
          </cell>
          <cell r="AK211">
            <v>111047</v>
          </cell>
          <cell r="AL211">
            <v>5806552799.96</v>
          </cell>
          <cell r="AM211">
            <v>3694688041.6900001</v>
          </cell>
          <cell r="AN211">
            <v>1320329993.74</v>
          </cell>
          <cell r="AR211">
            <v>2016164058</v>
          </cell>
        </row>
        <row r="212">
          <cell r="H212">
            <v>469583</v>
          </cell>
          <cell r="U212">
            <v>440423</v>
          </cell>
          <cell r="V212">
            <v>5183650905.9699993</v>
          </cell>
          <cell r="AK212">
            <v>104356</v>
          </cell>
          <cell r="AL212">
            <v>5352012307.8500004</v>
          </cell>
          <cell r="AM212">
            <v>3405464181.3399992</v>
          </cell>
          <cell r="AN212">
            <v>1216985611.8700001</v>
          </cell>
        </row>
        <row r="213">
          <cell r="H213">
            <v>46493</v>
          </cell>
          <cell r="U213">
            <v>43298</v>
          </cell>
          <cell r="V213">
            <v>443250471.47999996</v>
          </cell>
          <cell r="AK213">
            <v>11930</v>
          </cell>
          <cell r="AL213">
            <v>454540492.11000001</v>
          </cell>
          <cell r="AM213">
            <v>289223860.3499999</v>
          </cell>
          <cell r="AN213">
            <v>103344381.86999999</v>
          </cell>
        </row>
        <row r="214">
          <cell r="H214">
            <v>352700</v>
          </cell>
          <cell r="U214">
            <v>326095</v>
          </cell>
          <cell r="AK214">
            <v>81601</v>
          </cell>
          <cell r="AL214">
            <v>4265421797.7699995</v>
          </cell>
          <cell r="AM214">
            <v>2714084284.8199997</v>
          </cell>
          <cell r="AN214">
            <v>963314708.41000009</v>
          </cell>
        </row>
        <row r="228">
          <cell r="H228">
            <v>149713</v>
          </cell>
          <cell r="U228">
            <v>143708</v>
          </cell>
          <cell r="AK228">
            <v>57607</v>
          </cell>
          <cell r="AL228">
            <v>1541086885.3899996</v>
          </cell>
          <cell r="AM228">
            <v>980575685.36000013</v>
          </cell>
          <cell r="AN228">
            <v>357004720.97000003</v>
          </cell>
        </row>
        <row r="233">
          <cell r="AK233">
            <v>1</v>
          </cell>
          <cell r="AL233">
            <v>44116.800000000003</v>
          </cell>
          <cell r="AM233">
            <v>28071.51</v>
          </cell>
          <cell r="AN233">
            <v>10564.36</v>
          </cell>
        </row>
        <row r="234">
          <cell r="F234">
            <v>3507568884.1992149</v>
          </cell>
          <cell r="H234">
            <v>129901</v>
          </cell>
          <cell r="U234">
            <v>122749</v>
          </cell>
          <cell r="AK234">
            <v>31294</v>
          </cell>
          <cell r="AL234">
            <v>2295368450.9000001</v>
          </cell>
          <cell r="AM234">
            <v>1460541592.75</v>
          </cell>
          <cell r="AN234">
            <v>523127412.47000015</v>
          </cell>
          <cell r="AR234">
            <v>783368117</v>
          </cell>
        </row>
        <row r="235">
          <cell r="H235">
            <v>30239</v>
          </cell>
          <cell r="U235">
            <v>26416</v>
          </cell>
          <cell r="V235">
            <v>502323773.84000003</v>
          </cell>
          <cell r="AK235">
            <v>13604</v>
          </cell>
          <cell r="AL235">
            <v>501515412.75999999</v>
          </cell>
          <cell r="AM235">
            <v>319114022.48999995</v>
          </cell>
          <cell r="AN235">
            <v>114234856.06</v>
          </cell>
        </row>
        <row r="236">
          <cell r="H236">
            <v>109812</v>
          </cell>
          <cell r="U236">
            <v>104688</v>
          </cell>
          <cell r="V236">
            <v>1803027940.77</v>
          </cell>
          <cell r="AK236">
            <v>27927</v>
          </cell>
          <cell r="AL236">
            <v>1793853038.1400001</v>
          </cell>
          <cell r="AM236">
            <v>1141427570.26</v>
          </cell>
          <cell r="AN236">
            <v>408892556.40999997</v>
          </cell>
        </row>
        <row r="237">
          <cell r="H237">
            <v>89113</v>
          </cell>
          <cell r="U237">
            <v>82790</v>
          </cell>
          <cell r="AK237">
            <v>20781</v>
          </cell>
          <cell r="AL237">
            <v>1734529255.7800002</v>
          </cell>
          <cell r="AM237">
            <v>1103679963.0899999</v>
          </cell>
          <cell r="AN237">
            <v>393311845.25</v>
          </cell>
        </row>
        <row r="251">
          <cell r="H251">
            <v>40788</v>
          </cell>
          <cell r="U251">
            <v>39959</v>
          </cell>
          <cell r="AK251">
            <v>17898</v>
          </cell>
          <cell r="AL251">
            <v>560839195.12000012</v>
          </cell>
          <cell r="AM251">
            <v>356861629.65999997</v>
          </cell>
          <cell r="AN251">
            <v>129815567.22</v>
          </cell>
        </row>
        <row r="256">
          <cell r="F256">
            <v>11314945691.933321</v>
          </cell>
          <cell r="H256">
            <v>5565139</v>
          </cell>
          <cell r="U256">
            <v>5455268</v>
          </cell>
          <cell r="V256">
            <v>9654675299.7700005</v>
          </cell>
          <cell r="AK256">
            <v>1050828</v>
          </cell>
          <cell r="AL256">
            <v>9688585449.3899994</v>
          </cell>
          <cell r="AM256">
            <v>6164803364.4399996</v>
          </cell>
          <cell r="AN256">
            <v>2209212302.7100005</v>
          </cell>
          <cell r="AR256">
            <v>2562428425</v>
          </cell>
        </row>
        <row r="257">
          <cell r="H257">
            <v>217557</v>
          </cell>
          <cell r="U257">
            <v>214271</v>
          </cell>
          <cell r="V257">
            <v>468396639.41000003</v>
          </cell>
          <cell r="AK257">
            <v>39858</v>
          </cell>
          <cell r="AL257">
            <v>469870600.01999992</v>
          </cell>
          <cell r="AM257">
            <v>298977172.19999999</v>
          </cell>
          <cell r="AN257">
            <v>107089609.75999999</v>
          </cell>
        </row>
        <row r="258">
          <cell r="H258">
            <v>4676571</v>
          </cell>
          <cell r="U258">
            <v>4602904</v>
          </cell>
          <cell r="V258">
            <v>8235770131.579999</v>
          </cell>
          <cell r="AK258">
            <v>902311</v>
          </cell>
          <cell r="AL258">
            <v>8264236666.1900005</v>
          </cell>
          <cell r="AM258">
            <v>5258497826.1599998</v>
          </cell>
          <cell r="AN258">
            <v>1886960448.8799999</v>
          </cell>
        </row>
        <row r="259">
          <cell r="H259">
            <v>798080</v>
          </cell>
          <cell r="U259">
            <v>776188</v>
          </cell>
          <cell r="V259">
            <v>950508528.77999997</v>
          </cell>
          <cell r="AK259">
            <v>210899</v>
          </cell>
          <cell r="AL259">
            <v>954478183.17999983</v>
          </cell>
          <cell r="AM259">
            <v>607328366.07999992</v>
          </cell>
          <cell r="AN259">
            <v>215162244.06999999</v>
          </cell>
        </row>
        <row r="260">
          <cell r="H260">
            <v>5564330</v>
          </cell>
          <cell r="U260">
            <v>5454459</v>
          </cell>
          <cell r="V260">
            <v>9650671759.4700012</v>
          </cell>
          <cell r="AK260">
            <v>1050749</v>
          </cell>
          <cell r="AL260">
            <v>9686160388.9200001</v>
          </cell>
          <cell r="AM260">
            <v>6163260301.21</v>
          </cell>
          <cell r="AN260">
            <v>2208646138.3900003</v>
          </cell>
        </row>
        <row r="268">
          <cell r="H268">
            <v>809</v>
          </cell>
          <cell r="U268">
            <v>809</v>
          </cell>
          <cell r="V268">
            <v>4003540.3000000003</v>
          </cell>
          <cell r="AK268">
            <v>812</v>
          </cell>
          <cell r="AL268">
            <v>2425060.4699999997</v>
          </cell>
          <cell r="AM268">
            <v>1543063.23</v>
          </cell>
          <cell r="AN268">
            <v>566164.31999999995</v>
          </cell>
        </row>
        <row r="270">
          <cell r="F270">
            <v>968355933.6739099</v>
          </cell>
          <cell r="H270">
            <v>94829</v>
          </cell>
          <cell r="U270">
            <v>67312</v>
          </cell>
          <cell r="V270">
            <v>366948051.42000002</v>
          </cell>
          <cell r="AK270">
            <v>46389</v>
          </cell>
          <cell r="AL270">
            <v>357172151.88</v>
          </cell>
          <cell r="AM270">
            <v>227268532.74999997</v>
          </cell>
          <cell r="AN270">
            <v>77822182.530000001</v>
          </cell>
          <cell r="AR270">
            <v>211340000</v>
          </cell>
        </row>
        <row r="274">
          <cell r="F274">
            <v>565613087.35397995</v>
          </cell>
          <cell r="H274">
            <v>763</v>
          </cell>
          <cell r="I274">
            <v>1167551115.0900002</v>
          </cell>
          <cell r="U274">
            <v>185</v>
          </cell>
          <cell r="V274">
            <v>265336336</v>
          </cell>
          <cell r="AK274">
            <v>82</v>
          </cell>
          <cell r="AL274">
            <v>66543106.279999994</v>
          </cell>
          <cell r="AM274">
            <v>42341378.019999996</v>
          </cell>
          <cell r="AN274">
            <v>14575767.369999999</v>
          </cell>
          <cell r="AR274">
            <v>123644108</v>
          </cell>
        </row>
        <row r="281">
          <cell r="F281">
            <v>496304485</v>
          </cell>
          <cell r="AR281">
            <v>108470000</v>
          </cell>
        </row>
        <row r="282">
          <cell r="F282">
            <v>4339196148.2264194</v>
          </cell>
          <cell r="AK282">
            <v>16480</v>
          </cell>
          <cell r="AR282">
            <v>966653465</v>
          </cell>
        </row>
        <row r="283">
          <cell r="H283">
            <v>301</v>
          </cell>
          <cell r="I283">
            <v>37422000</v>
          </cell>
          <cell r="U283">
            <v>299</v>
          </cell>
          <cell r="V283">
            <v>37180000</v>
          </cell>
          <cell r="AK283">
            <v>299</v>
          </cell>
          <cell r="AL283">
            <v>37156680</v>
          </cell>
          <cell r="AM283">
            <v>23642795.48</v>
          </cell>
          <cell r="AN283">
            <v>8641728.5499999989</v>
          </cell>
        </row>
        <row r="284">
          <cell r="H284">
            <v>40051</v>
          </cell>
          <cell r="I284">
            <v>4663752381.9209232</v>
          </cell>
          <cell r="AK284">
            <v>16403</v>
          </cell>
          <cell r="AL284">
            <v>2028208055.6600001</v>
          </cell>
          <cell r="AM284">
            <v>1237170221.02</v>
          </cell>
          <cell r="AN284">
            <v>463352714.77999997</v>
          </cell>
        </row>
        <row r="285">
          <cell r="H285">
            <v>40051</v>
          </cell>
          <cell r="I285">
            <v>4663752381.9209232</v>
          </cell>
          <cell r="U285">
            <v>21039</v>
          </cell>
          <cell r="V285">
            <v>2386574746.4589334</v>
          </cell>
          <cell r="AK285">
            <v>16349</v>
          </cell>
          <cell r="AL285">
            <v>2023161375.1200001</v>
          </cell>
          <cell r="AM285">
            <v>1233959018.4000001</v>
          </cell>
          <cell r="AN285">
            <v>462218003.10999995</v>
          </cell>
        </row>
        <row r="286">
          <cell r="U286">
            <v>63</v>
          </cell>
          <cell r="V286">
            <v>5046680.5399999991</v>
          </cell>
          <cell r="AK286">
            <v>62</v>
          </cell>
          <cell r="AL286">
            <v>5046680.5399999991</v>
          </cell>
          <cell r="AM286">
            <v>3211202.62</v>
          </cell>
          <cell r="AN286">
            <v>1134711.67</v>
          </cell>
        </row>
        <row r="287">
          <cell r="H287">
            <v>274</v>
          </cell>
          <cell r="I287">
            <v>135549158.54000002</v>
          </cell>
          <cell r="AK287">
            <v>251</v>
          </cell>
          <cell r="AL287">
            <v>52314710.640000001</v>
          </cell>
          <cell r="AM287">
            <v>23232695.779999997</v>
          </cell>
          <cell r="AN287">
            <v>11789291.809999997</v>
          </cell>
        </row>
        <row r="288">
          <cell r="H288">
            <v>274</v>
          </cell>
          <cell r="I288">
            <v>135549158.54000002</v>
          </cell>
          <cell r="U288">
            <v>192</v>
          </cell>
          <cell r="V288">
            <v>85408159.020000011</v>
          </cell>
          <cell r="AK288">
            <v>251</v>
          </cell>
          <cell r="AL288">
            <v>51344552.359999999</v>
          </cell>
          <cell r="AM288">
            <v>22615384.099999998</v>
          </cell>
          <cell r="AN288">
            <v>11571445.169999996</v>
          </cell>
        </row>
        <row r="289">
          <cell r="U289">
            <v>4</v>
          </cell>
          <cell r="V289">
            <v>970158.28</v>
          </cell>
          <cell r="AK289">
            <v>7</v>
          </cell>
          <cell r="AL289">
            <v>970158.28</v>
          </cell>
          <cell r="AM289">
            <v>617311.68000000005</v>
          </cell>
          <cell r="AN289">
            <v>217846.64</v>
          </cell>
        </row>
        <row r="290">
          <cell r="H290">
            <v>274</v>
          </cell>
          <cell r="I290">
            <v>620264675.59257996</v>
          </cell>
          <cell r="U290">
            <v>273</v>
          </cell>
          <cell r="V290">
            <v>618606056.84257996</v>
          </cell>
          <cell r="AK290">
            <v>274</v>
          </cell>
          <cell r="AL290">
            <v>476652673.94999993</v>
          </cell>
          <cell r="AM290">
            <v>290823767.99000001</v>
          </cell>
          <cell r="AN290">
            <v>108676635.34000002</v>
          </cell>
        </row>
        <row r="291">
          <cell r="F291">
            <v>2155577783.75175</v>
          </cell>
          <cell r="H291">
            <v>1300</v>
          </cell>
          <cell r="I291">
            <v>1075971466.3399997</v>
          </cell>
          <cell r="U291">
            <v>1148</v>
          </cell>
          <cell r="V291">
            <v>901676725.83000004</v>
          </cell>
          <cell r="AK291">
            <v>42</v>
          </cell>
          <cell r="AL291">
            <v>822042321.71000004</v>
          </cell>
          <cell r="AM291">
            <v>523065523.46000004</v>
          </cell>
          <cell r="AN291">
            <v>186686669.50000003</v>
          </cell>
          <cell r="AR291">
            <v>478137978</v>
          </cell>
        </row>
        <row r="294">
          <cell r="B294">
            <v>21</v>
          </cell>
          <cell r="F294">
            <v>1228617485.90064</v>
          </cell>
          <cell r="H294">
            <v>195625</v>
          </cell>
          <cell r="U294">
            <v>180308</v>
          </cell>
          <cell r="V294">
            <v>1198848837.6500001</v>
          </cell>
          <cell r="AK294">
            <v>180341</v>
          </cell>
          <cell r="AL294">
            <v>1199192219.9200001</v>
          </cell>
          <cell r="AM294">
            <v>763045151.44000006</v>
          </cell>
          <cell r="AN294">
            <v>267028306.76999995</v>
          </cell>
          <cell r="AR294">
            <v>273379123</v>
          </cell>
        </row>
        <row r="295">
          <cell r="F295">
            <v>1178813478.9093549</v>
          </cell>
          <cell r="AK295">
            <v>53466</v>
          </cell>
          <cell r="AR295">
            <v>263985099</v>
          </cell>
        </row>
        <row r="296">
          <cell r="AK296">
            <v>17662</v>
          </cell>
          <cell r="AL296">
            <v>586710431.03999996</v>
          </cell>
          <cell r="AM296">
            <v>373321428.02999997</v>
          </cell>
          <cell r="AN296">
            <v>137689426.47999999</v>
          </cell>
        </row>
        <row r="297">
          <cell r="AK297">
            <v>35804</v>
          </cell>
          <cell r="AL297">
            <v>673095313.02999997</v>
          </cell>
          <cell r="AM297">
            <v>428288593.16000003</v>
          </cell>
          <cell r="AN297">
            <v>160332838.28</v>
          </cell>
        </row>
        <row r="298">
          <cell r="F298">
            <v>81232715133.802719</v>
          </cell>
          <cell r="H298">
            <v>6823525</v>
          </cell>
          <cell r="I298">
            <v>70093365646.549255</v>
          </cell>
          <cell r="U298">
            <v>6507777</v>
          </cell>
          <cell r="V298">
            <v>59650435006.527527</v>
          </cell>
          <cell r="AK298">
            <v>1234472</v>
          </cell>
          <cell r="AL298">
            <v>44863495867.429993</v>
          </cell>
          <cell r="AM298">
            <v>28619616222.689995</v>
          </cell>
          <cell r="AN298">
            <v>10202728513.059999</v>
          </cell>
          <cell r="AR298">
            <v>18095554933</v>
          </cell>
        </row>
        <row r="299">
          <cell r="F299">
            <v>81598123538.416107</v>
          </cell>
          <cell r="V299">
            <v>59942235006.527527</v>
          </cell>
          <cell r="AL299">
            <v>45082345867.429993</v>
          </cell>
          <cell r="AM299">
            <v>28758870477.609993</v>
          </cell>
          <cell r="AN299">
            <v>10250697389.769999</v>
          </cell>
          <cell r="AR299">
            <v>18175554933</v>
          </cell>
        </row>
        <row r="302">
          <cell r="B302" t="str">
            <v xml:space="preserve">3.) W ramach poddziałania 19.2 dane zawarte w sekcjach "złożone wnioski" oraz "wnioski odrzucone / wycofane" nie zawierają wniosków niewybranych przez LGD. </v>
          </cell>
        </row>
        <row r="303">
          <cell r="B303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04">
          <cell r="B304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05">
          <cell r="B305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06">
          <cell r="B306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07">
          <cell r="B307" t="str">
            <v>8.) Dane w sekcjach B-J i L-N nie obejmują instrumentów finansowych realizowanych w ramach Programu.</v>
          </cell>
        </row>
        <row r="308">
          <cell r="B308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11">
          <cell r="B311" t="str">
            <v xml:space="preserve">Sporządzili: pracownicy Wydziału Informacji Zarządczej i Sprawozdawczości oraz Wydziału Sprawozdawczości Instrumentów Rolnych i Rybackich </v>
          </cell>
        </row>
        <row r="312">
          <cell r="B312" t="str">
            <v xml:space="preserve">Sprawdzili: Marcin Bereziński p.o Naczelnika Wydziału Informacji Zarządczej i Sprawozdawczości, Tomasz Sikora Naczelnik Wydziału Sprawozdawczości Instrumentów Rolnych i Rybackich </v>
          </cell>
        </row>
        <row r="313">
          <cell r="B313" t="str">
            <v>Zatwierdziła: Katarzyna Kotańska , p.o. Dyrektora Departamentu Analiz i Sprawozdawczości</v>
          </cell>
        </row>
        <row r="314">
          <cell r="B314" t="str">
            <v>Data sporządzenia: 14.03.2022 r.</v>
          </cell>
        </row>
      </sheetData>
      <sheetData sheetId="15"/>
      <sheetData sheetId="16"/>
      <sheetData sheetId="17"/>
      <sheetData sheetId="18">
        <row r="7">
          <cell r="F7">
            <v>12486953.30999998</v>
          </cell>
        </row>
        <row r="8">
          <cell r="F8">
            <v>22571733.219999999</v>
          </cell>
        </row>
        <row r="10">
          <cell r="F10">
            <v>116113840.09999999</v>
          </cell>
        </row>
        <row r="11">
          <cell r="F11">
            <v>469014248.06</v>
          </cell>
        </row>
        <row r="13">
          <cell r="F13">
            <v>938237471.51999998</v>
          </cell>
        </row>
        <row r="14">
          <cell r="F14">
            <v>659892612.21000004</v>
          </cell>
        </row>
        <row r="15">
          <cell r="F15">
            <v>278344859.31</v>
          </cell>
        </row>
        <row r="16">
          <cell r="F16">
            <v>7298375031.3240004</v>
          </cell>
        </row>
        <row r="17">
          <cell r="F17">
            <v>5757272031.3240004</v>
          </cell>
        </row>
        <row r="18">
          <cell r="F18">
            <v>1541103000</v>
          </cell>
        </row>
        <row r="19">
          <cell r="F19">
            <v>3049671306.7800002</v>
          </cell>
        </row>
        <row r="20">
          <cell r="F20">
            <v>2490181406.7800002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6">
          <cell r="D46">
            <v>77918</v>
          </cell>
          <cell r="E46">
            <v>14545179641.269999</v>
          </cell>
          <cell r="M46">
            <v>37192</v>
          </cell>
          <cell r="N46">
            <v>6628499548.6799994</v>
          </cell>
          <cell r="W46">
            <v>4892241756.9700003</v>
          </cell>
          <cell r="X46">
            <v>3112933335.5700006</v>
          </cell>
          <cell r="Y46">
            <v>1107865811.9499986</v>
          </cell>
        </row>
        <row r="69">
          <cell r="D69">
            <v>865</v>
          </cell>
          <cell r="E69">
            <v>661506892.48000002</v>
          </cell>
          <cell r="M69">
            <v>231</v>
          </cell>
          <cell r="N69">
            <v>176534690.47999999</v>
          </cell>
          <cell r="W69">
            <v>136614487.90000001</v>
          </cell>
          <cell r="X69">
            <v>86927797.719999999</v>
          </cell>
          <cell r="Y69">
            <v>31452273.599999994</v>
          </cell>
        </row>
        <row r="92">
          <cell r="D92">
            <v>4443</v>
          </cell>
          <cell r="E92">
            <v>1492651543.5599999</v>
          </cell>
          <cell r="M92">
            <v>1881</v>
          </cell>
          <cell r="N92">
            <v>590039826.52999997</v>
          </cell>
          <cell r="W92">
            <v>486497574.73000002</v>
          </cell>
          <cell r="X92">
            <v>309558400.25999999</v>
          </cell>
          <cell r="Y92">
            <v>111392373.53000006</v>
          </cell>
        </row>
        <row r="115">
          <cell r="D115">
            <v>2142</v>
          </cell>
          <cell r="E115">
            <v>777419810.75</v>
          </cell>
          <cell r="M115">
            <v>509</v>
          </cell>
          <cell r="N115">
            <v>168593969.33000001</v>
          </cell>
          <cell r="W115">
            <v>124925573.34</v>
          </cell>
          <cell r="X115">
            <v>79490140.109999999</v>
          </cell>
          <cell r="Y115">
            <v>28673937.169999998</v>
          </cell>
        </row>
        <row r="138">
          <cell r="D138">
            <v>2206</v>
          </cell>
          <cell r="E138">
            <v>172993397.28</v>
          </cell>
          <cell r="M138">
            <v>319</v>
          </cell>
          <cell r="N138">
            <v>22021193.399999999</v>
          </cell>
          <cell r="V138">
            <v>83</v>
          </cell>
          <cell r="W138">
            <v>4623910.7</v>
          </cell>
          <cell r="X138">
            <v>2942194.1300000004</v>
          </cell>
          <cell r="Y138">
            <v>1008481.96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tabSelected="1" topLeftCell="A2" zoomScale="60" zoomScaleNormal="60" workbookViewId="0">
      <selection activeCell="U25" sqref="U25"/>
    </sheetView>
  </sheetViews>
  <sheetFormatPr defaultColWidth="9.1796875" defaultRowHeight="12.5" x14ac:dyDescent="0.25"/>
  <cols>
    <col min="1" max="1" width="14.26953125" style="1" customWidth="1"/>
    <col min="2" max="2" width="46.816406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8" t="s">
        <v>1</v>
      </c>
      <c r="E1" s="269"/>
      <c r="F1" s="270"/>
      <c r="G1" s="271" t="s">
        <v>2</v>
      </c>
      <c r="H1" s="271"/>
      <c r="I1" s="271"/>
      <c r="J1" s="272" t="s">
        <v>3</v>
      </c>
      <c r="K1" s="271"/>
      <c r="L1" s="271"/>
      <c r="M1" s="271"/>
      <c r="N1" s="273"/>
      <c r="O1" s="5" t="s">
        <v>4</v>
      </c>
    </row>
    <row r="2" spans="1:15" s="2" customFormat="1" ht="29" x14ac:dyDescent="0.25">
      <c r="A2" s="274" t="s">
        <v>5</v>
      </c>
      <c r="B2" s="277" t="s">
        <v>6</v>
      </c>
      <c r="C2" s="6" t="s">
        <v>7</v>
      </c>
      <c r="D2" s="280" t="s">
        <v>8</v>
      </c>
      <c r="E2" s="281"/>
      <c r="F2" s="277"/>
      <c r="G2" s="281" t="s">
        <v>9</v>
      </c>
      <c r="H2" s="281"/>
      <c r="I2" s="281"/>
      <c r="J2" s="282" t="s">
        <v>10</v>
      </c>
      <c r="K2" s="283"/>
      <c r="L2" s="283"/>
      <c r="M2" s="283"/>
      <c r="N2" s="284"/>
      <c r="O2" s="7" t="s">
        <v>11</v>
      </c>
    </row>
    <row r="3" spans="1:15" s="2" customFormat="1" ht="29" x14ac:dyDescent="0.25">
      <c r="A3" s="275"/>
      <c r="B3" s="278"/>
      <c r="C3" s="256" t="s">
        <v>12</v>
      </c>
      <c r="D3" s="258" t="s">
        <v>13</v>
      </c>
      <c r="E3" s="8" t="s">
        <v>14</v>
      </c>
      <c r="F3" s="9" t="s">
        <v>15</v>
      </c>
      <c r="G3" s="260" t="s">
        <v>16</v>
      </c>
      <c r="H3" s="10" t="s">
        <v>14</v>
      </c>
      <c r="I3" s="11" t="s">
        <v>15</v>
      </c>
      <c r="J3" s="262" t="s">
        <v>17</v>
      </c>
      <c r="K3" s="264" t="s">
        <v>14</v>
      </c>
      <c r="L3" s="265"/>
      <c r="M3" s="8" t="s">
        <v>18</v>
      </c>
      <c r="N3" s="9" t="s">
        <v>15</v>
      </c>
      <c r="O3" s="266" t="s">
        <v>12</v>
      </c>
    </row>
    <row r="4" spans="1:15" s="2" customFormat="1" ht="22.5" customHeight="1" thickBot="1" x14ac:dyDescent="0.3">
      <c r="A4" s="276"/>
      <c r="B4" s="279"/>
      <c r="C4" s="257"/>
      <c r="D4" s="259"/>
      <c r="E4" s="12" t="s">
        <v>12</v>
      </c>
      <c r="F4" s="13" t="s">
        <v>19</v>
      </c>
      <c r="G4" s="261"/>
      <c r="H4" s="12" t="s">
        <v>12</v>
      </c>
      <c r="I4" s="14" t="s">
        <v>19</v>
      </c>
      <c r="J4" s="263"/>
      <c r="K4" s="12" t="s">
        <v>12</v>
      </c>
      <c r="L4" s="12" t="s">
        <v>20</v>
      </c>
      <c r="M4" s="12" t="s">
        <v>12</v>
      </c>
      <c r="N4" s="13" t="s">
        <v>19</v>
      </c>
      <c r="O4" s="267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5" customFormat="1" ht="14" x14ac:dyDescent="0.3">
      <c r="A6" s="24">
        <v>1</v>
      </c>
      <c r="B6" s="25" t="s">
        <v>24</v>
      </c>
      <c r="C6" s="26">
        <f>'[3]arkusz główny'!F8</f>
        <v>265058493.53628001</v>
      </c>
      <c r="D6" s="27">
        <f>SUM(D7:D8)</f>
        <v>177</v>
      </c>
      <c r="E6" s="28">
        <f>SUM(E7:E8)</f>
        <v>229150368.55000001</v>
      </c>
      <c r="F6" s="29">
        <f>IFERROR(E6/C6,".")</f>
        <v>0.86452754444043101</v>
      </c>
      <c r="G6" s="30">
        <f>SUM(G7:G8)</f>
        <v>24</v>
      </c>
      <c r="H6" s="28">
        <f>SUM(H7:H8)</f>
        <v>8871584</v>
      </c>
      <c r="I6" s="31">
        <f>IFERROR(H6/C6,".")</f>
        <v>3.3470287564226639E-2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246">
        <f>'[3]arkusz główny'!AR8</f>
        <v>57999757</v>
      </c>
    </row>
    <row r="7" spans="1:15" s="35" customFormat="1" ht="27" customHeight="1" x14ac:dyDescent="0.3">
      <c r="A7" s="36" t="s">
        <v>25</v>
      </c>
      <c r="B7" s="37" t="s">
        <v>26</v>
      </c>
      <c r="C7" s="285"/>
      <c r="D7" s="38">
        <f>'[3]arkusz główny'!H9</f>
        <v>175</v>
      </c>
      <c r="E7" s="39">
        <f>'[3]arkusz główny'!I9</f>
        <v>142353976.55000001</v>
      </c>
      <c r="F7" s="286"/>
      <c r="G7" s="40">
        <f>'[3]arkusz główny'!U9</f>
        <v>24</v>
      </c>
      <c r="H7" s="39">
        <f>'[3]arkusz główny'!V9</f>
        <v>8871584</v>
      </c>
      <c r="I7" s="287"/>
      <c r="J7" s="41">
        <f>'[3]arkusz główny'!AK9</f>
        <v>15</v>
      </c>
      <c r="K7" s="42">
        <f>'[3]arkusz główny'!AL9</f>
        <v>7579970.2199999997</v>
      </c>
      <c r="L7" s="42">
        <f>'[3]arkusz główny'!AM9</f>
        <v>4823134.82</v>
      </c>
      <c r="M7" s="42">
        <f>'[3]arkusz główny'!AN9</f>
        <v>1728208.2999999998</v>
      </c>
      <c r="N7" s="288"/>
      <c r="O7" s="289"/>
    </row>
    <row r="8" spans="1:15" x14ac:dyDescent="0.25">
      <c r="A8" s="43" t="s">
        <v>27</v>
      </c>
      <c r="B8" s="44" t="s">
        <v>28</v>
      </c>
      <c r="C8" s="285"/>
      <c r="D8" s="45">
        <f>'[3]arkusz główny'!H13</f>
        <v>2</v>
      </c>
      <c r="E8" s="46">
        <f>'[3]arkusz główny'!I13</f>
        <v>86796392</v>
      </c>
      <c r="F8" s="286"/>
      <c r="G8" s="47">
        <f>'[3]arkusz główny'!U13</f>
        <v>0</v>
      </c>
      <c r="H8" s="46">
        <f>'[3]arkusz główny'!V13</f>
        <v>0</v>
      </c>
      <c r="I8" s="287"/>
      <c r="J8" s="48">
        <f>'[3]arkusz główny'!AK13</f>
        <v>0</v>
      </c>
      <c r="K8" s="49">
        <v>0</v>
      </c>
      <c r="L8" s="50">
        <f>'[3]arkusz główny'!AM13</f>
        <v>0</v>
      </c>
      <c r="M8" s="42">
        <f>'[3]arkusz główny'!AN13</f>
        <v>0</v>
      </c>
      <c r="N8" s="288"/>
      <c r="O8" s="289"/>
    </row>
    <row r="9" spans="1:15" ht="24" x14ac:dyDescent="0.25">
      <c r="A9" s="51">
        <v>2</v>
      </c>
      <c r="B9" s="52" t="s">
        <v>29</v>
      </c>
      <c r="C9" s="53">
        <f>'[3]arkusz główny'!F16</f>
        <v>692227219.30751991</v>
      </c>
      <c r="D9" s="54">
        <f>D10+D12</f>
        <v>131</v>
      </c>
      <c r="E9" s="55">
        <f>E10+E12</f>
        <v>369022591.27999997</v>
      </c>
      <c r="F9" s="56">
        <f>IFERROR(E9/C9,".")</f>
        <v>0.5330945981135462</v>
      </c>
      <c r="G9" s="57">
        <f>G10+G12</f>
        <v>102</v>
      </c>
      <c r="H9" s="55">
        <f>H10+H12</f>
        <v>322331577.77999997</v>
      </c>
      <c r="I9" s="58">
        <f>IFERROR(H9/C9,".")</f>
        <v>0.46564418270412611</v>
      </c>
      <c r="J9" s="59">
        <f>J12+J10</f>
        <v>24</v>
      </c>
      <c r="K9" s="60">
        <f>K10+K12</f>
        <v>138691927.15000001</v>
      </c>
      <c r="L9" s="60">
        <f>L10+L12</f>
        <v>88249672.550000012</v>
      </c>
      <c r="M9" s="60">
        <f>M10+M12</f>
        <v>31022419.960000005</v>
      </c>
      <c r="N9" s="61">
        <f>IFERROR(M9/O9,".")</f>
        <v>0.20409417128371782</v>
      </c>
      <c r="O9" s="247">
        <f>'[3]arkusz główny'!AR16</f>
        <v>152000519</v>
      </c>
    </row>
    <row r="10" spans="1:15" x14ac:dyDescent="0.25">
      <c r="A10" s="290" t="s">
        <v>30</v>
      </c>
      <c r="B10" s="37" t="s">
        <v>31</v>
      </c>
      <c r="C10" s="285"/>
      <c r="D10" s="291">
        <f>'[3]arkusz główny'!H17</f>
        <v>81</v>
      </c>
      <c r="E10" s="293">
        <f>'[3]arkusz główny'!I17</f>
        <v>329745042.61999995</v>
      </c>
      <c r="F10" s="286"/>
      <c r="G10" s="307">
        <f>'[3]arkusz główny'!U17</f>
        <v>72</v>
      </c>
      <c r="H10" s="293">
        <f>'[3]arkusz główny'!V17</f>
        <v>305196371.71999997</v>
      </c>
      <c r="I10" s="287"/>
      <c r="J10" s="309">
        <f>'[3]arkusz główny'!AK17</f>
        <v>16</v>
      </c>
      <c r="K10" s="297">
        <f>'[3]arkusz główny'!AL17</f>
        <v>131140507.39</v>
      </c>
      <c r="L10" s="310">
        <f>'[3]arkusz główny'!AM17</f>
        <v>83444704.290000007</v>
      </c>
      <c r="M10" s="297">
        <f>'[3]arkusz główny'!AN17</f>
        <v>29366746.190000005</v>
      </c>
      <c r="N10" s="288"/>
      <c r="O10" s="289"/>
    </row>
    <row r="11" spans="1:15" ht="21.75" customHeight="1" x14ac:dyDescent="0.25">
      <c r="A11" s="290"/>
      <c r="B11" s="62" t="s">
        <v>32</v>
      </c>
      <c r="C11" s="285"/>
      <c r="D11" s="292"/>
      <c r="E11" s="294"/>
      <c r="F11" s="286"/>
      <c r="G11" s="308"/>
      <c r="H11" s="294"/>
      <c r="I11" s="287"/>
      <c r="J11" s="309"/>
      <c r="K11" s="297"/>
      <c r="L11" s="311"/>
      <c r="M11" s="297"/>
      <c r="N11" s="288"/>
      <c r="O11" s="289"/>
    </row>
    <row r="12" spans="1:15" x14ac:dyDescent="0.25">
      <c r="A12" s="43" t="s">
        <v>33</v>
      </c>
      <c r="B12" s="44" t="s">
        <v>34</v>
      </c>
      <c r="C12" s="285"/>
      <c r="D12" s="45">
        <f>'[3]arkusz główny'!H22</f>
        <v>50</v>
      </c>
      <c r="E12" s="46">
        <f>'[3]arkusz główny'!I22</f>
        <v>39277548.659999996</v>
      </c>
      <c r="F12" s="286"/>
      <c r="G12" s="47">
        <f>'[3]arkusz główny'!U22</f>
        <v>30</v>
      </c>
      <c r="H12" s="46">
        <f>'[3]arkusz główny'!V22</f>
        <v>17135206.060000002</v>
      </c>
      <c r="I12" s="287"/>
      <c r="J12" s="48">
        <f>'[3]arkusz główny'!AK22</f>
        <v>8</v>
      </c>
      <c r="K12" s="49">
        <f>'[3]arkusz główny'!AL22</f>
        <v>7551419.7600000007</v>
      </c>
      <c r="L12" s="49">
        <f>'[3]arkusz główny'!AM22</f>
        <v>4804968.26</v>
      </c>
      <c r="M12" s="49">
        <f>'[3]arkusz główny'!AN22</f>
        <v>1655673.77</v>
      </c>
      <c r="N12" s="288"/>
      <c r="O12" s="289"/>
    </row>
    <row r="13" spans="1:15" ht="24" customHeight="1" x14ac:dyDescent="0.25">
      <c r="A13" s="51">
        <v>3</v>
      </c>
      <c r="B13" s="52" t="s">
        <v>35</v>
      </c>
      <c r="C13" s="53">
        <f>'[3]arkusz główny'!F31</f>
        <v>197739314.18296498</v>
      </c>
      <c r="D13" s="54">
        <f>D14+D17</f>
        <v>4562</v>
      </c>
      <c r="E13" s="55">
        <f>E14+E17</f>
        <v>190294914.17000002</v>
      </c>
      <c r="F13" s="56"/>
      <c r="G13" s="57">
        <f>G14+G17</f>
        <v>3353</v>
      </c>
      <c r="H13" s="55">
        <f>H14+H17</f>
        <v>121246149.81999996</v>
      </c>
      <c r="I13" s="58">
        <f>IFERROR(H13/C13,".")</f>
        <v>0.61316157750912836</v>
      </c>
      <c r="J13" s="59">
        <f>'[3]arkusz główny'!AK31</f>
        <v>10547</v>
      </c>
      <c r="K13" s="60">
        <f>K14+K17</f>
        <v>70267158.780000001</v>
      </c>
      <c r="L13" s="60">
        <f>L14+L17</f>
        <v>44710891.709999993</v>
      </c>
      <c r="M13" s="60">
        <f>M14+M17</f>
        <v>16148707.560000001</v>
      </c>
      <c r="N13" s="61">
        <f>IFERROR(M13/O13,".")</f>
        <v>0.36697938297079385</v>
      </c>
      <c r="O13" s="247">
        <f>'[3]arkusz główny'!AR31</f>
        <v>44004400</v>
      </c>
    </row>
    <row r="14" spans="1:15" x14ac:dyDescent="0.25">
      <c r="A14" s="295" t="s">
        <v>36</v>
      </c>
      <c r="B14" s="63" t="s">
        <v>37</v>
      </c>
      <c r="C14" s="285"/>
      <c r="D14" s="64">
        <f>D15+D16</f>
        <v>4417</v>
      </c>
      <c r="E14" s="299"/>
      <c r="F14" s="301"/>
      <c r="G14" s="65">
        <f>G15+G16</f>
        <v>3288</v>
      </c>
      <c r="H14" s="66">
        <f>H15+H16</f>
        <v>35058686.529999979</v>
      </c>
      <c r="I14" s="302"/>
      <c r="J14" s="64">
        <f>'[3]arkusz główny'!AK32</f>
        <v>10509</v>
      </c>
      <c r="K14" s="67">
        <f>K15+K16</f>
        <v>30152473.27</v>
      </c>
      <c r="L14" s="67">
        <f>L15+L16</f>
        <v>19185917.84</v>
      </c>
      <c r="M14" s="67">
        <f>M15+M16</f>
        <v>6959154.5700000003</v>
      </c>
      <c r="N14" s="303"/>
      <c r="O14" s="306"/>
    </row>
    <row r="15" spans="1:15" ht="24" x14ac:dyDescent="0.25">
      <c r="A15" s="298"/>
      <c r="B15" s="68" t="s">
        <v>38</v>
      </c>
      <c r="C15" s="285"/>
      <c r="D15" s="64">
        <f>'[3]arkusz główny'!H33</f>
        <v>4417</v>
      </c>
      <c r="E15" s="299"/>
      <c r="F15" s="301"/>
      <c r="G15" s="65">
        <f>'[3]arkusz główny'!U33</f>
        <v>3288</v>
      </c>
      <c r="H15" s="66">
        <f>'[3]zobowiązania wieloletnie'!F7</f>
        <v>12486953.30999998</v>
      </c>
      <c r="I15" s="302"/>
      <c r="J15" s="64">
        <f>'[3]arkusz główny'!AK33</f>
        <v>2337</v>
      </c>
      <c r="K15" s="67">
        <f>'[3]arkusz główny'!AL33</f>
        <v>7580740.0499999998</v>
      </c>
      <c r="L15" s="67">
        <f>'[3]arkusz główny'!AM33</f>
        <v>4823598.46</v>
      </c>
      <c r="M15" s="67">
        <f>'[3]arkusz główny'!AN33</f>
        <v>1731069.5400000003</v>
      </c>
      <c r="N15" s="304"/>
      <c r="O15" s="306"/>
    </row>
    <row r="16" spans="1:15" x14ac:dyDescent="0.25">
      <c r="A16" s="296"/>
      <c r="B16" s="69" t="s">
        <v>39</v>
      </c>
      <c r="C16" s="285"/>
      <c r="D16" s="240"/>
      <c r="E16" s="300"/>
      <c r="F16" s="301"/>
      <c r="G16" s="70"/>
      <c r="H16" s="71">
        <f>'[3]zobowiązania wieloletnie'!F8</f>
        <v>22571733.219999999</v>
      </c>
      <c r="I16" s="302"/>
      <c r="J16" s="72">
        <f>'[3]arkusz główny'!AK42</f>
        <v>8305</v>
      </c>
      <c r="K16" s="73">
        <f>'[3]arkusz główny'!AL42</f>
        <v>22571733.219999999</v>
      </c>
      <c r="L16" s="73">
        <f>'[3]arkusz główny'!AM42</f>
        <v>14362319.380000001</v>
      </c>
      <c r="M16" s="73">
        <f>'[3]arkusz główny'!AN42</f>
        <v>5228085.03</v>
      </c>
      <c r="N16" s="304"/>
      <c r="O16" s="306"/>
    </row>
    <row r="17" spans="1:15" ht="24" x14ac:dyDescent="0.25">
      <c r="A17" s="43" t="s">
        <v>40</v>
      </c>
      <c r="B17" s="74" t="s">
        <v>41</v>
      </c>
      <c r="C17" s="75"/>
      <c r="D17" s="76">
        <f>'[3]arkusz główny'!H43</f>
        <v>145</v>
      </c>
      <c r="E17" s="77">
        <f>'[3]arkusz główny'!I43</f>
        <v>190294914.17000002</v>
      </c>
      <c r="F17" s="301"/>
      <c r="G17" s="78">
        <f>'[3]arkusz główny'!U43</f>
        <v>65</v>
      </c>
      <c r="H17" s="79">
        <f>'[3]arkusz główny'!V43</f>
        <v>86187463.289999992</v>
      </c>
      <c r="I17" s="302"/>
      <c r="J17" s="76">
        <f>'[3]arkusz główny'!AK43</f>
        <v>39</v>
      </c>
      <c r="K17" s="77">
        <f>'[3]arkusz główny'!AL43</f>
        <v>40114685.510000005</v>
      </c>
      <c r="L17" s="77">
        <f>'[3]arkusz główny'!AM43</f>
        <v>25524973.869999994</v>
      </c>
      <c r="M17" s="77">
        <f>'[3]arkusz główny'!AN43</f>
        <v>9189552.9900000002</v>
      </c>
      <c r="N17" s="305"/>
      <c r="O17" s="306"/>
    </row>
    <row r="18" spans="1:15" x14ac:dyDescent="0.25">
      <c r="A18" s="51">
        <v>4</v>
      </c>
      <c r="B18" s="52" t="s">
        <v>42</v>
      </c>
      <c r="C18" s="53">
        <f>'[3]arkusz główny'!F46</f>
        <v>18021584350.062618</v>
      </c>
      <c r="D18" s="54">
        <f>D19+D22+D23+D24+D25</f>
        <v>106139</v>
      </c>
      <c r="E18" s="55">
        <f>E19+E22+E23+E24+E25</f>
        <v>32137105818.663925</v>
      </c>
      <c r="F18" s="56">
        <f t="shared" ref="F18:F27" si="0">IFERROR(E18/C18,".")</f>
        <v>1.7832564104471902</v>
      </c>
      <c r="G18" s="57">
        <f>G19+G22+G23+G24+G25</f>
        <v>48552</v>
      </c>
      <c r="H18" s="55">
        <f>H19+H22+H23+H24+H25</f>
        <v>12711801023.108652</v>
      </c>
      <c r="I18" s="58">
        <f t="shared" ref="I18:I27" si="1">IFERROR(H18/C18,".")</f>
        <v>0.7053653428126303</v>
      </c>
      <c r="J18" s="59">
        <f>'[3]arkusz główny'!AK46</f>
        <v>34339</v>
      </c>
      <c r="K18" s="60">
        <f>K19+K22+K23+K24+K25</f>
        <v>7840512928.2299995</v>
      </c>
      <c r="L18" s="60">
        <f>L19+L22+L23+L24+L25</f>
        <v>5139547478.8900013</v>
      </c>
      <c r="M18" s="60">
        <f>M19+M22+M23+M24+M25</f>
        <v>1776569609.0699987</v>
      </c>
      <c r="N18" s="61">
        <f t="shared" ref="N18:N27" si="2">IFERROR(M18/O18,".")</f>
        <v>0.44449839714441169</v>
      </c>
      <c r="O18" s="247">
        <f>'[3]arkusz główny'!AR46</f>
        <v>3996796435</v>
      </c>
    </row>
    <row r="19" spans="1:15" x14ac:dyDescent="0.25">
      <c r="A19" s="295" t="s">
        <v>43</v>
      </c>
      <c r="B19" s="80" t="s">
        <v>44</v>
      </c>
      <c r="C19" s="81">
        <f>'[3]arkusz główny'!F47</f>
        <v>9837288783.1826096</v>
      </c>
      <c r="D19" s="82">
        <f>'[3]arkusz główny'!H47</f>
        <v>87574</v>
      </c>
      <c r="E19" s="83">
        <f>'[3]arkusz główny'!I47</f>
        <v>17649751285.34</v>
      </c>
      <c r="F19" s="84">
        <f t="shared" si="0"/>
        <v>1.7941682585869827</v>
      </c>
      <c r="G19" s="85">
        <f>'[3]arkusz główny'!U47</f>
        <v>40132</v>
      </c>
      <c r="H19" s="83">
        <f>'[3]arkusz główny'!V47</f>
        <v>7585689228.4199982</v>
      </c>
      <c r="I19" s="239">
        <f t="shared" si="1"/>
        <v>0.77111584254679544</v>
      </c>
      <c r="J19" s="237">
        <f>'[3]arkusz główny'!AK47</f>
        <v>31083</v>
      </c>
      <c r="K19" s="50">
        <f>'[3]arkusz główny'!AL47</f>
        <v>5644903303.6399994</v>
      </c>
      <c r="L19" s="50">
        <f>'[3]arkusz główny'!AM47</f>
        <v>3591851867.7900009</v>
      </c>
      <c r="M19" s="50">
        <f>'[3]arkusz główny'!AN47</f>
        <v>1280392878.2099986</v>
      </c>
      <c r="N19" s="88">
        <f t="shared" si="2"/>
        <v>0.58307749749440296</v>
      </c>
      <c r="O19" s="248">
        <f>'[3]arkusz główny'!AR47</f>
        <v>2195922298</v>
      </c>
    </row>
    <row r="20" spans="1:15" x14ac:dyDescent="0.25">
      <c r="A20" s="290"/>
      <c r="B20" s="89" t="s">
        <v>45</v>
      </c>
      <c r="C20" s="90"/>
      <c r="D20" s="91">
        <f>'[3]4.1_modernizacja'!D46+'[3]4.1_modernizacja'!D69+'[3]4.1_modernizacja'!D92+'[3]4.1_modernizacja'!D115</f>
        <v>85368</v>
      </c>
      <c r="E20" s="92">
        <f>'[3]4.1_modernizacja'!E46+'[3]4.1_modernizacja'!E69+'[3]4.1_modernizacja'!E92+'[3]4.1_modernizacja'!E115</f>
        <v>17476757888.059998</v>
      </c>
      <c r="F20" s="245"/>
      <c r="G20" s="93">
        <f>'[3]4.1_modernizacja'!M46+'[3]4.1_modernizacja'!M69+'[3]4.1_modernizacja'!M92+'[3]4.1_modernizacja'!M115</f>
        <v>39813</v>
      </c>
      <c r="H20" s="92">
        <f>'[3]4.1_modernizacja'!N46+'[3]4.1_modernizacja'!N69+'[3]4.1_modernizacja'!N92+'[3]4.1_modernizacja'!N115</f>
        <v>7563668035.0199986</v>
      </c>
      <c r="I20" s="244" t="str">
        <f t="shared" si="1"/>
        <v>.</v>
      </c>
      <c r="J20" s="238">
        <v>31035</v>
      </c>
      <c r="K20" s="95">
        <f>'[3]4.1_modernizacja'!W46+'[3]4.1_modernizacja'!W69+'[3]4.1_modernizacja'!W92+'[3]4.1_modernizacja'!W115</f>
        <v>5640279392.9400005</v>
      </c>
      <c r="L20" s="95">
        <f>'[3]4.1_modernizacja'!X46+'[3]4.1_modernizacja'!X69+'[3]4.1_modernizacja'!X92+'[3]4.1_modernizacja'!X115</f>
        <v>3588909673.6600003</v>
      </c>
      <c r="M20" s="95">
        <f>'[3]4.1_modernizacja'!Y46+'[3]4.1_modernizacja'!Y69+'[3]4.1_modernizacja'!Y92+'[3]4.1_modernizacja'!Y115</f>
        <v>1279384396.2499986</v>
      </c>
      <c r="N20" s="243" t="str">
        <f t="shared" si="2"/>
        <v>.</v>
      </c>
      <c r="O20" s="249"/>
    </row>
    <row r="21" spans="1:15" x14ac:dyDescent="0.25">
      <c r="A21" s="290"/>
      <c r="B21" s="89" t="s">
        <v>46</v>
      </c>
      <c r="C21" s="96"/>
      <c r="D21" s="91">
        <f>'[3]4.1_modernizacja'!D138</f>
        <v>2206</v>
      </c>
      <c r="E21" s="92">
        <f>'[3]4.1_modernizacja'!E138</f>
        <v>172993397.28</v>
      </c>
      <c r="F21" s="245"/>
      <c r="G21" s="93">
        <f>'[3]4.1_modernizacja'!M138</f>
        <v>319</v>
      </c>
      <c r="H21" s="92">
        <f>'[3]4.1_modernizacja'!N138</f>
        <v>22021193.399999999</v>
      </c>
      <c r="I21" s="244" t="str">
        <f t="shared" si="1"/>
        <v>.</v>
      </c>
      <c r="J21" s="238">
        <f>'[3]4.1_modernizacja'!V138</f>
        <v>83</v>
      </c>
      <c r="K21" s="95">
        <f>'[3]4.1_modernizacja'!W138</f>
        <v>4623910.7</v>
      </c>
      <c r="L21" s="95">
        <f>'[3]4.1_modernizacja'!X138</f>
        <v>2942194.1300000004</v>
      </c>
      <c r="M21" s="95">
        <f>'[3]4.1_modernizacja'!Y138</f>
        <v>1008481.96</v>
      </c>
      <c r="N21" s="243" t="str">
        <f t="shared" si="2"/>
        <v>.</v>
      </c>
      <c r="O21" s="249"/>
    </row>
    <row r="22" spans="1:15" ht="24" x14ac:dyDescent="0.25">
      <c r="A22" s="290"/>
      <c r="B22" s="80" t="s">
        <v>47</v>
      </c>
      <c r="C22" s="97">
        <f>'[3]arkusz główny'!F59</f>
        <v>765911918.54074502</v>
      </c>
      <c r="D22" s="98">
        <f>'[3]arkusz główny'!H59</f>
        <v>4681</v>
      </c>
      <c r="E22" s="99">
        <f>'[3]arkusz główny'!I59</f>
        <v>805851735.70000005</v>
      </c>
      <c r="F22" s="100">
        <f t="shared" si="0"/>
        <v>1.0521467497664097</v>
      </c>
      <c r="G22" s="101">
        <f>'[3]arkusz główny'!U59</f>
        <v>2858</v>
      </c>
      <c r="H22" s="99">
        <f>'[3]arkusz główny'!V59</f>
        <v>431515564.16999996</v>
      </c>
      <c r="I22" s="102">
        <f t="shared" si="1"/>
        <v>0.56340103048944024</v>
      </c>
      <c r="J22" s="103">
        <f>'[3]arkusz główny'!AK59</f>
        <v>2189</v>
      </c>
      <c r="K22" s="104">
        <f>'[3]arkusz główny'!AL59</f>
        <v>315313645.02999997</v>
      </c>
      <c r="L22" s="104">
        <f>'[3]arkusz główny'!AM59</f>
        <v>294717355.66000003</v>
      </c>
      <c r="M22" s="104">
        <f>'[3]arkusz główny'!AN59</f>
        <v>71317672.010000005</v>
      </c>
      <c r="N22" s="105">
        <f t="shared" si="2"/>
        <v>0.42001396544907232</v>
      </c>
      <c r="O22" s="250">
        <f>'[3]arkusz główny'!AR59</f>
        <v>169798335</v>
      </c>
    </row>
    <row r="23" spans="1:15" ht="33.75" customHeight="1" x14ac:dyDescent="0.25">
      <c r="A23" s="290"/>
      <c r="B23" s="80" t="str">
        <f>'[3]arkusz główny'!D63</f>
        <v>Inwestycje mające na celu ochronę wód przed zanieczyszczeniem azotanami pochodzącymi ze źródeł rolniczych 
(w tym "Inwestycje w gospodarstwach położonych na obszarach OSN")</v>
      </c>
      <c r="C23" s="97">
        <f>'[3]arkusz główny'!F63</f>
        <v>627120255.71229506</v>
      </c>
      <c r="D23" s="98">
        <f>'[3]arkusz główny'!H63</f>
        <v>7833</v>
      </c>
      <c r="E23" s="99">
        <f>'[3]arkusz główny'!I63</f>
        <v>573700978.10000002</v>
      </c>
      <c r="F23" s="100">
        <f t="shared" si="0"/>
        <v>0.9148181275828503</v>
      </c>
      <c r="G23" s="101">
        <f>'[3]arkusz główny'!U63</f>
        <v>3996</v>
      </c>
      <c r="H23" s="99">
        <f>'[3]arkusz główny'!V63</f>
        <v>290260633.04999995</v>
      </c>
      <c r="I23" s="102">
        <f t="shared" si="1"/>
        <v>0.46284684700594853</v>
      </c>
      <c r="J23" s="103">
        <f>'[3]arkusz główny'!AK63</f>
        <v>2200</v>
      </c>
      <c r="K23" s="104">
        <f>'[3]arkusz główny'!AL63</f>
        <v>155474096.07999998</v>
      </c>
      <c r="L23" s="104">
        <f>'[3]arkusz główny'!AM63</f>
        <v>155474096.07999998</v>
      </c>
      <c r="M23" s="104">
        <f>'[3]arkusz główny'!AN63</f>
        <v>34282171.170000002</v>
      </c>
      <c r="N23" s="105">
        <f t="shared" si="2"/>
        <v>0.2496173528964053</v>
      </c>
      <c r="O23" s="250">
        <f>'[3]arkusz główny'!AR63</f>
        <v>137338894</v>
      </c>
    </row>
    <row r="24" spans="1:15" x14ac:dyDescent="0.25">
      <c r="A24" s="43" t="s">
        <v>48</v>
      </c>
      <c r="B24" s="80" t="s">
        <v>49</v>
      </c>
      <c r="C24" s="106">
        <f>'[3]arkusz główny'!F70</f>
        <v>3876517280.1896</v>
      </c>
      <c r="D24" s="91">
        <f>'[3]arkusz główny'!H70</f>
        <v>5847</v>
      </c>
      <c r="E24" s="92">
        <f>'[3]arkusz główny'!I70</f>
        <v>11242909189.98</v>
      </c>
      <c r="F24" s="107">
        <f t="shared" si="0"/>
        <v>2.9002603051546596</v>
      </c>
      <c r="G24" s="93">
        <f>'[3]arkusz główny'!U70</f>
        <v>1426</v>
      </c>
      <c r="H24" s="92">
        <f>'[3]arkusz główny'!V70</f>
        <v>3150626528.3599997</v>
      </c>
      <c r="I24" s="108">
        <f t="shared" si="1"/>
        <v>0.81274667456297345</v>
      </c>
      <c r="J24" s="48">
        <f>'[3]arkusz główny'!AK70</f>
        <v>733</v>
      </c>
      <c r="K24" s="49">
        <f>'[3]arkusz główny'!AL70</f>
        <v>1453366068.0200002</v>
      </c>
      <c r="L24" s="49">
        <f>'[3]arkusz główny'!AM70</f>
        <v>924776824.47000003</v>
      </c>
      <c r="M24" s="49">
        <f>'[3]arkusz główny'!AN70</f>
        <v>329876188.42000002</v>
      </c>
      <c r="N24" s="109">
        <f t="shared" si="2"/>
        <v>0.3856708082154981</v>
      </c>
      <c r="O24" s="251">
        <f>'[3]arkusz główny'!AR70</f>
        <v>855330975</v>
      </c>
    </row>
    <row r="25" spans="1:15" x14ac:dyDescent="0.25">
      <c r="A25" s="295" t="s">
        <v>50</v>
      </c>
      <c r="B25" s="74" t="s">
        <v>51</v>
      </c>
      <c r="C25" s="106">
        <f>'[3]arkusz główny'!F82</f>
        <v>1929607812.9398701</v>
      </c>
      <c r="D25" s="91">
        <f>'[3]arkusz główny'!H82</f>
        <v>204</v>
      </c>
      <c r="E25" s="92">
        <f>'[3]arkusz główny'!I82</f>
        <v>1864892629.5439274</v>
      </c>
      <c r="F25" s="107">
        <f t="shared" si="0"/>
        <v>0.96646200177986152</v>
      </c>
      <c r="G25" s="47">
        <f>'[3]arkusz główny'!U82</f>
        <v>140</v>
      </c>
      <c r="H25" s="92">
        <f>'[3]arkusz główny'!V82</f>
        <v>1253709069.1086547</v>
      </c>
      <c r="I25" s="108">
        <f t="shared" si="1"/>
        <v>0.64972221852613454</v>
      </c>
      <c r="J25" s="110">
        <f>'[3]arkusz główny'!AK82</f>
        <v>44</v>
      </c>
      <c r="K25" s="95">
        <f>'[3]arkusz główny'!AL82</f>
        <v>271455815.45999998</v>
      </c>
      <c r="L25" s="111">
        <f>'[3]arkusz główny'!AM82</f>
        <v>172727334.89000002</v>
      </c>
      <c r="M25" s="49">
        <f>'[3]arkusz główny'!AN82</f>
        <v>60700699.25999999</v>
      </c>
      <c r="N25" s="109">
        <f t="shared" si="2"/>
        <v>0.14346699950059877</v>
      </c>
      <c r="O25" s="251">
        <f>'[3]arkusz główny'!AR82</f>
        <v>423098688</v>
      </c>
    </row>
    <row r="26" spans="1:15" x14ac:dyDescent="0.25">
      <c r="A26" s="296"/>
      <c r="B26" s="74" t="s">
        <v>52</v>
      </c>
      <c r="C26" s="106">
        <f>'[3]arkusz główny'!F83</f>
        <v>985138299.49749994</v>
      </c>
      <c r="D26" s="91"/>
      <c r="E26" s="92"/>
      <c r="F26" s="107"/>
      <c r="G26" s="47"/>
      <c r="H26" s="92"/>
      <c r="I26" s="108"/>
      <c r="J26" s="110"/>
      <c r="K26" s="95"/>
      <c r="L26" s="111"/>
      <c r="M26" s="49"/>
      <c r="N26" s="109"/>
      <c r="O26" s="251">
        <f>'[3]arkusz główny'!AR83</f>
        <v>215307245</v>
      </c>
    </row>
    <row r="27" spans="1:15" ht="36" x14ac:dyDescent="0.25">
      <c r="A27" s="51">
        <v>5</v>
      </c>
      <c r="B27" s="52" t="s">
        <v>53</v>
      </c>
      <c r="C27" s="53">
        <f>'[3]arkusz główny'!F84</f>
        <v>753106392.0935849</v>
      </c>
      <c r="D27" s="54">
        <f>D28+D29</f>
        <v>10575</v>
      </c>
      <c r="E27" s="55">
        <f>E28+E29</f>
        <v>720536177.41000009</v>
      </c>
      <c r="F27" s="56">
        <f t="shared" si="0"/>
        <v>0.9567521733641885</v>
      </c>
      <c r="G27" s="57">
        <f>G28+G29</f>
        <v>5561</v>
      </c>
      <c r="H27" s="55">
        <f>H28+H29</f>
        <v>347339253.68000001</v>
      </c>
      <c r="I27" s="58">
        <f t="shared" si="1"/>
        <v>0.4612087446428656</v>
      </c>
      <c r="J27" s="59">
        <f>'[3]arkusz główny'!AK84</f>
        <v>3284</v>
      </c>
      <c r="K27" s="60">
        <f>K28+K29</f>
        <v>200171599.39999998</v>
      </c>
      <c r="L27" s="60">
        <f>L28+L29</f>
        <v>127369173.50000001</v>
      </c>
      <c r="M27" s="60">
        <f>M28+M29</f>
        <v>44617190.640000001</v>
      </c>
      <c r="N27" s="61">
        <f t="shared" si="2"/>
        <v>0.26967798384990155</v>
      </c>
      <c r="O27" s="247">
        <f>'[3]arkusz główny'!AR84</f>
        <v>165446174</v>
      </c>
    </row>
    <row r="28" spans="1:15" ht="24" x14ac:dyDescent="0.25">
      <c r="A28" s="112" t="s">
        <v>54</v>
      </c>
      <c r="B28" s="113" t="s">
        <v>55</v>
      </c>
      <c r="C28" s="285"/>
      <c r="D28" s="38">
        <f>'[3]arkusz główny'!H85</f>
        <v>8977</v>
      </c>
      <c r="E28" s="39">
        <f>'[3]arkusz główny'!I85</f>
        <v>609460714.75000012</v>
      </c>
      <c r="F28" s="286"/>
      <c r="G28" s="40">
        <f>'[3]arkusz główny'!U85</f>
        <v>5053</v>
      </c>
      <c r="H28" s="39">
        <f>'[3]arkusz główny'!V85</f>
        <v>324012340.29000002</v>
      </c>
      <c r="I28" s="287"/>
      <c r="J28" s="87">
        <f>'[3]arkusz główny'!AK85</f>
        <v>2862</v>
      </c>
      <c r="K28" s="50">
        <f>'[3]arkusz główny'!AL85</f>
        <v>180089502.31999999</v>
      </c>
      <c r="L28" s="50">
        <f>'[3]arkusz główny'!AM85</f>
        <v>114590936.92000002</v>
      </c>
      <c r="M28" s="50">
        <f>'[3]arkusz główny'!AN85</f>
        <v>40029858.5</v>
      </c>
      <c r="N28" s="288"/>
      <c r="O28" s="289"/>
    </row>
    <row r="29" spans="1:15" x14ac:dyDescent="0.25">
      <c r="A29" s="43" t="s">
        <v>56</v>
      </c>
      <c r="B29" s="44" t="s">
        <v>57</v>
      </c>
      <c r="C29" s="285"/>
      <c r="D29" s="45">
        <f>'[3]arkusz główny'!H93</f>
        <v>1598</v>
      </c>
      <c r="E29" s="46">
        <f>'[3]arkusz główny'!I93</f>
        <v>111075462.66</v>
      </c>
      <c r="F29" s="286"/>
      <c r="G29" s="47">
        <f>'[3]arkusz główny'!U93</f>
        <v>508</v>
      </c>
      <c r="H29" s="46">
        <f>'[3]arkusz główny'!V93</f>
        <v>23326913.390000001</v>
      </c>
      <c r="I29" s="287"/>
      <c r="J29" s="48">
        <f>'[3]arkusz główny'!AK93</f>
        <v>423</v>
      </c>
      <c r="K29" s="49">
        <f>'[3]arkusz główny'!AL93</f>
        <v>20082097.079999998</v>
      </c>
      <c r="L29" s="49">
        <f>'[3]arkusz główny'!AM93</f>
        <v>12778236.58</v>
      </c>
      <c r="M29" s="49">
        <f>'[3]arkusz główny'!AN93</f>
        <v>4587332.1399999997</v>
      </c>
      <c r="N29" s="288"/>
      <c r="O29" s="289"/>
    </row>
    <row r="30" spans="1:15" x14ac:dyDescent="0.25">
      <c r="A30" s="51">
        <v>6</v>
      </c>
      <c r="B30" s="52" t="s">
        <v>58</v>
      </c>
      <c r="C30" s="53">
        <f>SUM(C31:C35)</f>
        <v>14648861174.665041</v>
      </c>
      <c r="D30" s="54">
        <f>D31+D32+D33+D34+D35</f>
        <v>137171</v>
      </c>
      <c r="E30" s="55">
        <f>E31+E32+E33+E34+E35</f>
        <v>14823534397.68</v>
      </c>
      <c r="F30" s="56">
        <f t="shared" ref="F30:F36" si="3">IFERROR(E30/C30,".")</f>
        <v>1.0119240138146066</v>
      </c>
      <c r="G30" s="57">
        <f>G31+G32+G33+G34+G35</f>
        <v>106392</v>
      </c>
      <c r="H30" s="55">
        <f>H31+H32+H33+H34+H35</f>
        <v>10750793724.609999</v>
      </c>
      <c r="I30" s="58">
        <f t="shared" ref="I30:I36" si="4">IFERROR(H30/C30,".")</f>
        <v>0.73389962512603479</v>
      </c>
      <c r="J30" s="59">
        <f>'[3]arkusz główny'!AK105</f>
        <v>84511</v>
      </c>
      <c r="K30" s="60">
        <f>K31+K32+K33+K34+K35</f>
        <v>6895414989.3800001</v>
      </c>
      <c r="L30" s="60">
        <f>L31+L32+L33+L34+L35</f>
        <v>4387552551.2299995</v>
      </c>
      <c r="M30" s="60">
        <f>M31+M32+M33+M34+M35</f>
        <v>1552466225.53</v>
      </c>
      <c r="N30" s="61">
        <f t="shared" ref="N30:N36" si="5">IFERROR(M30/O30,".")</f>
        <v>0.47890853572829073</v>
      </c>
      <c r="O30" s="247">
        <f>SUM(O31:O35)</f>
        <v>3241675831</v>
      </c>
    </row>
    <row r="31" spans="1:15" x14ac:dyDescent="0.25">
      <c r="A31" s="112" t="s">
        <v>59</v>
      </c>
      <c r="B31" s="113" t="s">
        <v>60</v>
      </c>
      <c r="C31" s="114">
        <f>'[3]arkusz główny'!F106</f>
        <v>4056976648.11024</v>
      </c>
      <c r="D31" s="38">
        <f>'[3]arkusz główny'!H106</f>
        <v>33408</v>
      </c>
      <c r="E31" s="39">
        <f>'[3]arkusz główny'!I106</f>
        <v>4150350000</v>
      </c>
      <c r="F31" s="84">
        <f t="shared" si="3"/>
        <v>1.023015501440772</v>
      </c>
      <c r="G31" s="40">
        <f>'[3]arkusz główny'!U106</f>
        <v>25918</v>
      </c>
      <c r="H31" s="39">
        <f>'[3]arkusz główny'!V106</f>
        <v>3275500000</v>
      </c>
      <c r="I31" s="86">
        <f t="shared" si="4"/>
        <v>0.80737462502421464</v>
      </c>
      <c r="J31" s="87">
        <f>'[3]arkusz główny'!AK106</f>
        <v>22240</v>
      </c>
      <c r="K31" s="50">
        <f>'[3]arkusz główny'!AL106</f>
        <v>2371840000</v>
      </c>
      <c r="L31" s="50">
        <f>'[3]arkusz główny'!AM106</f>
        <v>1509201792</v>
      </c>
      <c r="M31" s="50">
        <f>'[3]arkusz główny'!AN106</f>
        <v>536225632.27999997</v>
      </c>
      <c r="N31" s="115">
        <f t="shared" si="5"/>
        <v>0.59437234734877065</v>
      </c>
      <c r="O31" s="248">
        <f>'[3]arkusz główny'!AR106</f>
        <v>902171231</v>
      </c>
    </row>
    <row r="32" spans="1:15" x14ac:dyDescent="0.25">
      <c r="A32" s="43" t="s">
        <v>61</v>
      </c>
      <c r="B32" s="44" t="s">
        <v>62</v>
      </c>
      <c r="C32" s="106">
        <f>'[3]arkusz główny'!F114</f>
        <v>3210390891.2433748</v>
      </c>
      <c r="D32" s="91">
        <f>'[3]arkusz główny'!H114</f>
        <v>21739</v>
      </c>
      <c r="E32" s="92">
        <f>'[3]arkusz główny'!I114</f>
        <v>3704750000</v>
      </c>
      <c r="F32" s="107">
        <f t="shared" si="3"/>
        <v>1.1539872014043628</v>
      </c>
      <c r="G32" s="93">
        <f>'[3]arkusz główny'!U114</f>
        <v>13720</v>
      </c>
      <c r="H32" s="92">
        <f>'[3]arkusz główny'!V114</f>
        <v>2351000000</v>
      </c>
      <c r="I32" s="108">
        <f t="shared" si="4"/>
        <v>0.73230957837955513</v>
      </c>
      <c r="J32" s="48">
        <f>'[3]arkusz główny'!AK114</f>
        <v>9184</v>
      </c>
      <c r="K32" s="49">
        <f>'[3]arkusz główny'!AL114</f>
        <v>1261860000</v>
      </c>
      <c r="L32" s="49">
        <f>'[3]arkusz główny'!AM114</f>
        <v>802921518</v>
      </c>
      <c r="M32" s="49">
        <f>'[3]arkusz główny'!AN114</f>
        <v>279566405.56999993</v>
      </c>
      <c r="N32" s="109">
        <f t="shared" si="5"/>
        <v>0.39672966182351244</v>
      </c>
      <c r="O32" s="251">
        <f>'[3]arkusz główny'!AR114</f>
        <v>704677347</v>
      </c>
    </row>
    <row r="33" spans="1:15" x14ac:dyDescent="0.25">
      <c r="A33" s="43" t="s">
        <v>63</v>
      </c>
      <c r="B33" s="44" t="s">
        <v>64</v>
      </c>
      <c r="C33" s="106">
        <f>'[3]arkusz główny'!F123</f>
        <v>4879509955.3274603</v>
      </c>
      <c r="D33" s="91">
        <f>'[3]arkusz główny'!H123</f>
        <v>75487</v>
      </c>
      <c r="E33" s="92">
        <f>'[3]arkusz główny'!I123</f>
        <v>4529220000</v>
      </c>
      <c r="F33" s="107">
        <f t="shared" si="3"/>
        <v>0.92821206257710098</v>
      </c>
      <c r="G33" s="93">
        <f>'[3]arkusz główny'!U123</f>
        <v>63091</v>
      </c>
      <c r="H33" s="92">
        <f>'[3]arkusz główny'!V123</f>
        <v>3785460000</v>
      </c>
      <c r="I33" s="108">
        <f t="shared" si="4"/>
        <v>0.77578692013263051</v>
      </c>
      <c r="J33" s="48">
        <f>'[3]arkusz główny'!AK123</f>
        <v>50877</v>
      </c>
      <c r="K33" s="49">
        <f>'[3]arkusz główny'!AL123</f>
        <v>2553084000</v>
      </c>
      <c r="L33" s="49">
        <f>'[3]arkusz główny'!AM123</f>
        <v>1624527349.2</v>
      </c>
      <c r="M33" s="49">
        <f>'[3]arkusz główny'!AN123</f>
        <v>575606847.80999994</v>
      </c>
      <c r="N33" s="109">
        <f t="shared" si="5"/>
        <v>0.53205662787502661</v>
      </c>
      <c r="O33" s="251">
        <f>'[3]arkusz główny'!AR123</f>
        <v>1081852603</v>
      </c>
    </row>
    <row r="34" spans="1:15" x14ac:dyDescent="0.25">
      <c r="A34" s="43" t="s">
        <v>65</v>
      </c>
      <c r="B34" s="44" t="s">
        <v>66</v>
      </c>
      <c r="C34" s="106">
        <f>'[3]arkusz główny'!F133</f>
        <v>2491707660.1862702</v>
      </c>
      <c r="D34" s="91">
        <f>'[3]arkusz główny'!H133</f>
        <v>5650</v>
      </c>
      <c r="E34" s="92">
        <f>'[3]arkusz główny'!I133</f>
        <v>2439214397.6800003</v>
      </c>
      <c r="F34" s="107">
        <f t="shared" si="3"/>
        <v>0.97893281649969088</v>
      </c>
      <c r="G34" s="93">
        <f>'[3]arkusz główny'!U133</f>
        <v>3092</v>
      </c>
      <c r="H34" s="92">
        <f>'[3]arkusz główny'!V133</f>
        <v>1328718227.21</v>
      </c>
      <c r="I34" s="108">
        <f t="shared" si="4"/>
        <v>0.53325606709041873</v>
      </c>
      <c r="J34" s="48">
        <f>'[3]arkusz główny'!AK133</f>
        <v>1680</v>
      </c>
      <c r="K34" s="49">
        <f>'[3]arkusz główny'!AL133</f>
        <v>698651928.17999995</v>
      </c>
      <c r="L34" s="49">
        <f>'[3]arkusz główny'!AM133</f>
        <v>444552218.31999999</v>
      </c>
      <c r="M34" s="49">
        <f>'[3]arkusz główny'!AN133</f>
        <v>158735238.91000003</v>
      </c>
      <c r="N34" s="109">
        <f t="shared" si="5"/>
        <v>0.28830664971988806</v>
      </c>
      <c r="O34" s="251">
        <f>'[3]arkusz główny'!AR133</f>
        <v>550577793</v>
      </c>
    </row>
    <row r="35" spans="1:15" ht="26" customHeight="1" x14ac:dyDescent="0.25">
      <c r="A35" s="43" t="s">
        <v>67</v>
      </c>
      <c r="B35" s="44" t="s">
        <v>68</v>
      </c>
      <c r="C35" s="106">
        <f>'[3]arkusz główny'!F138</f>
        <v>10276019.797695</v>
      </c>
      <c r="D35" s="45">
        <f>'[3]arkusz główny'!H138</f>
        <v>887</v>
      </c>
      <c r="E35" s="116"/>
      <c r="F35" s="117"/>
      <c r="G35" s="47">
        <f>'[3]arkusz główny'!U138</f>
        <v>571</v>
      </c>
      <c r="H35" s="46">
        <f>'[3]arkusz główny'!V138</f>
        <v>10115497.399999999</v>
      </c>
      <c r="I35" s="108">
        <f t="shared" si="4"/>
        <v>0.98437893261639997</v>
      </c>
      <c r="J35" s="48">
        <f>'[3]arkusz główny'!AK138</f>
        <v>570</v>
      </c>
      <c r="K35" s="49">
        <f>'[3]arkusz główny'!AL138</f>
        <v>9979061.1999999993</v>
      </c>
      <c r="L35" s="49">
        <f>'[3]arkusz główny'!AM138</f>
        <v>6349673.71</v>
      </c>
      <c r="M35" s="49">
        <f>'[3]arkusz główny'!AN138</f>
        <v>2332100.96</v>
      </c>
      <c r="N35" s="109">
        <f t="shared" si="5"/>
        <v>0.97298293556937265</v>
      </c>
      <c r="O35" s="251">
        <f>'[3]arkusz główny'!AR138</f>
        <v>2396857</v>
      </c>
    </row>
    <row r="36" spans="1:15" x14ac:dyDescent="0.25">
      <c r="A36" s="51">
        <v>7</v>
      </c>
      <c r="B36" s="52" t="s">
        <v>69</v>
      </c>
      <c r="C36" s="53">
        <f>'[3]arkusz główny'!F144</f>
        <v>9903127437.0464039</v>
      </c>
      <c r="D36" s="54">
        <f>SUM(D37:D41)</f>
        <v>10392</v>
      </c>
      <c r="E36" s="55">
        <f>SUM(E37:E41)</f>
        <v>13792112864.941826</v>
      </c>
      <c r="F36" s="56">
        <f t="shared" si="3"/>
        <v>1.3927027550253668</v>
      </c>
      <c r="G36" s="57">
        <f>SUM(G37:G41)</f>
        <v>5183</v>
      </c>
      <c r="H36" s="55">
        <f>SUM(H37:H41)</f>
        <v>6231926224.2233667</v>
      </c>
      <c r="I36" s="58">
        <f t="shared" si="4"/>
        <v>0.62928870337571174</v>
      </c>
      <c r="J36" s="59">
        <f>'[3]arkusz główny'!AK144</f>
        <v>1863</v>
      </c>
      <c r="K36" s="60">
        <f>SUM(K37:K41)</f>
        <v>4284669773.4400005</v>
      </c>
      <c r="L36" s="60">
        <f>SUM(L37:L41)</f>
        <v>2726335359.6799998</v>
      </c>
      <c r="M36" s="60">
        <f>SUM(M37:M41)</f>
        <v>985949977.97000003</v>
      </c>
      <c r="N36" s="61">
        <f t="shared" si="5"/>
        <v>0.44543464790158349</v>
      </c>
      <c r="O36" s="247">
        <f>'[3]arkusz główny'!AR144</f>
        <v>2213455964</v>
      </c>
    </row>
    <row r="37" spans="1:15" x14ac:dyDescent="0.25">
      <c r="A37" s="295" t="s">
        <v>70</v>
      </c>
      <c r="B37" s="80" t="s">
        <v>71</v>
      </c>
      <c r="C37" s="285"/>
      <c r="D37" s="38">
        <f>'[3]arkusz główny'!H145</f>
        <v>5465</v>
      </c>
      <c r="E37" s="39">
        <f>'[3]arkusz główny'!I145</f>
        <v>6685752268.1812611</v>
      </c>
      <c r="F37" s="286"/>
      <c r="G37" s="40">
        <f>'[3]arkusz główny'!U145</f>
        <v>2323</v>
      </c>
      <c r="H37" s="39">
        <f>'[3]arkusz główny'!V145</f>
        <v>2297597010.7636847</v>
      </c>
      <c r="I37" s="287"/>
      <c r="J37" s="41">
        <f>'[3]arkusz główny'!AK145</f>
        <v>1187</v>
      </c>
      <c r="K37" s="42">
        <f>'[3]arkusz główny'!AL145</f>
        <v>2044555839.1000001</v>
      </c>
      <c r="L37" s="42">
        <f>'[3]arkusz główny'!AM145</f>
        <v>1300950871.5400002</v>
      </c>
      <c r="M37" s="42">
        <f>'[3]arkusz główny'!AN145</f>
        <v>476315517.04000002</v>
      </c>
      <c r="N37" s="288"/>
      <c r="O37" s="289"/>
    </row>
    <row r="38" spans="1:15" x14ac:dyDescent="0.25">
      <c r="A38" s="315"/>
      <c r="B38" s="80" t="s">
        <v>72</v>
      </c>
      <c r="C38" s="285"/>
      <c r="D38" s="91">
        <f>'[3]arkusz główny'!H146</f>
        <v>3026</v>
      </c>
      <c r="E38" s="92">
        <f>'[3]arkusz główny'!I146</f>
        <v>5728040366.5490255</v>
      </c>
      <c r="F38" s="286"/>
      <c r="G38" s="93">
        <f>'[3]arkusz główny'!U146</f>
        <v>1822</v>
      </c>
      <c r="H38" s="92">
        <f>'[3]arkusz główny'!V146</f>
        <v>3149390654.6354699</v>
      </c>
      <c r="I38" s="287"/>
      <c r="J38" s="94">
        <f>'[3]arkusz główny'!AK146</f>
        <v>887</v>
      </c>
      <c r="K38" s="95">
        <f>'[3]arkusz główny'!AL146</f>
        <v>1669401827.1200001</v>
      </c>
      <c r="L38" s="95">
        <f>'[3]arkusz główny'!AM146</f>
        <v>1062240377.59</v>
      </c>
      <c r="M38" s="95">
        <f>'[3]arkusz główny'!AN146</f>
        <v>381163397.09999996</v>
      </c>
      <c r="N38" s="288"/>
      <c r="O38" s="289"/>
    </row>
    <row r="39" spans="1:15" ht="24" x14ac:dyDescent="0.25">
      <c r="A39" s="295" t="s">
        <v>73</v>
      </c>
      <c r="B39" s="74" t="s">
        <v>74</v>
      </c>
      <c r="C39" s="285"/>
      <c r="D39" s="91">
        <f>'[3]arkusz główny'!H149</f>
        <v>1464</v>
      </c>
      <c r="E39" s="92">
        <f>'[3]arkusz główny'!I149</f>
        <v>895228557.01448703</v>
      </c>
      <c r="F39" s="286"/>
      <c r="G39" s="93">
        <f>'[3]arkusz główny'!U149</f>
        <v>748</v>
      </c>
      <c r="H39" s="92">
        <f>'[3]arkusz główny'!V149</f>
        <v>475757863.39479017</v>
      </c>
      <c r="I39" s="287"/>
      <c r="J39" s="94">
        <f>'[3]arkusz główny'!AK149</f>
        <v>502</v>
      </c>
      <c r="K39" s="95">
        <f>'[3]arkusz główny'!AL149</f>
        <v>335174195.13999999</v>
      </c>
      <c r="L39" s="95">
        <f>'[3]arkusz główny'!AM149</f>
        <v>213271337.96999997</v>
      </c>
      <c r="M39" s="95">
        <f>'[3]arkusz główny'!AN149</f>
        <v>74940986.390000001</v>
      </c>
      <c r="N39" s="288"/>
      <c r="O39" s="289"/>
    </row>
    <row r="40" spans="1:15" ht="24" x14ac:dyDescent="0.25">
      <c r="A40" s="315"/>
      <c r="B40" s="62" t="s">
        <v>75</v>
      </c>
      <c r="C40" s="285"/>
      <c r="D40" s="91">
        <f>'[3]arkusz główny'!H150</f>
        <v>334</v>
      </c>
      <c r="E40" s="92">
        <f>'[3]arkusz główny'!I150</f>
        <v>424195818.35647964</v>
      </c>
      <c r="F40" s="286"/>
      <c r="G40" s="93">
        <f>'[3]arkusz główny'!U150</f>
        <v>215</v>
      </c>
      <c r="H40" s="92">
        <f>'[3]arkusz główny'!V150</f>
        <v>265361312.45252085</v>
      </c>
      <c r="I40" s="287"/>
      <c r="J40" s="94">
        <f>'[3]arkusz główny'!AK150</f>
        <v>166</v>
      </c>
      <c r="K40" s="95">
        <f>'[3]arkusz główny'!AL150</f>
        <v>193207853.53000003</v>
      </c>
      <c r="L40" s="95">
        <f>'[3]arkusz główny'!AM150</f>
        <v>122938156.62999997</v>
      </c>
      <c r="M40" s="95">
        <f>'[3]arkusz główny'!AN150</f>
        <v>44025239.119999997</v>
      </c>
      <c r="N40" s="288"/>
      <c r="O40" s="289"/>
    </row>
    <row r="41" spans="1:15" x14ac:dyDescent="0.25">
      <c r="A41" s="118" t="s">
        <v>76</v>
      </c>
      <c r="B41" s="74" t="s">
        <v>77</v>
      </c>
      <c r="C41" s="285"/>
      <c r="D41" s="45">
        <f>'[3]arkusz główny'!H151</f>
        <v>103</v>
      </c>
      <c r="E41" s="46">
        <f>'[3]arkusz główny'!I151</f>
        <v>58895854.840573631</v>
      </c>
      <c r="F41" s="286"/>
      <c r="G41" s="47">
        <f>'[3]arkusz główny'!U151</f>
        <v>75</v>
      </c>
      <c r="H41" s="46">
        <f>'[3]arkusz główny'!V151</f>
        <v>43819382.976900831</v>
      </c>
      <c r="I41" s="287"/>
      <c r="J41" s="48">
        <f>'[3]arkusz główny'!AK151</f>
        <v>75</v>
      </c>
      <c r="K41" s="49">
        <f>'[3]arkusz główny'!AL151</f>
        <v>42330058.550000004</v>
      </c>
      <c r="L41" s="49">
        <f>'[3]arkusz główny'!AM151</f>
        <v>26934615.950000003</v>
      </c>
      <c r="M41" s="49">
        <f>'[3]arkusz główny'!AN151</f>
        <v>9504838.3200000003</v>
      </c>
      <c r="N41" s="288"/>
      <c r="O41" s="289"/>
    </row>
    <row r="42" spans="1:15" ht="24" x14ac:dyDescent="0.25">
      <c r="A42" s="51">
        <v>8</v>
      </c>
      <c r="B42" s="52" t="s">
        <v>78</v>
      </c>
      <c r="C42" s="53">
        <f>'[3]arkusz główny'!F153</f>
        <v>1131886821.5867751</v>
      </c>
      <c r="D42" s="54">
        <f>'[3]arkusz główny'!H153</f>
        <v>22943</v>
      </c>
      <c r="E42" s="55">
        <f>'[3]arkusz główny'!I153</f>
        <v>131097716.36999997</v>
      </c>
      <c r="F42" s="56">
        <f>IFERROR(E42/C42,".")</f>
        <v>0.11582228352673642</v>
      </c>
      <c r="G42" s="57">
        <f>'[3]arkusz główny'!U153</f>
        <v>19472</v>
      </c>
      <c r="H42" s="55">
        <f>'[3]arkusz główny'!V153</f>
        <v>1088764863.8</v>
      </c>
      <c r="I42" s="58">
        <f>IFERROR(H42/C42,".")</f>
        <v>0.96190258870023504</v>
      </c>
      <c r="J42" s="59">
        <f>'[3]arkusz główny'!AK153</f>
        <v>18502</v>
      </c>
      <c r="K42" s="60">
        <f>'[3]arkusz główny'!AL153</f>
        <v>706500408.42000008</v>
      </c>
      <c r="L42" s="60">
        <f>'[3]arkusz główny'!AM153</f>
        <v>449545205.01999998</v>
      </c>
      <c r="M42" s="60">
        <f>'[3]arkusz główny'!AN153</f>
        <v>161511932.98000002</v>
      </c>
      <c r="N42" s="61">
        <f>IFERROR(M42/O42,".")</f>
        <v>0.63540080355936646</v>
      </c>
      <c r="O42" s="247">
        <f>'[3]arkusz główny'!AR153</f>
        <v>254189060</v>
      </c>
    </row>
    <row r="43" spans="1:15" x14ac:dyDescent="0.25">
      <c r="A43" s="119" t="s">
        <v>79</v>
      </c>
      <c r="B43" s="120" t="s">
        <v>80</v>
      </c>
      <c r="C43" s="312"/>
      <c r="D43" s="121">
        <f>'[3]arkusz główny'!H154</f>
        <v>20661</v>
      </c>
      <c r="E43" s="122">
        <f>'[3]arkusz główny'!I154</f>
        <v>116728252.96999997</v>
      </c>
      <c r="F43" s="123"/>
      <c r="G43" s="124">
        <f>'[3]arkusz główny'!U154</f>
        <v>18266</v>
      </c>
      <c r="H43" s="122">
        <f>'[3]arkusz główny'!V154</f>
        <v>1082629227.96</v>
      </c>
      <c r="I43" s="242"/>
      <c r="J43" s="125">
        <f>'[3]arkusz główny'!AK154</f>
        <v>18153</v>
      </c>
      <c r="K43" s="126">
        <f>'[3]arkusz główny'!AL154</f>
        <v>700409380.94000006</v>
      </c>
      <c r="L43" s="126">
        <f>'[3]arkusz główny'!AM154</f>
        <v>445669490.23000002</v>
      </c>
      <c r="M43" s="126">
        <f>'[3]arkusz główny'!AN154</f>
        <v>160159208.94</v>
      </c>
      <c r="N43" s="241"/>
      <c r="O43" s="252"/>
    </row>
    <row r="44" spans="1:15" x14ac:dyDescent="0.25">
      <c r="A44" s="295" t="s">
        <v>81</v>
      </c>
      <c r="B44" s="127" t="s">
        <v>82</v>
      </c>
      <c r="C44" s="313"/>
      <c r="D44" s="128">
        <f>'[3]arkusz główny'!H155</f>
        <v>20522</v>
      </c>
      <c r="E44" s="129">
        <f>'[3]arkusz główny'!I155</f>
        <v>114736877.76999997</v>
      </c>
      <c r="F44" s="316"/>
      <c r="G44" s="130">
        <f>'[3]arkusz główny'!U155</f>
        <v>18209</v>
      </c>
      <c r="H44" s="131">
        <f>'[3]zobowiązania wieloletnie'!F10</f>
        <v>116113840.09999999</v>
      </c>
      <c r="I44" s="317"/>
      <c r="J44" s="132">
        <f>'[3]arkusz główny'!AK155</f>
        <v>2605</v>
      </c>
      <c r="K44" s="133">
        <f>'[3]arkusz główny'!AL155</f>
        <v>84895436.670000002</v>
      </c>
      <c r="L44" s="133">
        <f>'[3]arkusz główny'!AM155</f>
        <v>54018826.149999999</v>
      </c>
      <c r="M44" s="133">
        <f>'[3]arkusz główny'!AN155</f>
        <v>19333502.590000004</v>
      </c>
      <c r="N44" s="318"/>
      <c r="O44" s="319"/>
    </row>
    <row r="45" spans="1:15" x14ac:dyDescent="0.25">
      <c r="A45" s="290"/>
      <c r="B45" s="134" t="s">
        <v>83</v>
      </c>
      <c r="C45" s="313"/>
      <c r="D45" s="128">
        <f>'[3]arkusz główny'!H175</f>
        <v>139</v>
      </c>
      <c r="E45" s="129">
        <f>'[3]arkusz główny'!I175</f>
        <v>1991375.2000000002</v>
      </c>
      <c r="F45" s="316"/>
      <c r="G45" s="135">
        <f>'[3]arkusz główny'!U175</f>
        <v>57</v>
      </c>
      <c r="H45" s="136">
        <f>'[3]zobowiązania wieloletnie'!F11</f>
        <v>469014248.06</v>
      </c>
      <c r="I45" s="317"/>
      <c r="J45" s="132">
        <f>'[3]arkusz główny'!AK175</f>
        <v>9385</v>
      </c>
      <c r="K45" s="133">
        <f>'[3]arkusz główny'!AL175</f>
        <v>314598194.47000003</v>
      </c>
      <c r="L45" s="133">
        <f>'[3]arkusz główny'!AM175</f>
        <v>200178209.36000001</v>
      </c>
      <c r="M45" s="133">
        <f>'[3]arkusz główny'!AN175</f>
        <v>72209952.609999999</v>
      </c>
      <c r="N45" s="318"/>
      <c r="O45" s="319"/>
    </row>
    <row r="46" spans="1:15" x14ac:dyDescent="0.25">
      <c r="A46" s="315"/>
      <c r="B46" s="134" t="s">
        <v>84</v>
      </c>
      <c r="C46" s="313"/>
      <c r="D46" s="137"/>
      <c r="E46" s="138"/>
      <c r="F46" s="316"/>
      <c r="G46" s="139"/>
      <c r="H46" s="136">
        <f>'[3]arkusz główny'!V184</f>
        <v>497501139.80000001</v>
      </c>
      <c r="I46" s="317"/>
      <c r="J46" s="132">
        <f>'[3]arkusz główny'!AK184</f>
        <v>7729</v>
      </c>
      <c r="K46" s="133">
        <f>'[3]arkusz główny'!AL184</f>
        <v>300915749.79999995</v>
      </c>
      <c r="L46" s="133">
        <f>'[3]arkusz główny'!AM184</f>
        <v>191472454.72</v>
      </c>
      <c r="M46" s="133">
        <f>'[3]arkusz główny'!AN184</f>
        <v>68615753.739999995</v>
      </c>
      <c r="N46" s="318"/>
      <c r="O46" s="319"/>
    </row>
    <row r="47" spans="1:15" s="144" customFormat="1" ht="24" x14ac:dyDescent="0.3">
      <c r="A47" s="140" t="s">
        <v>85</v>
      </c>
      <c r="B47" s="141" t="s">
        <v>86</v>
      </c>
      <c r="C47" s="314"/>
      <c r="D47" s="121">
        <f>'[3]arkusz główny'!H192</f>
        <v>2282</v>
      </c>
      <c r="E47" s="122">
        <f>'[3]arkusz główny'!I192</f>
        <v>14369463.4</v>
      </c>
      <c r="F47" s="123"/>
      <c r="G47" s="142">
        <f>'[3]arkusz główny'!U192</f>
        <v>1206</v>
      </c>
      <c r="H47" s="143">
        <f>'[3]arkusz główny'!V192</f>
        <v>6135635.8399999989</v>
      </c>
      <c r="I47" s="242"/>
      <c r="J47" s="125">
        <f>'[3]arkusz główny'!AK192</f>
        <v>967</v>
      </c>
      <c r="K47" s="126">
        <f>'[3]arkusz główny'!AL192</f>
        <v>6091027.4800000014</v>
      </c>
      <c r="L47" s="126">
        <f>'[3]arkusz główny'!AM192</f>
        <v>3875714.79</v>
      </c>
      <c r="M47" s="126">
        <f>'[3]arkusz główny'!AN192</f>
        <v>1352724.0399999998</v>
      </c>
      <c r="N47" s="241"/>
      <c r="O47" s="252"/>
    </row>
    <row r="48" spans="1:15" x14ac:dyDescent="0.25">
      <c r="A48" s="51">
        <v>9</v>
      </c>
      <c r="B48" s="52" t="s">
        <v>87</v>
      </c>
      <c r="C48" s="53">
        <f>'[3]arkusz główny'!F198</f>
        <v>1175099693.4646199</v>
      </c>
      <c r="D48" s="54">
        <f>SUM(D49:D50)</f>
        <v>565</v>
      </c>
      <c r="E48" s="55"/>
      <c r="F48" s="56"/>
      <c r="G48" s="57">
        <f>SUM(G49)</f>
        <v>495</v>
      </c>
      <c r="H48" s="55">
        <f>'[3]zobowiązania wieloletnie'!F13</f>
        <v>938237471.51999998</v>
      </c>
      <c r="I48" s="58">
        <f>IFERROR(H48/C48,".")</f>
        <v>0.79843223237828942</v>
      </c>
      <c r="J48" s="59">
        <f>J49+J50</f>
        <v>1205</v>
      </c>
      <c r="K48" s="60">
        <f>SUM(K49:K50)</f>
        <v>630092748.04999995</v>
      </c>
      <c r="L48" s="60">
        <f>SUM(L49:L50)</f>
        <v>399249669.27999997</v>
      </c>
      <c r="M48" s="60">
        <f>SUM(M49:M50)</f>
        <v>143448970.72</v>
      </c>
      <c r="N48" s="61">
        <f>IFERROR(M48/O48,".")</f>
        <v>0.54664632159832072</v>
      </c>
      <c r="O48" s="247">
        <f>'[3]arkusz główny'!AR198</f>
        <v>262416420</v>
      </c>
    </row>
    <row r="49" spans="1:15" x14ac:dyDescent="0.25">
      <c r="A49" s="290" t="s">
        <v>88</v>
      </c>
      <c r="B49" s="145" t="s">
        <v>89</v>
      </c>
      <c r="C49" s="285"/>
      <c r="D49" s="38">
        <f>'[3]arkusz główny'!H199</f>
        <v>565</v>
      </c>
      <c r="E49" s="327"/>
      <c r="F49" s="286"/>
      <c r="G49" s="40">
        <f>'[3]arkusz główny'!U199</f>
        <v>495</v>
      </c>
      <c r="H49" s="131">
        <f>'[3]zobowiązania wieloletnie'!F14</f>
        <v>659892612.21000004</v>
      </c>
      <c r="I49" s="287"/>
      <c r="J49" s="146">
        <f>'[3]arkusz główny'!AK199</f>
        <v>449</v>
      </c>
      <c r="K49" s="95">
        <f>'[3]arkusz główny'!AL199</f>
        <v>358837849.98000002</v>
      </c>
      <c r="L49" s="42">
        <f>'[3]arkusz główny'!AM199</f>
        <v>226650186.80000001</v>
      </c>
      <c r="M49" s="42">
        <f>'[3]arkusz główny'!AN199</f>
        <v>80471828.579999998</v>
      </c>
      <c r="N49" s="288"/>
      <c r="O49" s="289"/>
    </row>
    <row r="50" spans="1:15" x14ac:dyDescent="0.25">
      <c r="A50" s="290"/>
      <c r="B50" s="147" t="s">
        <v>39</v>
      </c>
      <c r="C50" s="285"/>
      <c r="D50" s="148"/>
      <c r="E50" s="327"/>
      <c r="F50" s="286"/>
      <c r="G50" s="149"/>
      <c r="H50" s="150">
        <f>'[3]zobowiązania wieloletnie'!F15</f>
        <v>278344859.31</v>
      </c>
      <c r="I50" s="287"/>
      <c r="J50" s="48">
        <f>'[3]arkusz główny'!AK210</f>
        <v>756</v>
      </c>
      <c r="K50" s="49">
        <f>'[3]arkusz główny'!AL210</f>
        <v>271254898.06999999</v>
      </c>
      <c r="L50" s="49">
        <f>'[3]arkusz główny'!AM210</f>
        <v>172599482.47999999</v>
      </c>
      <c r="M50" s="49">
        <f>'[3]arkusz główny'!AN210</f>
        <v>62977142.140000001</v>
      </c>
      <c r="N50" s="288"/>
      <c r="O50" s="289"/>
    </row>
    <row r="51" spans="1:15" x14ac:dyDescent="0.25">
      <c r="A51" s="51">
        <v>10</v>
      </c>
      <c r="B51" s="151" t="s">
        <v>90</v>
      </c>
      <c r="C51" s="53">
        <f>'[3]arkusz główny'!F211</f>
        <v>9054439663.521719</v>
      </c>
      <c r="D51" s="54">
        <f>'[3]arkusz główny'!H211</f>
        <v>502413</v>
      </c>
      <c r="E51" s="55"/>
      <c r="F51" s="56"/>
      <c r="G51" s="57">
        <f>'[3]arkusz główny'!U211</f>
        <v>469803</v>
      </c>
      <c r="H51" s="55">
        <f>'[3]zobowiązania wieloletnie'!F16</f>
        <v>7298375031.3240004</v>
      </c>
      <c r="I51" s="58">
        <f>IFERROR(H51/C51,".")</f>
        <v>0.80605485292783996</v>
      </c>
      <c r="J51" s="59">
        <f>'[3]arkusz główny'!AK211</f>
        <v>111047</v>
      </c>
      <c r="K51" s="152">
        <f>'[3]arkusz główny'!AL211</f>
        <v>5806552799.96</v>
      </c>
      <c r="L51" s="152">
        <f>'[3]arkusz główny'!AM211</f>
        <v>3694688041.6900001</v>
      </c>
      <c r="M51" s="152">
        <f>'[3]arkusz główny'!AN211</f>
        <v>1320329993.74</v>
      </c>
      <c r="N51" s="153">
        <f>IFERROR(M51/O51,".")</f>
        <v>0.65487229995050333</v>
      </c>
      <c r="O51" s="247">
        <f>'[3]arkusz główny'!AR211</f>
        <v>2016164058</v>
      </c>
    </row>
    <row r="52" spans="1:15" x14ac:dyDescent="0.25">
      <c r="A52" s="43" t="s">
        <v>91</v>
      </c>
      <c r="B52" s="127" t="s">
        <v>92</v>
      </c>
      <c r="C52" s="285"/>
      <c r="D52" s="154">
        <f>'[3]arkusz główny'!H212</f>
        <v>469583</v>
      </c>
      <c r="E52" s="326"/>
      <c r="F52" s="323"/>
      <c r="G52" s="155">
        <f>'[3]arkusz główny'!U212</f>
        <v>440423</v>
      </c>
      <c r="H52" s="156">
        <f>'[3]arkusz główny'!V212</f>
        <v>5183650905.9699993</v>
      </c>
      <c r="I52" s="324"/>
      <c r="J52" s="157">
        <f>'[3]arkusz główny'!AK212</f>
        <v>104356</v>
      </c>
      <c r="K52" s="158">
        <f>'[3]arkusz główny'!AL212</f>
        <v>5352012307.8500004</v>
      </c>
      <c r="L52" s="158">
        <f>'[3]arkusz główny'!AM212</f>
        <v>3405464181.3399992</v>
      </c>
      <c r="M52" s="158">
        <f>'[3]arkusz główny'!AN212</f>
        <v>1216985611.8700001</v>
      </c>
      <c r="N52" s="325"/>
      <c r="O52" s="289"/>
    </row>
    <row r="53" spans="1:15" x14ac:dyDescent="0.25">
      <c r="A53" s="118" t="s">
        <v>93</v>
      </c>
      <c r="B53" s="127" t="s">
        <v>92</v>
      </c>
      <c r="C53" s="285"/>
      <c r="D53" s="98">
        <f>'[3]arkusz główny'!H213</f>
        <v>46493</v>
      </c>
      <c r="E53" s="326"/>
      <c r="F53" s="323"/>
      <c r="G53" s="101">
        <f>'[3]arkusz główny'!U213</f>
        <v>43298</v>
      </c>
      <c r="H53" s="99">
        <f>'[3]arkusz główny'!V213</f>
        <v>443250471.47999996</v>
      </c>
      <c r="I53" s="324"/>
      <c r="J53" s="157">
        <f>'[3]arkusz główny'!AK213</f>
        <v>11930</v>
      </c>
      <c r="K53" s="158">
        <f>'[3]arkusz główny'!AL213</f>
        <v>454540492.11000001</v>
      </c>
      <c r="L53" s="158">
        <f>'[3]arkusz główny'!AM213</f>
        <v>289223860.3499999</v>
      </c>
      <c r="M53" s="158">
        <f>'[3]arkusz główny'!AN213</f>
        <v>103344381.86999999</v>
      </c>
      <c r="N53" s="325"/>
      <c r="O53" s="289"/>
    </row>
    <row r="54" spans="1:15" x14ac:dyDescent="0.25">
      <c r="A54" s="320" t="s">
        <v>94</v>
      </c>
      <c r="B54" s="127" t="s">
        <v>82</v>
      </c>
      <c r="C54" s="285"/>
      <c r="D54" s="159">
        <f>'[3]arkusz główny'!H214</f>
        <v>352700</v>
      </c>
      <c r="E54" s="326"/>
      <c r="F54" s="323"/>
      <c r="G54" s="160">
        <f>'[3]arkusz główny'!U214</f>
        <v>326095</v>
      </c>
      <c r="H54" s="161">
        <f>'[3]zobowiązania wieloletnie'!F17</f>
        <v>5757272031.3240004</v>
      </c>
      <c r="I54" s="324"/>
      <c r="J54" s="157">
        <f>'[3]arkusz główny'!AK214</f>
        <v>81601</v>
      </c>
      <c r="K54" s="158">
        <f>'[3]arkusz główny'!AL214</f>
        <v>4265421797.7699995</v>
      </c>
      <c r="L54" s="158">
        <f>'[3]arkusz główny'!AM214</f>
        <v>2714084284.8199997</v>
      </c>
      <c r="M54" s="158">
        <f>'[3]arkusz główny'!AN214</f>
        <v>963314708.41000009</v>
      </c>
      <c r="N54" s="325"/>
      <c r="O54" s="289"/>
    </row>
    <row r="55" spans="1:15" x14ac:dyDescent="0.25">
      <c r="A55" s="321"/>
      <c r="B55" s="162" t="s">
        <v>83</v>
      </c>
      <c r="C55" s="285"/>
      <c r="D55" s="98">
        <f>'[3]arkusz główny'!H228</f>
        <v>149713</v>
      </c>
      <c r="E55" s="326"/>
      <c r="F55" s="323"/>
      <c r="G55" s="98">
        <f>'[3]arkusz główny'!U228</f>
        <v>143708</v>
      </c>
      <c r="H55" s="136">
        <f>'[3]zobowiązania wieloletnie'!F18</f>
        <v>1541103000</v>
      </c>
      <c r="I55" s="324"/>
      <c r="J55" s="157">
        <f>'[3]arkusz główny'!AK228</f>
        <v>57607</v>
      </c>
      <c r="K55" s="104">
        <f>'[3]arkusz główny'!AL228</f>
        <v>1541086885.3899996</v>
      </c>
      <c r="L55" s="104">
        <f>'[3]arkusz główny'!AM228</f>
        <v>980575685.36000013</v>
      </c>
      <c r="M55" s="104">
        <f>'[3]arkusz główny'!AN228</f>
        <v>357004720.97000003</v>
      </c>
      <c r="N55" s="325"/>
      <c r="O55" s="289"/>
    </row>
    <row r="56" spans="1:15" x14ac:dyDescent="0.25">
      <c r="A56" s="296"/>
      <c r="B56" s="163" t="s">
        <v>84</v>
      </c>
      <c r="C56" s="75"/>
      <c r="D56" s="164"/>
      <c r="E56" s="165"/>
      <c r="F56" s="166"/>
      <c r="G56" s="167"/>
      <c r="H56" s="168"/>
      <c r="I56" s="169"/>
      <c r="J56" s="157">
        <f>'[3]arkusz główny'!AK233</f>
        <v>1</v>
      </c>
      <c r="K56" s="104">
        <f>'[3]arkusz główny'!AL233</f>
        <v>44116.800000000003</v>
      </c>
      <c r="L56" s="104">
        <f>'[3]arkusz główny'!AM233</f>
        <v>28071.51</v>
      </c>
      <c r="M56" s="104">
        <f>'[3]arkusz główny'!AN233</f>
        <v>10564.36</v>
      </c>
      <c r="N56" s="170"/>
      <c r="O56" s="253"/>
    </row>
    <row r="57" spans="1:15" x14ac:dyDescent="0.25">
      <c r="A57" s="51">
        <v>11</v>
      </c>
      <c r="B57" s="52" t="s">
        <v>95</v>
      </c>
      <c r="C57" s="53">
        <f>'[3]arkusz główny'!F234</f>
        <v>3507568884.1992149</v>
      </c>
      <c r="D57" s="54">
        <f>'[3]arkusz główny'!H234</f>
        <v>129901</v>
      </c>
      <c r="E57" s="55"/>
      <c r="F57" s="56"/>
      <c r="G57" s="57">
        <f>'[3]arkusz główny'!U234</f>
        <v>122749</v>
      </c>
      <c r="H57" s="55">
        <f>'[3]zobowiązania wieloletnie'!F19</f>
        <v>3049671306.7800002</v>
      </c>
      <c r="I57" s="58">
        <f>IFERROR(H57/C57,".")</f>
        <v>0.86945443053679228</v>
      </c>
      <c r="J57" s="59">
        <f>'[3]arkusz główny'!AK234</f>
        <v>31294</v>
      </c>
      <c r="K57" s="152">
        <f>'[3]arkusz główny'!AL234</f>
        <v>2295368450.9000001</v>
      </c>
      <c r="L57" s="152">
        <f>'[3]arkusz główny'!AM234</f>
        <v>1460541592.75</v>
      </c>
      <c r="M57" s="152">
        <f>'[3]arkusz główny'!AN234</f>
        <v>523127412.47000015</v>
      </c>
      <c r="N57" s="153">
        <f>IFERROR(M57/O57,".")</f>
        <v>0.66779257556891369</v>
      </c>
      <c r="O57" s="247">
        <f>'[3]arkusz główny'!AR234</f>
        <v>783368117</v>
      </c>
    </row>
    <row r="58" spans="1:15" ht="24" x14ac:dyDescent="0.25">
      <c r="A58" s="112" t="s">
        <v>96</v>
      </c>
      <c r="B58" s="37" t="s">
        <v>97</v>
      </c>
      <c r="C58" s="285"/>
      <c r="D58" s="154">
        <f>'[3]arkusz główny'!H235</f>
        <v>30239</v>
      </c>
      <c r="E58" s="322"/>
      <c r="F58" s="323"/>
      <c r="G58" s="155">
        <f>'[3]arkusz główny'!U235</f>
        <v>26416</v>
      </c>
      <c r="H58" s="156">
        <f>'[3]arkusz główny'!V235</f>
        <v>502323773.84000003</v>
      </c>
      <c r="I58" s="324"/>
      <c r="J58" s="157">
        <f>'[3]arkusz główny'!AK235</f>
        <v>13604</v>
      </c>
      <c r="K58" s="158">
        <f>'[3]arkusz główny'!AL235</f>
        <v>501515412.75999999</v>
      </c>
      <c r="L58" s="158">
        <f>'[3]arkusz główny'!AM235</f>
        <v>319114022.48999995</v>
      </c>
      <c r="M58" s="158">
        <f>'[3]arkusz główny'!AN235</f>
        <v>114234856.06</v>
      </c>
      <c r="N58" s="325"/>
      <c r="O58" s="289"/>
    </row>
    <row r="59" spans="1:15" ht="24" x14ac:dyDescent="0.25">
      <c r="A59" s="118" t="s">
        <v>98</v>
      </c>
      <c r="B59" s="62" t="s">
        <v>99</v>
      </c>
      <c r="C59" s="285"/>
      <c r="D59" s="98">
        <f>'[3]arkusz główny'!H236</f>
        <v>109812</v>
      </c>
      <c r="E59" s="322"/>
      <c r="F59" s="323"/>
      <c r="G59" s="101">
        <f>'[3]arkusz główny'!U236</f>
        <v>104688</v>
      </c>
      <c r="H59" s="99">
        <f>'[3]arkusz główny'!V236</f>
        <v>1803027940.77</v>
      </c>
      <c r="I59" s="324"/>
      <c r="J59" s="157">
        <f>'[3]arkusz główny'!AK236</f>
        <v>27927</v>
      </c>
      <c r="K59" s="158">
        <f>'[3]arkusz główny'!AL236</f>
        <v>1793853038.1400001</v>
      </c>
      <c r="L59" s="158">
        <f>'[3]arkusz główny'!AM236</f>
        <v>1141427570.26</v>
      </c>
      <c r="M59" s="158">
        <f>'[3]arkusz główny'!AN236</f>
        <v>408892556.40999997</v>
      </c>
      <c r="N59" s="325"/>
      <c r="O59" s="289"/>
    </row>
    <row r="60" spans="1:15" x14ac:dyDescent="0.25">
      <c r="A60" s="320" t="s">
        <v>100</v>
      </c>
      <c r="B60" s="171" t="s">
        <v>89</v>
      </c>
      <c r="C60" s="285"/>
      <c r="D60" s="159">
        <f>'[3]arkusz główny'!H237</f>
        <v>89113</v>
      </c>
      <c r="E60" s="322"/>
      <c r="F60" s="323"/>
      <c r="G60" s="160">
        <f>'[3]arkusz główny'!U237</f>
        <v>82790</v>
      </c>
      <c r="H60" s="161">
        <f>'[3]zobowiązania wieloletnie'!F20</f>
        <v>2490181406.7800002</v>
      </c>
      <c r="I60" s="324"/>
      <c r="J60" s="103">
        <f>'[3]arkusz główny'!AK237</f>
        <v>20781</v>
      </c>
      <c r="K60" s="172">
        <f>'[3]arkusz główny'!AL237</f>
        <v>1734529255.7800002</v>
      </c>
      <c r="L60" s="172">
        <f>'[3]arkusz główny'!AM237</f>
        <v>1103679963.0899999</v>
      </c>
      <c r="M60" s="172">
        <f>'[3]arkusz główny'!AN237</f>
        <v>393311845.25</v>
      </c>
      <c r="N60" s="325"/>
      <c r="O60" s="289"/>
    </row>
    <row r="61" spans="1:15" x14ac:dyDescent="0.25">
      <c r="A61" s="321"/>
      <c r="B61" s="147" t="s">
        <v>39</v>
      </c>
      <c r="C61" s="285"/>
      <c r="D61" s="154">
        <f>'[3]arkusz główny'!H251</f>
        <v>40788</v>
      </c>
      <c r="E61" s="322"/>
      <c r="F61" s="323"/>
      <c r="G61" s="155">
        <f>'[3]arkusz główny'!U251</f>
        <v>39959</v>
      </c>
      <c r="H61" s="150">
        <f>'[3]zobowiązania wieloletnie'!F21</f>
        <v>559489900</v>
      </c>
      <c r="I61" s="324"/>
      <c r="J61" s="103">
        <f>'[3]arkusz główny'!AK251</f>
        <v>17898</v>
      </c>
      <c r="K61" s="104">
        <f>'[3]arkusz główny'!AL251</f>
        <v>560839195.12000012</v>
      </c>
      <c r="L61" s="104">
        <f>'[3]arkusz główny'!AM251</f>
        <v>356861629.65999997</v>
      </c>
      <c r="M61" s="104">
        <f>'[3]arkusz główny'!AN251</f>
        <v>129815567.22</v>
      </c>
      <c r="N61" s="325"/>
      <c r="O61" s="289"/>
    </row>
    <row r="62" spans="1:15" ht="24" x14ac:dyDescent="0.25">
      <c r="A62" s="51">
        <v>13</v>
      </c>
      <c r="B62" s="52" t="s">
        <v>101</v>
      </c>
      <c r="C62" s="53">
        <f>'[3]arkusz główny'!F256</f>
        <v>11314945691.933321</v>
      </c>
      <c r="D62" s="54">
        <f>'[3]arkusz główny'!H256</f>
        <v>5565139</v>
      </c>
      <c r="E62" s="55"/>
      <c r="F62" s="56"/>
      <c r="G62" s="57">
        <f>'[3]arkusz główny'!U256</f>
        <v>5455268</v>
      </c>
      <c r="H62" s="55">
        <f>'[3]arkusz główny'!V256</f>
        <v>9654675299.7700005</v>
      </c>
      <c r="I62" s="58">
        <f>IFERROR(H62/C62,".")</f>
        <v>0.85326748909215144</v>
      </c>
      <c r="J62" s="59">
        <f>'[3]arkusz główny'!AK256</f>
        <v>1050828</v>
      </c>
      <c r="K62" s="60">
        <f>'[3]arkusz główny'!AL256</f>
        <v>9688585449.3899994</v>
      </c>
      <c r="L62" s="60">
        <f>'[3]arkusz główny'!AM256</f>
        <v>6164803364.4399996</v>
      </c>
      <c r="M62" s="60">
        <f>'[3]arkusz główny'!AN256</f>
        <v>2209212302.7100005</v>
      </c>
      <c r="N62" s="61">
        <f>IFERROR(M62/O62,".")</f>
        <v>0.86215571180685779</v>
      </c>
      <c r="O62" s="247">
        <f>'[3]arkusz główny'!AR256</f>
        <v>2562428425</v>
      </c>
    </row>
    <row r="63" spans="1:15" x14ac:dyDescent="0.25">
      <c r="A63" s="36" t="s">
        <v>102</v>
      </c>
      <c r="B63" s="328" t="s">
        <v>103</v>
      </c>
      <c r="C63" s="285"/>
      <c r="D63" s="173">
        <f>'[3]arkusz główny'!H257</f>
        <v>217557</v>
      </c>
      <c r="E63" s="326"/>
      <c r="F63" s="286"/>
      <c r="G63" s="174">
        <f>'[3]arkusz główny'!U257</f>
        <v>214271</v>
      </c>
      <c r="H63" s="175">
        <f>'[3]arkusz główny'!V257</f>
        <v>468396639.41000003</v>
      </c>
      <c r="I63" s="287"/>
      <c r="J63" s="176">
        <f>'[3]arkusz główny'!AK257</f>
        <v>39858</v>
      </c>
      <c r="K63" s="177">
        <f>'[3]arkusz główny'!AL257</f>
        <v>469870600.01999992</v>
      </c>
      <c r="L63" s="177">
        <f>'[3]arkusz główny'!AM257</f>
        <v>298977172.19999999</v>
      </c>
      <c r="M63" s="177">
        <f>'[3]arkusz główny'!AN257</f>
        <v>107089609.75999999</v>
      </c>
      <c r="N63" s="288"/>
      <c r="O63" s="289"/>
    </row>
    <row r="64" spans="1:15" x14ac:dyDescent="0.25">
      <c r="A64" s="118" t="s">
        <v>104</v>
      </c>
      <c r="B64" s="329"/>
      <c r="C64" s="285"/>
      <c r="D64" s="173">
        <f>'[3]arkusz główny'!H258</f>
        <v>4676571</v>
      </c>
      <c r="E64" s="326"/>
      <c r="F64" s="286"/>
      <c r="G64" s="174">
        <f>'[3]arkusz główny'!U258</f>
        <v>4602904</v>
      </c>
      <c r="H64" s="175">
        <f>'[3]arkusz główny'!V258</f>
        <v>8235770131.579999</v>
      </c>
      <c r="I64" s="287"/>
      <c r="J64" s="178">
        <f>'[3]arkusz główny'!AK258</f>
        <v>902311</v>
      </c>
      <c r="K64" s="179">
        <f>'[3]arkusz główny'!AL258</f>
        <v>8264236666.1900005</v>
      </c>
      <c r="L64" s="179">
        <f>'[3]arkusz główny'!AM258</f>
        <v>5258497826.1599998</v>
      </c>
      <c r="M64" s="179">
        <f>'[3]arkusz główny'!AN258</f>
        <v>1886960448.8799999</v>
      </c>
      <c r="N64" s="288"/>
      <c r="O64" s="289"/>
    </row>
    <row r="65" spans="1:15" x14ac:dyDescent="0.25">
      <c r="A65" s="118" t="s">
        <v>105</v>
      </c>
      <c r="B65" s="330"/>
      <c r="C65" s="285"/>
      <c r="D65" s="173">
        <f>'[3]arkusz główny'!H259</f>
        <v>798080</v>
      </c>
      <c r="E65" s="326"/>
      <c r="F65" s="286"/>
      <c r="G65" s="174">
        <f>'[3]arkusz główny'!U259</f>
        <v>776188</v>
      </c>
      <c r="H65" s="175">
        <f>'[3]arkusz główny'!V259</f>
        <v>950508528.77999997</v>
      </c>
      <c r="I65" s="287"/>
      <c r="J65" s="178">
        <f>'[3]arkusz główny'!AK259</f>
        <v>210899</v>
      </c>
      <c r="K65" s="179">
        <f>'[3]arkusz główny'!AL259</f>
        <v>954478183.17999983</v>
      </c>
      <c r="L65" s="179">
        <f>'[3]arkusz główny'!AM259</f>
        <v>607328366.07999992</v>
      </c>
      <c r="M65" s="179">
        <f>'[3]arkusz główny'!AN259</f>
        <v>215162244.06999999</v>
      </c>
      <c r="N65" s="288"/>
      <c r="O65" s="289"/>
    </row>
    <row r="66" spans="1:15" x14ac:dyDescent="0.25">
      <c r="A66" s="295" t="s">
        <v>106</v>
      </c>
      <c r="B66" s="171" t="s">
        <v>89</v>
      </c>
      <c r="C66" s="285"/>
      <c r="D66" s="180">
        <f>'[3]arkusz główny'!H260</f>
        <v>5564330</v>
      </c>
      <c r="E66" s="326"/>
      <c r="F66" s="286"/>
      <c r="G66" s="181">
        <f>'[3]arkusz główny'!U260</f>
        <v>5454459</v>
      </c>
      <c r="H66" s="182">
        <f>'[3]arkusz główny'!V260</f>
        <v>9650671759.4700012</v>
      </c>
      <c r="I66" s="287"/>
      <c r="J66" s="103">
        <f>'[3]arkusz główny'!AK260</f>
        <v>1050749</v>
      </c>
      <c r="K66" s="104">
        <f>'[3]arkusz główny'!AL260</f>
        <v>9686160388.9200001</v>
      </c>
      <c r="L66" s="104">
        <f>'[3]arkusz główny'!AM260</f>
        <v>6163260301.21</v>
      </c>
      <c r="M66" s="104">
        <f>'[3]arkusz główny'!AN260</f>
        <v>2208646138.3900003</v>
      </c>
      <c r="N66" s="288"/>
      <c r="O66" s="289"/>
    </row>
    <row r="67" spans="1:15" x14ac:dyDescent="0.25">
      <c r="A67" s="290"/>
      <c r="B67" s="147" t="s">
        <v>107</v>
      </c>
      <c r="C67" s="285"/>
      <c r="D67" s="183">
        <f>'[3]arkusz główny'!H268</f>
        <v>809</v>
      </c>
      <c r="E67" s="326"/>
      <c r="F67" s="286"/>
      <c r="G67" s="181">
        <f>'[3]arkusz główny'!U268</f>
        <v>809</v>
      </c>
      <c r="H67" s="182">
        <f>'[3]arkusz główny'!V268</f>
        <v>4003540.3000000003</v>
      </c>
      <c r="I67" s="287"/>
      <c r="J67" s="103">
        <f>'[3]arkusz główny'!AK268</f>
        <v>812</v>
      </c>
      <c r="K67" s="104">
        <f>'[3]arkusz główny'!AL268</f>
        <v>2425060.4699999997</v>
      </c>
      <c r="L67" s="104">
        <f>'[3]arkusz główny'!AM268</f>
        <v>1543063.23</v>
      </c>
      <c r="M67" s="104">
        <f>'[3]arkusz główny'!AN268</f>
        <v>566164.31999999995</v>
      </c>
      <c r="N67" s="288"/>
      <c r="O67" s="289"/>
    </row>
    <row r="68" spans="1:15" x14ac:dyDescent="0.25">
      <c r="A68" s="184">
        <v>14</v>
      </c>
      <c r="B68" s="185" t="s">
        <v>108</v>
      </c>
      <c r="C68" s="186">
        <f>'[3]arkusz główny'!F270</f>
        <v>968355933.6739099</v>
      </c>
      <c r="D68" s="187">
        <f>'[3]arkusz główny'!H270</f>
        <v>94829</v>
      </c>
      <c r="E68" s="188"/>
      <c r="F68" s="189">
        <f>IFERROR(E68/C68,".")</f>
        <v>0</v>
      </c>
      <c r="G68" s="190">
        <f>'[3]arkusz główny'!U270</f>
        <v>67312</v>
      </c>
      <c r="H68" s="188">
        <f>'[3]arkusz główny'!V270</f>
        <v>366948051.42000002</v>
      </c>
      <c r="I68" s="191">
        <f>IFERROR(H68/C68,".")</f>
        <v>0.37893922953289649</v>
      </c>
      <c r="J68" s="192">
        <f>'[3]arkusz główny'!AK270</f>
        <v>46389</v>
      </c>
      <c r="K68" s="193">
        <f>'[3]arkusz główny'!AL270</f>
        <v>357172151.88</v>
      </c>
      <c r="L68" s="193">
        <f>'[3]arkusz główny'!AM270</f>
        <v>227268532.74999997</v>
      </c>
      <c r="M68" s="193">
        <f>'[3]arkusz główny'!AN270</f>
        <v>77822182.530000001</v>
      </c>
      <c r="N68" s="194">
        <f>IFERROR(M68/O68,".")</f>
        <v>0.36823214975868268</v>
      </c>
      <c r="O68" s="254">
        <f>'[3]arkusz główny'!AR270</f>
        <v>211340000</v>
      </c>
    </row>
    <row r="69" spans="1:15" x14ac:dyDescent="0.25">
      <c r="A69" s="195">
        <v>16</v>
      </c>
      <c r="B69" s="151" t="s">
        <v>109</v>
      </c>
      <c r="C69" s="186">
        <f>'[3]arkusz główny'!F274</f>
        <v>565613087.35397995</v>
      </c>
      <c r="D69" s="187">
        <f>'[3]arkusz główny'!H274</f>
        <v>763</v>
      </c>
      <c r="E69" s="188">
        <f>'[3]arkusz główny'!I274</f>
        <v>1167551115.0900002</v>
      </c>
      <c r="F69" s="189">
        <f>IFERROR(E69/C69,".")</f>
        <v>2.0642222416598837</v>
      </c>
      <c r="G69" s="190">
        <f>'[3]arkusz główny'!U274</f>
        <v>185</v>
      </c>
      <c r="H69" s="188">
        <f>'[3]arkusz główny'!V274</f>
        <v>265336336</v>
      </c>
      <c r="I69" s="191">
        <f>IFERROR(H69/C69,".")</f>
        <v>0.46911279447454418</v>
      </c>
      <c r="J69" s="192">
        <f>'[3]arkusz główny'!AK274</f>
        <v>82</v>
      </c>
      <c r="K69" s="193">
        <f>'[3]arkusz główny'!AL274</f>
        <v>66543106.279999994</v>
      </c>
      <c r="L69" s="193">
        <f>'[3]arkusz główny'!AM274</f>
        <v>42341378.019999996</v>
      </c>
      <c r="M69" s="193">
        <f>'[3]arkusz główny'!AN274</f>
        <v>14575767.369999999</v>
      </c>
      <c r="N69" s="194">
        <f>IFERROR(M69/O69,".")</f>
        <v>0.1178848519817863</v>
      </c>
      <c r="O69" s="254">
        <f>'[3]arkusz główny'!AR274</f>
        <v>123644108</v>
      </c>
    </row>
    <row r="70" spans="1:15" x14ac:dyDescent="0.25">
      <c r="A70" s="195">
        <v>17</v>
      </c>
      <c r="B70" s="151" t="s">
        <v>110</v>
      </c>
      <c r="C70" s="186">
        <f>'[3]arkusz główny'!F281</f>
        <v>496304485</v>
      </c>
      <c r="D70" s="196"/>
      <c r="E70" s="188"/>
      <c r="F70" s="189"/>
      <c r="G70" s="190"/>
      <c r="H70" s="188"/>
      <c r="I70" s="191"/>
      <c r="J70" s="192"/>
      <c r="K70" s="193"/>
      <c r="L70" s="193"/>
      <c r="M70" s="193"/>
      <c r="N70" s="194"/>
      <c r="O70" s="254">
        <f>'[3]arkusz główny'!AR281</f>
        <v>108470000</v>
      </c>
    </row>
    <row r="71" spans="1:15" ht="24" x14ac:dyDescent="0.25">
      <c r="A71" s="51">
        <v>19</v>
      </c>
      <c r="B71" s="52" t="s">
        <v>111</v>
      </c>
      <c r="C71" s="53">
        <f>'[3]arkusz główny'!F282</f>
        <v>4339196148.2264194</v>
      </c>
      <c r="D71" s="197">
        <f>D72+D73+D76+D79</f>
        <v>40900</v>
      </c>
      <c r="E71" s="55">
        <f>E72+E73+E76+E79</f>
        <v>5456988216.053503</v>
      </c>
      <c r="F71" s="56">
        <f>IFERROR(E71/C71,".")</f>
        <v>1.2576034891356465</v>
      </c>
      <c r="G71" s="57">
        <f>G72+G73+G76+G79</f>
        <v>21870</v>
      </c>
      <c r="H71" s="55">
        <f>H72+H73+H76+H79</f>
        <v>3133785801.1415133</v>
      </c>
      <c r="I71" s="58">
        <f>IFERROR(H71/C71,".")</f>
        <v>0.72220422725587108</v>
      </c>
      <c r="J71" s="59">
        <f>'[3]arkusz główny'!AK282</f>
        <v>16480</v>
      </c>
      <c r="K71" s="60">
        <f>K72+K73+K76+K79</f>
        <v>2594332120.25</v>
      </c>
      <c r="L71" s="60">
        <f>L72+L73+L76+L79</f>
        <v>1574869480.27</v>
      </c>
      <c r="M71" s="60">
        <f>M72+M73+M76+M79</f>
        <v>592460370.48000002</v>
      </c>
      <c r="N71" s="61">
        <f>IFERROR(M71/O71,".")</f>
        <v>0.61289840871775081</v>
      </c>
      <c r="O71" s="247">
        <f>'[3]arkusz główny'!AR282</f>
        <v>966653465</v>
      </c>
    </row>
    <row r="72" spans="1:15" x14ac:dyDescent="0.25">
      <c r="A72" s="36" t="s">
        <v>112</v>
      </c>
      <c r="B72" s="198" t="s">
        <v>113</v>
      </c>
      <c r="C72" s="285"/>
      <c r="D72" s="199">
        <f>'[3]arkusz główny'!H283</f>
        <v>301</v>
      </c>
      <c r="E72" s="39">
        <f>'[3]arkusz główny'!I283</f>
        <v>37422000</v>
      </c>
      <c r="F72" s="286"/>
      <c r="G72" s="200">
        <f>'[3]arkusz główny'!U283</f>
        <v>299</v>
      </c>
      <c r="H72" s="92">
        <f>'[3]arkusz główny'!V283</f>
        <v>37180000</v>
      </c>
      <c r="I72" s="287"/>
      <c r="J72" s="41">
        <f>'[3]arkusz główny'!AK283</f>
        <v>299</v>
      </c>
      <c r="K72" s="201">
        <f>'[3]arkusz główny'!AL283</f>
        <v>37156680</v>
      </c>
      <c r="L72" s="201">
        <f>'[3]arkusz główny'!AM283</f>
        <v>23642795.48</v>
      </c>
      <c r="M72" s="201">
        <f>'[3]arkusz główny'!AN283</f>
        <v>8641728.5499999989</v>
      </c>
      <c r="N72" s="288"/>
      <c r="O72" s="289"/>
    </row>
    <row r="73" spans="1:15" x14ac:dyDescent="0.25">
      <c r="A73" s="295" t="s">
        <v>114</v>
      </c>
      <c r="B73" s="80" t="s">
        <v>115</v>
      </c>
      <c r="C73" s="285"/>
      <c r="D73" s="91">
        <f>'[3]arkusz główny'!H284</f>
        <v>40051</v>
      </c>
      <c r="E73" s="92">
        <f>'[3]arkusz główny'!I284</f>
        <v>4663752381.9209232</v>
      </c>
      <c r="F73" s="286"/>
      <c r="G73" s="93">
        <f>SUM(G74:G75)</f>
        <v>21102</v>
      </c>
      <c r="H73" s="92">
        <f>SUM(H74:H75)</f>
        <v>2391621426.9989333</v>
      </c>
      <c r="I73" s="287"/>
      <c r="J73" s="94">
        <f>'[3]arkusz główny'!AK284</f>
        <v>16403</v>
      </c>
      <c r="K73" s="95">
        <f>'[3]arkusz główny'!AL284</f>
        <v>2028208055.6600001</v>
      </c>
      <c r="L73" s="95">
        <f>'[3]arkusz główny'!AM284</f>
        <v>1237170221.02</v>
      </c>
      <c r="M73" s="95">
        <f>'[3]arkusz główny'!AN284</f>
        <v>463352714.77999997</v>
      </c>
      <c r="N73" s="288"/>
      <c r="O73" s="289"/>
    </row>
    <row r="74" spans="1:15" x14ac:dyDescent="0.25">
      <c r="A74" s="298"/>
      <c r="B74" s="171" t="s">
        <v>116</v>
      </c>
      <c r="C74" s="285"/>
      <c r="D74" s="91">
        <f>'[3]arkusz główny'!H285</f>
        <v>40051</v>
      </c>
      <c r="E74" s="92">
        <f>'[3]arkusz główny'!I285</f>
        <v>4663752381.9209232</v>
      </c>
      <c r="F74" s="286"/>
      <c r="G74" s="93">
        <f>'[3]arkusz główny'!U285</f>
        <v>21039</v>
      </c>
      <c r="H74" s="92">
        <f>'[3]arkusz główny'!V285</f>
        <v>2386574746.4589334</v>
      </c>
      <c r="I74" s="287"/>
      <c r="J74" s="94">
        <f>'[3]arkusz główny'!AK285</f>
        <v>16349</v>
      </c>
      <c r="K74" s="95">
        <f>'[3]arkusz główny'!AL285</f>
        <v>2023161375.1200001</v>
      </c>
      <c r="L74" s="95">
        <f>'[3]arkusz główny'!AM285</f>
        <v>1233959018.4000001</v>
      </c>
      <c r="M74" s="95">
        <f>'[3]arkusz główny'!AN285</f>
        <v>462218003.10999995</v>
      </c>
      <c r="N74" s="288"/>
      <c r="O74" s="289"/>
    </row>
    <row r="75" spans="1:15" x14ac:dyDescent="0.25">
      <c r="A75" s="296"/>
      <c r="B75" s="147" t="s">
        <v>117</v>
      </c>
      <c r="C75" s="285"/>
      <c r="D75" s="202"/>
      <c r="E75" s="203"/>
      <c r="F75" s="286"/>
      <c r="G75" s="93">
        <f>'[3]arkusz główny'!U286</f>
        <v>63</v>
      </c>
      <c r="H75" s="92">
        <f>'[3]arkusz główny'!V286</f>
        <v>5046680.5399999991</v>
      </c>
      <c r="I75" s="287"/>
      <c r="J75" s="94">
        <f>'[3]arkusz główny'!AK286</f>
        <v>62</v>
      </c>
      <c r="K75" s="95">
        <f>'[3]arkusz główny'!AL286</f>
        <v>5046680.5399999991</v>
      </c>
      <c r="L75" s="95">
        <f>'[3]arkusz główny'!AM286</f>
        <v>3211202.62</v>
      </c>
      <c r="M75" s="95">
        <f>'[3]arkusz główny'!AN286</f>
        <v>1134711.67</v>
      </c>
      <c r="N75" s="288"/>
      <c r="O75" s="289"/>
    </row>
    <row r="76" spans="1:15" x14ac:dyDescent="0.25">
      <c r="A76" s="295" t="s">
        <v>118</v>
      </c>
      <c r="B76" s="80" t="s">
        <v>119</v>
      </c>
      <c r="C76" s="285"/>
      <c r="D76" s="91">
        <f>'[3]arkusz główny'!H287</f>
        <v>274</v>
      </c>
      <c r="E76" s="92">
        <f>'[3]arkusz główny'!I287</f>
        <v>135549158.54000002</v>
      </c>
      <c r="F76" s="286"/>
      <c r="G76" s="93">
        <f>SUM(G77:G78)</f>
        <v>196</v>
      </c>
      <c r="H76" s="92">
        <f>SUM(H77:H78)</f>
        <v>86378317.300000012</v>
      </c>
      <c r="I76" s="287"/>
      <c r="J76" s="94">
        <f>'[3]arkusz główny'!AK287</f>
        <v>251</v>
      </c>
      <c r="K76" s="95">
        <f>'[3]arkusz główny'!AL287</f>
        <v>52314710.640000001</v>
      </c>
      <c r="L76" s="95">
        <f>'[3]arkusz główny'!AM287</f>
        <v>23232695.779999997</v>
      </c>
      <c r="M76" s="95">
        <f>'[3]arkusz główny'!AN287</f>
        <v>11789291.809999997</v>
      </c>
      <c r="N76" s="288"/>
      <c r="O76" s="289"/>
    </row>
    <row r="77" spans="1:15" x14ac:dyDescent="0.25">
      <c r="A77" s="298"/>
      <c r="B77" s="171" t="s">
        <v>116</v>
      </c>
      <c r="C77" s="285"/>
      <c r="D77" s="45">
        <f>'[3]arkusz główny'!H288</f>
        <v>274</v>
      </c>
      <c r="E77" s="46">
        <f>'[3]arkusz główny'!I288</f>
        <v>135549158.54000002</v>
      </c>
      <c r="F77" s="286"/>
      <c r="G77" s="47">
        <f>'[3]arkusz główny'!U288</f>
        <v>192</v>
      </c>
      <c r="H77" s="46">
        <f>'[3]arkusz główny'!V288</f>
        <v>85408159.020000011</v>
      </c>
      <c r="I77" s="287"/>
      <c r="J77" s="48">
        <f>'[3]arkusz główny'!AK288</f>
        <v>251</v>
      </c>
      <c r="K77" s="49">
        <f>'[3]arkusz główny'!AL288</f>
        <v>51344552.359999999</v>
      </c>
      <c r="L77" s="49">
        <f>'[3]arkusz główny'!AM288</f>
        <v>22615384.099999998</v>
      </c>
      <c r="M77" s="49">
        <f>'[3]arkusz główny'!AN288</f>
        <v>11571445.169999996</v>
      </c>
      <c r="N77" s="288"/>
      <c r="O77" s="289"/>
    </row>
    <row r="78" spans="1:15" x14ac:dyDescent="0.25">
      <c r="A78" s="296"/>
      <c r="B78" s="147" t="s">
        <v>117</v>
      </c>
      <c r="C78" s="285"/>
      <c r="D78" s="202"/>
      <c r="E78" s="203"/>
      <c r="F78" s="323"/>
      <c r="G78" s="47">
        <f>'[3]arkusz główny'!U289</f>
        <v>4</v>
      </c>
      <c r="H78" s="46">
        <f>'[3]arkusz główny'!V289</f>
        <v>970158.28</v>
      </c>
      <c r="I78" s="287"/>
      <c r="J78" s="48">
        <f>'[3]arkusz główny'!AK289</f>
        <v>7</v>
      </c>
      <c r="K78" s="49">
        <f>'[3]arkusz główny'!AL289</f>
        <v>970158.28</v>
      </c>
      <c r="L78" s="49">
        <f>'[3]arkusz główny'!AM289</f>
        <v>617311.68000000005</v>
      </c>
      <c r="M78" s="49">
        <f>'[3]arkusz główny'!AN289</f>
        <v>217846.64</v>
      </c>
      <c r="N78" s="288"/>
      <c r="O78" s="289"/>
    </row>
    <row r="79" spans="1:15" x14ac:dyDescent="0.25">
      <c r="A79" s="43" t="s">
        <v>120</v>
      </c>
      <c r="B79" s="74" t="s">
        <v>121</v>
      </c>
      <c r="C79" s="285"/>
      <c r="D79" s="45">
        <f>'[3]arkusz główny'!H290</f>
        <v>274</v>
      </c>
      <c r="E79" s="46">
        <f>'[3]arkusz główny'!I290</f>
        <v>620264675.59257996</v>
      </c>
      <c r="F79" s="286"/>
      <c r="G79" s="47">
        <f>'[3]arkusz główny'!U290</f>
        <v>273</v>
      </c>
      <c r="H79" s="46">
        <f>'[3]arkusz główny'!V290</f>
        <v>618606056.84257996</v>
      </c>
      <c r="I79" s="287"/>
      <c r="J79" s="48">
        <f>'[3]arkusz główny'!AK290</f>
        <v>274</v>
      </c>
      <c r="K79" s="49">
        <f>'[3]arkusz główny'!AL290</f>
        <v>476652673.94999993</v>
      </c>
      <c r="L79" s="49">
        <f>'[3]arkusz główny'!AM290</f>
        <v>290823767.99000001</v>
      </c>
      <c r="M79" s="49">
        <f>'[3]arkusz główny'!AN290</f>
        <v>108676635.34000002</v>
      </c>
      <c r="N79" s="288"/>
      <c r="O79" s="289"/>
    </row>
    <row r="80" spans="1:15" x14ac:dyDescent="0.25">
      <c r="A80" s="51">
        <v>20</v>
      </c>
      <c r="B80" s="52" t="s">
        <v>122</v>
      </c>
      <c r="C80" s="53">
        <f>'[3]arkusz główny'!F291</f>
        <v>2155577783.75175</v>
      </c>
      <c r="D80" s="54">
        <f>'[3]arkusz główny'!H291</f>
        <v>1300</v>
      </c>
      <c r="E80" s="55">
        <f>'[3]arkusz główny'!I291</f>
        <v>1075971466.3399997</v>
      </c>
      <c r="F80" s="56">
        <f>IFERROR(E80/C80,".")</f>
        <v>0.49915687313648588</v>
      </c>
      <c r="G80" s="57">
        <f>'[3]arkusz główny'!U291</f>
        <v>1148</v>
      </c>
      <c r="H80" s="55">
        <f>'[3]arkusz główny'!V291</f>
        <v>901676725.83000004</v>
      </c>
      <c r="I80" s="58">
        <f>IFERROR(H80/C80,".")</f>
        <v>0.41829932217089638</v>
      </c>
      <c r="J80" s="59">
        <f>'[3]arkusz główny'!AK291</f>
        <v>42</v>
      </c>
      <c r="K80" s="60">
        <f>'[3]arkusz główny'!AL291</f>
        <v>822042321.71000004</v>
      </c>
      <c r="L80" s="60">
        <f>'[3]arkusz główny'!AM291</f>
        <v>523065523.46000004</v>
      </c>
      <c r="M80" s="60">
        <f>'[3]arkusz główny'!AN291</f>
        <v>186686669.50000003</v>
      </c>
      <c r="N80" s="61">
        <f>IFERROR(M80/O80,".")</f>
        <v>0.39044518128614336</v>
      </c>
      <c r="O80" s="247">
        <f>'[3]arkusz główny'!AR291</f>
        <v>478137978</v>
      </c>
    </row>
    <row r="81" spans="1:15" ht="24.75" customHeight="1" x14ac:dyDescent="0.25">
      <c r="A81" s="51">
        <f>'[3]arkusz główny'!B294</f>
        <v>21</v>
      </c>
      <c r="B81" s="52" t="s">
        <v>127</v>
      </c>
      <c r="C81" s="53">
        <f>'[3]arkusz główny'!F294</f>
        <v>1228617485.90064</v>
      </c>
      <c r="D81" s="197">
        <f>'[3]arkusz główny'!H294</f>
        <v>195625</v>
      </c>
      <c r="E81" s="204"/>
      <c r="F81" s="56"/>
      <c r="G81" s="57">
        <f>'[3]arkusz główny'!U294</f>
        <v>180308</v>
      </c>
      <c r="H81" s="55">
        <f>'[3]arkusz główny'!V294</f>
        <v>1198848837.6500001</v>
      </c>
      <c r="I81" s="58">
        <f>IFERROR(H81/C81,".")</f>
        <v>0.97577061323621161</v>
      </c>
      <c r="J81" s="59">
        <f>'[3]arkusz główny'!AK294</f>
        <v>180341</v>
      </c>
      <c r="K81" s="60">
        <f>'[3]arkusz główny'!AL294</f>
        <v>1199192219.9200001</v>
      </c>
      <c r="L81" s="60">
        <f>'[3]arkusz główny'!AM294</f>
        <v>763045151.44000006</v>
      </c>
      <c r="M81" s="60">
        <f>'[3]arkusz główny'!AN294</f>
        <v>267028306.76999995</v>
      </c>
      <c r="N81" s="61">
        <f>IFERROR(M81/O81,".")</f>
        <v>0.97676919817319019</v>
      </c>
      <c r="O81" s="247">
        <f>'[3]arkusz główny'!AR294</f>
        <v>273379123</v>
      </c>
    </row>
    <row r="82" spans="1:15" x14ac:dyDescent="0.25">
      <c r="A82" s="51"/>
      <c r="B82" s="52" t="s">
        <v>123</v>
      </c>
      <c r="C82" s="53">
        <f>'[3]arkusz główny'!F295</f>
        <v>1178813478.9093549</v>
      </c>
      <c r="D82" s="205"/>
      <c r="E82" s="204"/>
      <c r="F82" s="56"/>
      <c r="G82" s="206"/>
      <c r="H82" s="55">
        <f>'[3]zobowiązania wieloletnie'!F22</f>
        <v>1259805744.0699999</v>
      </c>
      <c r="I82" s="58">
        <f>IFERROR(H82/C82,".")</f>
        <v>1.068706599143725</v>
      </c>
      <c r="J82" s="59">
        <f>'[3]arkusz główny'!AK295</f>
        <v>53466</v>
      </c>
      <c r="K82" s="60">
        <f>SUM(K83:K84)</f>
        <v>1259805744.0699999</v>
      </c>
      <c r="L82" s="60">
        <f>SUM(L83:L84)</f>
        <v>801610021.19000006</v>
      </c>
      <c r="M82" s="60">
        <f>SUM(M83:M84)</f>
        <v>298022264.75999999</v>
      </c>
      <c r="N82" s="61">
        <f>IFERROR(M82/O82,".")</f>
        <v>1.1289359357362818</v>
      </c>
      <c r="O82" s="247">
        <f>'[3]arkusz główny'!AR295</f>
        <v>263985099</v>
      </c>
    </row>
    <row r="83" spans="1:15" x14ac:dyDescent="0.25">
      <c r="A83" s="321" t="s">
        <v>88</v>
      </c>
      <c r="B83" s="207" t="s">
        <v>39</v>
      </c>
      <c r="C83" s="285"/>
      <c r="D83" s="339"/>
      <c r="E83" s="208"/>
      <c r="F83" s="209"/>
      <c r="G83" s="210"/>
      <c r="H83" s="131">
        <f>'[3]zobowiązania wieloletnie'!F23</f>
        <v>586710431.03999996</v>
      </c>
      <c r="I83" s="287"/>
      <c r="J83" s="211">
        <f>'[3]arkusz główny'!AK296</f>
        <v>17662</v>
      </c>
      <c r="K83" s="212">
        <f>'[3]arkusz główny'!AL296</f>
        <v>586710431.03999996</v>
      </c>
      <c r="L83" s="212">
        <f>'[3]arkusz główny'!AM296</f>
        <v>373321428.02999997</v>
      </c>
      <c r="M83" s="212">
        <f>'[3]arkusz główny'!AN296</f>
        <v>137689426.47999999</v>
      </c>
      <c r="N83" s="288"/>
      <c r="O83" s="289"/>
    </row>
    <row r="84" spans="1:15" ht="13" thickBot="1" x14ac:dyDescent="0.3">
      <c r="A84" s="337"/>
      <c r="B84" s="147" t="s">
        <v>124</v>
      </c>
      <c r="C84" s="338"/>
      <c r="D84" s="340"/>
      <c r="E84" s="213"/>
      <c r="F84" s="214"/>
      <c r="G84" s="215"/>
      <c r="H84" s="216">
        <f>'[3]zobowiązania wieloletnie'!F24</f>
        <v>673095313.02999997</v>
      </c>
      <c r="I84" s="341"/>
      <c r="J84" s="217">
        <f>'[3]arkusz główny'!AK297</f>
        <v>35804</v>
      </c>
      <c r="K84" s="218">
        <f>'[3]arkusz główny'!AL297</f>
        <v>673095313.02999997</v>
      </c>
      <c r="L84" s="218">
        <f>'[3]arkusz główny'!AM297</f>
        <v>428288593.16000003</v>
      </c>
      <c r="M84" s="218">
        <f>'[3]arkusz główny'!AN297</f>
        <v>160332838.28</v>
      </c>
      <c r="N84" s="342"/>
      <c r="O84" s="343"/>
    </row>
    <row r="85" spans="1:15" ht="31.5" customHeight="1" thickBot="1" x14ac:dyDescent="0.3">
      <c r="A85" s="331" t="s">
        <v>125</v>
      </c>
      <c r="B85" s="332"/>
      <c r="C85" s="219">
        <f>'[3]arkusz główny'!F298</f>
        <v>81232715133.802719</v>
      </c>
      <c r="D85" s="220">
        <f>D82+D80+D71+D69+D68+D62+D57+D51+D48+D42+D36+D30+D27+D18+D13+D9+D6+D81</f>
        <v>6823525</v>
      </c>
      <c r="E85" s="221">
        <f>E82+E80+E71+E69+E68+E62+E57+E51+E48+E42+E36+E30+E27+E18+E13+E9+E6+E81</f>
        <v>70093365646.549255</v>
      </c>
      <c r="F85" s="222">
        <f>IFERROR(E85/C85,".")</f>
        <v>0.86287114164649981</v>
      </c>
      <c r="G85" s="223">
        <f>G82+G80+G71+G69+G68+G62+G57+G51+G48+G42+G36+G30+G27+G18+G13+G9+G6+G81</f>
        <v>6507777</v>
      </c>
      <c r="H85" s="224">
        <f>H82+H80+H71+H69+H68+H62+H57+H51+H48+H42+H36+H30+H27+H18+H13+H9+H6+H81</f>
        <v>59650435006.527527</v>
      </c>
      <c r="I85" s="225">
        <f>IFERROR(H85/C85,".")</f>
        <v>0.73431541600295058</v>
      </c>
      <c r="J85" s="226">
        <f>'[3]arkusz główny'!AK298</f>
        <v>1234472</v>
      </c>
      <c r="K85" s="227">
        <f>K82+K80+K71+K69+K62+K57+K51+K48+K42+K36+K30+K27+K18+K13+K9+K6+K81+K68</f>
        <v>44863495867.429993</v>
      </c>
      <c r="L85" s="227">
        <f t="shared" ref="L85:M85" si="6">L82+L80+L71+L69+L62+L57+L51+L48+L42+L36+L30+L27+L18+L13+L9+L6+L81+L68</f>
        <v>28619616222.689995</v>
      </c>
      <c r="M85" s="227">
        <f t="shared" si="6"/>
        <v>10202728513.059999</v>
      </c>
      <c r="N85" s="228">
        <f>IFERROR(M85/O85,".")</f>
        <v>0.56382512450357469</v>
      </c>
      <c r="O85" s="255">
        <f>'[3]arkusz główny'!AR298</f>
        <v>18095554933</v>
      </c>
    </row>
    <row r="86" spans="1:15" ht="31.5" customHeight="1" thickBot="1" x14ac:dyDescent="0.3">
      <c r="A86" s="333" t="s">
        <v>126</v>
      </c>
      <c r="B86" s="333"/>
      <c r="C86" s="229">
        <f>'[3]arkusz główny'!F299</f>
        <v>81598123538.416107</v>
      </c>
      <c r="D86" s="334"/>
      <c r="E86" s="335"/>
      <c r="F86" s="335"/>
      <c r="G86" s="336"/>
      <c r="H86" s="224">
        <f>'[3]arkusz główny'!V299</f>
        <v>59942235006.527527</v>
      </c>
      <c r="I86" s="230">
        <f>IFERROR(H86/C86,".")</f>
        <v>0.73460310614014224</v>
      </c>
      <c r="J86" s="231"/>
      <c r="K86" s="227">
        <f>'[3]arkusz główny'!AL299</f>
        <v>45082345867.429993</v>
      </c>
      <c r="L86" s="227">
        <f>'[3]arkusz główny'!AM299</f>
        <v>28758870477.609993</v>
      </c>
      <c r="M86" s="227">
        <f>'[3]arkusz główny'!AN299</f>
        <v>10250697389.769999</v>
      </c>
      <c r="N86" s="228">
        <f>IFERROR(M86/O86,".")</f>
        <v>0.56398263643431168</v>
      </c>
      <c r="O86" s="229">
        <f>O82+O80+O71+O69+O62+O57+O51+O48+O42+O36+O30+O27+O18+O13+O9+O6+O68+O81+O70</f>
        <v>18175554933</v>
      </c>
    </row>
    <row r="87" spans="1:15" ht="13" x14ac:dyDescent="0.3">
      <c r="A87" s="232" t="s">
        <v>129</v>
      </c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</row>
    <row r="88" spans="1:15" ht="13" x14ac:dyDescent="0.3">
      <c r="A88" s="232" t="s">
        <v>128</v>
      </c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O88" s="234"/>
    </row>
    <row r="89" spans="1:15" ht="20" hidden="1" customHeight="1" x14ac:dyDescent="0.25">
      <c r="A89" s="232" t="str">
        <f>'[3]arkusz główny'!B302</f>
        <v xml:space="preserve">3.) W ramach poddziałania 19.2 dane zawarte w sekcjach "złożone wnioski" oraz "wnioski odrzucone / wycofane" nie zawierają wniosków niewybranych przez LGD. </v>
      </c>
      <c r="J89" s="235"/>
      <c r="K89" s="235"/>
      <c r="L89" s="235"/>
      <c r="M89" s="235"/>
      <c r="N89" s="235"/>
    </row>
    <row r="90" spans="1:15" hidden="1" x14ac:dyDescent="0.25">
      <c r="A90" s="232" t="str">
        <f>'[3]arkusz główny'!B303</f>
        <v>4.) W ramach poddziałania 19.4 dane kwotowe zawarte w sekcjach dotyczących złożonych wniosków oraz zawartych umów dotyczą maksymalnej kwoty wsparcia wynikającej z umowy ramowej zawartej przez daną LGD.</v>
      </c>
    </row>
    <row r="91" spans="1:15" hidden="1" x14ac:dyDescent="0.25">
      <c r="A91" s="232" t="str">
        <f>'[3]arkusz główny'!B304</f>
        <v>5.)  W przypadku działania 13, w wyniku przeksięgowań płatności część kwot z decyzji została zrealizowana w ramach budżetu PROW 2007-2013 (dot. wiersza zobowiązania z PROW 2007-2013 (część kampanii 2014)).</v>
      </c>
      <c r="K91" s="236"/>
      <c r="L91" s="236"/>
      <c r="M91" s="236"/>
    </row>
    <row r="92" spans="1:15" hidden="1" x14ac:dyDescent="0.25">
      <c r="A92" s="232" t="str">
        <f>'[3]arkusz główny'!B305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3" spans="1:15" hidden="1" x14ac:dyDescent="0.25">
      <c r="A93" s="232" t="str">
        <f>'[3]arkusz główny'!B306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4" spans="1:15" hidden="1" x14ac:dyDescent="0.25">
      <c r="A94" s="232" t="str">
        <f>'[3]arkusz główny'!B307</f>
        <v>8.) Dane w sekcjach B-J i L-N nie obejmują instrumentów finansowych realizowanych w ramach Programu.</v>
      </c>
    </row>
    <row r="95" spans="1:15" hidden="1" x14ac:dyDescent="0.25">
      <c r="A95" s="232" t="str">
        <f>'[3]arkusz główny'!B308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5" s="235"/>
      <c r="H95" s="235"/>
      <c r="I95" s="235"/>
    </row>
    <row r="96" spans="1:15" hidden="1" x14ac:dyDescent="0.25">
      <c r="A96" s="232"/>
      <c r="C96" s="236"/>
      <c r="D96" s="235"/>
      <c r="E96" s="235"/>
      <c r="G96" s="235"/>
      <c r="H96" s="235"/>
      <c r="J96" s="235"/>
      <c r="K96" s="235"/>
    </row>
    <row r="97" spans="1:15" hidden="1" x14ac:dyDescent="0.25">
      <c r="A97" s="232" t="str">
        <f>'[3]arkusz główny'!B311</f>
        <v xml:space="preserve">Sporządzili: pracownicy Wydziału Informacji Zarządczej i Sprawozdawczości oraz Wydziału Sprawozdawczości Instrumentów Rolnych i Rybackich </v>
      </c>
    </row>
    <row r="98" spans="1:15" hidden="1" x14ac:dyDescent="0.25">
      <c r="A98" s="232" t="str">
        <f>'[3]arkusz główny'!B312</f>
        <v xml:space="preserve">Sprawdzili: Marcin Bereziński p.o Naczelnika Wydziału Informacji Zarządczej i Sprawozdawczości, Tomasz Sikora Naczelnik Wydziału Sprawozdawczości Instrumentów Rolnych i Rybackich </v>
      </c>
    </row>
    <row r="99" spans="1:15" hidden="1" x14ac:dyDescent="0.25">
      <c r="A99" s="232" t="str">
        <f>'[3]arkusz główny'!B313</f>
        <v>Zatwierdziła: Katarzyna Kotańska , p.o. Dyrektora Departamentu Analiz i Sprawozdawczości</v>
      </c>
    </row>
    <row r="100" spans="1:15" ht="15.75" hidden="1" customHeight="1" x14ac:dyDescent="0.25">
      <c r="A100" s="232"/>
    </row>
    <row r="101" spans="1:15" ht="15" hidden="1" customHeight="1" x14ac:dyDescent="0.25">
      <c r="A101" s="232" t="str">
        <f>'[3]arkusz główny'!B314</f>
        <v>Data sporządzenia: 14.03.2022 r.</v>
      </c>
    </row>
    <row r="102" spans="1:15" hidden="1" x14ac:dyDescent="0.25">
      <c r="C102" s="235">
        <f>C6+C9+C13+C18+C27+C30+C36+C42+C48+C51+C57+C62+C68+C69+C70+C71+C80+C81+C82-C86</f>
        <v>0</v>
      </c>
      <c r="D102" s="235">
        <f>D85-'[3]arkusz główny'!H298</f>
        <v>0</v>
      </c>
      <c r="E102" s="235">
        <f>E85-'[3]arkusz główny'!I298</f>
        <v>0</v>
      </c>
      <c r="G102" s="235">
        <f>G85-'[3]arkusz główny'!U298</f>
        <v>0</v>
      </c>
      <c r="H102" s="235">
        <f>H85-'[3]arkusz główny'!V298</f>
        <v>0</v>
      </c>
      <c r="J102" s="235">
        <f>J85-'[3]arkusz główny'!AK298</f>
        <v>0</v>
      </c>
      <c r="K102" s="235">
        <f>K85-'[3]arkusz główny'!AL298</f>
        <v>0</v>
      </c>
      <c r="L102" s="235">
        <f>L85-'[3]arkusz główny'!AM298</f>
        <v>0</v>
      </c>
      <c r="M102" s="235">
        <f>M85-'[3]arkusz główny'!AN298</f>
        <v>0</v>
      </c>
      <c r="O102" s="236">
        <f>O86-'[3]arkusz główny'!AR299</f>
        <v>0</v>
      </c>
    </row>
    <row r="103" spans="1:15" x14ac:dyDescent="0.25">
      <c r="A103" s="232" t="s">
        <v>130</v>
      </c>
    </row>
    <row r="104" spans="1:15" x14ac:dyDescent="0.25">
      <c r="A104" s="232" t="s">
        <v>131</v>
      </c>
    </row>
  </sheetData>
  <mergeCells count="105">
    <mergeCell ref="A85:B85"/>
    <mergeCell ref="A86:B86"/>
    <mergeCell ref="D86:G86"/>
    <mergeCell ref="A83:A84"/>
    <mergeCell ref="C83:C84"/>
    <mergeCell ref="D83:D84"/>
    <mergeCell ref="I83:I84"/>
    <mergeCell ref="N83:N84"/>
    <mergeCell ref="O83:O84"/>
    <mergeCell ref="C72:C79"/>
    <mergeCell ref="F72:F79"/>
    <mergeCell ref="I72:I79"/>
    <mergeCell ref="N72:N79"/>
    <mergeCell ref="O72:O79"/>
    <mergeCell ref="A73:A75"/>
    <mergeCell ref="A76:A78"/>
    <mergeCell ref="O58:O61"/>
    <mergeCell ref="A60:A61"/>
    <mergeCell ref="B63:B65"/>
    <mergeCell ref="C63:C67"/>
    <mergeCell ref="E63:E67"/>
    <mergeCell ref="F63:F67"/>
    <mergeCell ref="I63:I67"/>
    <mergeCell ref="N63:N67"/>
    <mergeCell ref="O63:O67"/>
    <mergeCell ref="A66:A67"/>
    <mergeCell ref="A54:A56"/>
    <mergeCell ref="C58:C61"/>
    <mergeCell ref="E58:E61"/>
    <mergeCell ref="F58:F61"/>
    <mergeCell ref="I58:I61"/>
    <mergeCell ref="N58:N61"/>
    <mergeCell ref="O49:O50"/>
    <mergeCell ref="C52:C55"/>
    <mergeCell ref="E52:E55"/>
    <mergeCell ref="F52:F55"/>
    <mergeCell ref="I52:I55"/>
    <mergeCell ref="N52:N55"/>
    <mergeCell ref="O52:O55"/>
    <mergeCell ref="A49:A50"/>
    <mergeCell ref="C49:C50"/>
    <mergeCell ref="E49:E50"/>
    <mergeCell ref="F49:F50"/>
    <mergeCell ref="I49:I50"/>
    <mergeCell ref="N49:N50"/>
    <mergeCell ref="C43:C47"/>
    <mergeCell ref="A44:A46"/>
    <mergeCell ref="F44:F46"/>
    <mergeCell ref="I44:I46"/>
    <mergeCell ref="N44:N46"/>
    <mergeCell ref="O44:O46"/>
    <mergeCell ref="O28:O29"/>
    <mergeCell ref="A37:A38"/>
    <mergeCell ref="C37:C41"/>
    <mergeCell ref="F37:F41"/>
    <mergeCell ref="I37:I41"/>
    <mergeCell ref="N37:N41"/>
    <mergeCell ref="O37:O41"/>
    <mergeCell ref="A39:A40"/>
    <mergeCell ref="A19:A23"/>
    <mergeCell ref="A25:A26"/>
    <mergeCell ref="C28:C29"/>
    <mergeCell ref="F28:F29"/>
    <mergeCell ref="I28:I29"/>
    <mergeCell ref="N28:N29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luty 2022</vt:lpstr>
      <vt:lpstr>'PROW 2014-2020 luty 2022'!Obszar_wydruku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2022-03-16T14:03:14Z</cp:lastPrinted>
  <dcterms:created xsi:type="dcterms:W3CDTF">2022-03-16T12:16:01Z</dcterms:created>
  <dcterms:modified xsi:type="dcterms:W3CDTF">2022-03-17T08:07:09Z</dcterms:modified>
</cp:coreProperties>
</file>