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6860" windowHeight="6140"/>
  </bookViews>
  <sheets>
    <sheet name="wersja uproszczona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'wersja uproszczona'!$A$1:$O$105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" l="1"/>
  <c r="A101" i="1"/>
  <c r="A100" i="1"/>
  <c r="A99" i="1"/>
  <c r="A98" i="1"/>
  <c r="A97" i="1"/>
  <c r="A95" i="1"/>
  <c r="A94" i="1"/>
  <c r="A93" i="1"/>
  <c r="A92" i="1"/>
  <c r="A91" i="1"/>
  <c r="A90" i="1"/>
  <c r="A89" i="1"/>
  <c r="A88" i="1"/>
  <c r="M86" i="1"/>
  <c r="L86" i="1"/>
  <c r="K86" i="1"/>
  <c r="H86" i="1"/>
  <c r="C86" i="1"/>
  <c r="O85" i="1"/>
  <c r="J85" i="1"/>
  <c r="C85" i="1"/>
  <c r="M84" i="1"/>
  <c r="L84" i="1"/>
  <c r="L82" i="1" s="1"/>
  <c r="K84" i="1"/>
  <c r="J84" i="1"/>
  <c r="H84" i="1"/>
  <c r="M83" i="1"/>
  <c r="M82" i="1" s="1"/>
  <c r="N82" i="1" s="1"/>
  <c r="L83" i="1"/>
  <c r="K83" i="1"/>
  <c r="J83" i="1"/>
  <c r="H83" i="1"/>
  <c r="O82" i="1"/>
  <c r="J82" i="1"/>
  <c r="H82" i="1"/>
  <c r="C82" i="1"/>
  <c r="O81" i="1"/>
  <c r="M81" i="1"/>
  <c r="N81" i="1" s="1"/>
  <c r="L81" i="1"/>
  <c r="K81" i="1"/>
  <c r="J81" i="1"/>
  <c r="H81" i="1"/>
  <c r="I81" i="1" s="1"/>
  <c r="G81" i="1"/>
  <c r="D81" i="1"/>
  <c r="C81" i="1"/>
  <c r="B81" i="1"/>
  <c r="A81" i="1"/>
  <c r="O80" i="1"/>
  <c r="M80" i="1"/>
  <c r="N80" i="1" s="1"/>
  <c r="L80" i="1"/>
  <c r="K80" i="1"/>
  <c r="J80" i="1"/>
  <c r="H80" i="1"/>
  <c r="G80" i="1"/>
  <c r="E80" i="1"/>
  <c r="F80" i="1" s="1"/>
  <c r="D80" i="1"/>
  <c r="C80" i="1"/>
  <c r="M79" i="1"/>
  <c r="L79" i="1"/>
  <c r="K79" i="1"/>
  <c r="J79" i="1"/>
  <c r="H79" i="1"/>
  <c r="G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M74" i="1"/>
  <c r="L74" i="1"/>
  <c r="K74" i="1"/>
  <c r="J74" i="1"/>
  <c r="H74" i="1"/>
  <c r="G74" i="1"/>
  <c r="E74" i="1"/>
  <c r="D74" i="1"/>
  <c r="M73" i="1"/>
  <c r="L73" i="1"/>
  <c r="K73" i="1"/>
  <c r="J73" i="1"/>
  <c r="E73" i="1"/>
  <c r="D73" i="1"/>
  <c r="M72" i="1"/>
  <c r="L72" i="1"/>
  <c r="K72" i="1"/>
  <c r="J72" i="1"/>
  <c r="H72" i="1"/>
  <c r="G72" i="1"/>
  <c r="E72" i="1"/>
  <c r="D72" i="1"/>
  <c r="D71" i="1" s="1"/>
  <c r="O71" i="1"/>
  <c r="J71" i="1"/>
  <c r="C71" i="1"/>
  <c r="O70" i="1"/>
  <c r="C70" i="1"/>
  <c r="O69" i="1"/>
  <c r="M69" i="1"/>
  <c r="N69" i="1" s="1"/>
  <c r="L69" i="1"/>
  <c r="K69" i="1"/>
  <c r="J69" i="1"/>
  <c r="H69" i="1"/>
  <c r="G69" i="1"/>
  <c r="E69" i="1"/>
  <c r="D69" i="1"/>
  <c r="C69" i="1"/>
  <c r="O68" i="1"/>
  <c r="M68" i="1"/>
  <c r="L68" i="1"/>
  <c r="K68" i="1"/>
  <c r="J68" i="1"/>
  <c r="H68" i="1"/>
  <c r="I68" i="1" s="1"/>
  <c r="G68" i="1"/>
  <c r="F68" i="1"/>
  <c r="D68" i="1"/>
  <c r="C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O62" i="1"/>
  <c r="M62" i="1"/>
  <c r="N62" i="1" s="1"/>
  <c r="L62" i="1"/>
  <c r="K62" i="1"/>
  <c r="J62" i="1"/>
  <c r="H62" i="1"/>
  <c r="G62" i="1"/>
  <c r="D62" i="1"/>
  <c r="C62" i="1"/>
  <c r="I62" i="1" s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O57" i="1"/>
  <c r="M57" i="1"/>
  <c r="N57" i="1" s="1"/>
  <c r="L57" i="1"/>
  <c r="K57" i="1"/>
  <c r="J57" i="1"/>
  <c r="H57" i="1"/>
  <c r="I57" i="1" s="1"/>
  <c r="G57" i="1"/>
  <c r="D57" i="1"/>
  <c r="C57" i="1"/>
  <c r="M56" i="1"/>
  <c r="L56" i="1"/>
  <c r="K56" i="1"/>
  <c r="J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I51" i="1" s="1"/>
  <c r="M50" i="1"/>
  <c r="L50" i="1"/>
  <c r="K50" i="1"/>
  <c r="J50" i="1"/>
  <c r="H50" i="1"/>
  <c r="M49" i="1"/>
  <c r="L49" i="1"/>
  <c r="K49" i="1"/>
  <c r="J49" i="1"/>
  <c r="H49" i="1"/>
  <c r="G49" i="1"/>
  <c r="G48" i="1" s="1"/>
  <c r="D49" i="1"/>
  <c r="D48" i="1" s="1"/>
  <c r="O48" i="1"/>
  <c r="H48" i="1"/>
  <c r="C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O42" i="1"/>
  <c r="M42" i="1"/>
  <c r="N42" i="1" s="1"/>
  <c r="L42" i="1"/>
  <c r="K42" i="1"/>
  <c r="J42" i="1"/>
  <c r="H42" i="1"/>
  <c r="G42" i="1"/>
  <c r="E42" i="1"/>
  <c r="D42" i="1"/>
  <c r="C42" i="1"/>
  <c r="F42" i="1" s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M36" i="1" s="1"/>
  <c r="L37" i="1"/>
  <c r="K37" i="1"/>
  <c r="J37" i="1"/>
  <c r="H37" i="1"/>
  <c r="H36" i="1" s="1"/>
  <c r="G37" i="1"/>
  <c r="E37" i="1"/>
  <c r="E36" i="1" s="1"/>
  <c r="D37" i="1"/>
  <c r="O36" i="1"/>
  <c r="L36" i="1"/>
  <c r="J36" i="1"/>
  <c r="C36" i="1"/>
  <c r="O35" i="1"/>
  <c r="M35" i="1"/>
  <c r="N35" i="1" s="1"/>
  <c r="L35" i="1"/>
  <c r="K35" i="1"/>
  <c r="J35" i="1"/>
  <c r="H35" i="1"/>
  <c r="G35" i="1"/>
  <c r="D35" i="1"/>
  <c r="C35" i="1"/>
  <c r="O34" i="1"/>
  <c r="M34" i="1"/>
  <c r="L34" i="1"/>
  <c r="K34" i="1"/>
  <c r="J34" i="1"/>
  <c r="H34" i="1"/>
  <c r="I34" i="1" s="1"/>
  <c r="G34" i="1"/>
  <c r="E34" i="1"/>
  <c r="D34" i="1"/>
  <c r="C34" i="1"/>
  <c r="O33" i="1"/>
  <c r="M33" i="1"/>
  <c r="N33" i="1" s="1"/>
  <c r="L33" i="1"/>
  <c r="K33" i="1"/>
  <c r="J33" i="1"/>
  <c r="H33" i="1"/>
  <c r="G33" i="1"/>
  <c r="E33" i="1"/>
  <c r="D33" i="1"/>
  <c r="C33" i="1"/>
  <c r="O32" i="1"/>
  <c r="M32" i="1"/>
  <c r="N32" i="1" s="1"/>
  <c r="L32" i="1"/>
  <c r="L30" i="1" s="1"/>
  <c r="K32" i="1"/>
  <c r="J32" i="1"/>
  <c r="H32" i="1"/>
  <c r="G32" i="1"/>
  <c r="E32" i="1"/>
  <c r="D32" i="1"/>
  <c r="C32" i="1"/>
  <c r="I32" i="1" s="1"/>
  <c r="O31" i="1"/>
  <c r="M31" i="1"/>
  <c r="L31" i="1"/>
  <c r="K31" i="1"/>
  <c r="J31" i="1"/>
  <c r="H31" i="1"/>
  <c r="I31" i="1" s="1"/>
  <c r="G31" i="1"/>
  <c r="E31" i="1"/>
  <c r="F31" i="1" s="1"/>
  <c r="D31" i="1"/>
  <c r="C31" i="1"/>
  <c r="J30" i="1"/>
  <c r="M29" i="1"/>
  <c r="L29" i="1"/>
  <c r="K29" i="1"/>
  <c r="J29" i="1"/>
  <c r="H29" i="1"/>
  <c r="G29" i="1"/>
  <c r="E29" i="1"/>
  <c r="D29" i="1"/>
  <c r="M28" i="1"/>
  <c r="M27" i="1" s="1"/>
  <c r="N27" i="1" s="1"/>
  <c r="L28" i="1"/>
  <c r="L27" i="1" s="1"/>
  <c r="K28" i="1"/>
  <c r="K27" i="1" s="1"/>
  <c r="J28" i="1"/>
  <c r="H28" i="1"/>
  <c r="H27" i="1" s="1"/>
  <c r="G28" i="1"/>
  <c r="G27" i="1" s="1"/>
  <c r="E28" i="1"/>
  <c r="E27" i="1" s="1"/>
  <c r="D28" i="1"/>
  <c r="O27" i="1"/>
  <c r="J27" i="1"/>
  <c r="D27" i="1"/>
  <c r="C27" i="1"/>
  <c r="O26" i="1"/>
  <c r="C26" i="1"/>
  <c r="O25" i="1"/>
  <c r="M25" i="1"/>
  <c r="N25" i="1" s="1"/>
  <c r="L25" i="1"/>
  <c r="K25" i="1"/>
  <c r="J25" i="1"/>
  <c r="H25" i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B23" i="1"/>
  <c r="O22" i="1"/>
  <c r="M22" i="1"/>
  <c r="L22" i="1"/>
  <c r="K22" i="1"/>
  <c r="J22" i="1"/>
  <c r="H22" i="1"/>
  <c r="I22" i="1" s="1"/>
  <c r="G22" i="1"/>
  <c r="E22" i="1"/>
  <c r="D22" i="1"/>
  <c r="C22" i="1"/>
  <c r="O21" i="1"/>
  <c r="M21" i="1"/>
  <c r="N21" i="1" s="1"/>
  <c r="L21" i="1"/>
  <c r="K21" i="1"/>
  <c r="H21" i="1"/>
  <c r="I21" i="1" s="1"/>
  <c r="G21" i="1"/>
  <c r="E21" i="1"/>
  <c r="D21" i="1"/>
  <c r="C21" i="1"/>
  <c r="F21" i="1" s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G18" i="1" s="1"/>
  <c r="E19" i="1"/>
  <c r="E18" i="1" s="1"/>
  <c r="F18" i="1" s="1"/>
  <c r="D19" i="1"/>
  <c r="D18" i="1" s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H14" i="1" s="1"/>
  <c r="H13" i="1" s="1"/>
  <c r="I13" i="1" s="1"/>
  <c r="G15" i="1"/>
  <c r="G14" i="1" s="1"/>
  <c r="G13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K9" i="1" s="1"/>
  <c r="J10" i="1"/>
  <c r="J9" i="1" s="1"/>
  <c r="H10" i="1"/>
  <c r="G10" i="1"/>
  <c r="G9" i="1" s="1"/>
  <c r="E10" i="1"/>
  <c r="E9" i="1" s="1"/>
  <c r="D10" i="1"/>
  <c r="D9" i="1" s="1"/>
  <c r="O9" i="1"/>
  <c r="M9" i="1"/>
  <c r="N9" i="1" s="1"/>
  <c r="C9" i="1"/>
  <c r="M8" i="1"/>
  <c r="L8" i="1"/>
  <c r="L6" i="1" s="1"/>
  <c r="J8" i="1"/>
  <c r="H8" i="1"/>
  <c r="G8" i="1"/>
  <c r="E8" i="1"/>
  <c r="D8" i="1"/>
  <c r="M7" i="1"/>
  <c r="M6" i="1" s="1"/>
  <c r="N6" i="1" s="1"/>
  <c r="L7" i="1"/>
  <c r="K7" i="1"/>
  <c r="K6" i="1" s="1"/>
  <c r="J7" i="1"/>
  <c r="H7" i="1"/>
  <c r="G7" i="1"/>
  <c r="G6" i="1" s="1"/>
  <c r="E7" i="1"/>
  <c r="E6" i="1" s="1"/>
  <c r="F6" i="1" s="1"/>
  <c r="D7" i="1"/>
  <c r="D6" i="1" s="1"/>
  <c r="O6" i="1"/>
  <c r="J6" i="1"/>
  <c r="H6" i="1"/>
  <c r="C6" i="1"/>
  <c r="J48" i="1" l="1"/>
  <c r="F69" i="1"/>
  <c r="K14" i="1"/>
  <c r="K13" i="1" s="1"/>
  <c r="N22" i="1"/>
  <c r="N36" i="1"/>
  <c r="K48" i="1"/>
  <c r="H76" i="1"/>
  <c r="F36" i="1"/>
  <c r="I80" i="1"/>
  <c r="D30" i="1"/>
  <c r="K36" i="1"/>
  <c r="I86" i="1"/>
  <c r="F9" i="1"/>
  <c r="L71" i="1"/>
  <c r="L85" i="1" s="1"/>
  <c r="L102" i="1" s="1"/>
  <c r="I23" i="1"/>
  <c r="N23" i="1"/>
  <c r="I25" i="1"/>
  <c r="I27" i="1"/>
  <c r="I33" i="1"/>
  <c r="F34" i="1"/>
  <c r="G73" i="1"/>
  <c r="G30" i="1"/>
  <c r="F20" i="1"/>
  <c r="G36" i="1"/>
  <c r="L48" i="1"/>
  <c r="N51" i="1"/>
  <c r="O30" i="1"/>
  <c r="O86" i="1" s="1"/>
  <c r="I48" i="1"/>
  <c r="M71" i="1"/>
  <c r="N71" i="1" s="1"/>
  <c r="L14" i="1"/>
  <c r="L13" i="1" s="1"/>
  <c r="F27" i="1"/>
  <c r="F32" i="1"/>
  <c r="I35" i="1"/>
  <c r="I36" i="1"/>
  <c r="M48" i="1"/>
  <c r="N48" i="1" s="1"/>
  <c r="H73" i="1"/>
  <c r="D36" i="1"/>
  <c r="D85" i="1" s="1"/>
  <c r="D102" i="1" s="1"/>
  <c r="C102" i="1"/>
  <c r="I6" i="1"/>
  <c r="M14" i="1"/>
  <c r="M13" i="1" s="1"/>
  <c r="N13" i="1" s="1"/>
  <c r="K18" i="1"/>
  <c r="K30" i="1"/>
  <c r="I42" i="1"/>
  <c r="E71" i="1"/>
  <c r="F71" i="1" s="1"/>
  <c r="K82" i="1"/>
  <c r="L18" i="1"/>
  <c r="I69" i="1"/>
  <c r="F23" i="1"/>
  <c r="H18" i="1"/>
  <c r="I18" i="1" s="1"/>
  <c r="I20" i="1"/>
  <c r="F24" i="1"/>
  <c r="D13" i="1"/>
  <c r="M18" i="1"/>
  <c r="N18" i="1" s="1"/>
  <c r="F22" i="1"/>
  <c r="I24" i="1"/>
  <c r="F25" i="1"/>
  <c r="F33" i="1"/>
  <c r="C30" i="1"/>
  <c r="N34" i="1"/>
  <c r="N68" i="1"/>
  <c r="G76" i="1"/>
  <c r="G71" i="1" s="1"/>
  <c r="I82" i="1"/>
  <c r="H9" i="1"/>
  <c r="I9" i="1" s="1"/>
  <c r="K71" i="1"/>
  <c r="N31" i="1"/>
  <c r="F19" i="1"/>
  <c r="N19" i="1"/>
  <c r="E30" i="1"/>
  <c r="F30" i="1" s="1"/>
  <c r="M30" i="1"/>
  <c r="N30" i="1" s="1"/>
  <c r="I19" i="1"/>
  <c r="H30" i="1"/>
  <c r="G85" i="1" l="1"/>
  <c r="G102" i="1" s="1"/>
  <c r="K85" i="1"/>
  <c r="K102" i="1" s="1"/>
  <c r="H71" i="1"/>
  <c r="I71" i="1" s="1"/>
  <c r="M85" i="1"/>
  <c r="M102" i="1" s="1"/>
  <c r="I30" i="1"/>
  <c r="O102" i="1"/>
  <c r="N86" i="1"/>
  <c r="E85" i="1"/>
  <c r="H85" i="1"/>
  <c r="N85" i="1" l="1"/>
  <c r="H102" i="1"/>
  <c r="I85" i="1"/>
  <c r="F85" i="1"/>
  <c r="E102" i="1"/>
</calcChain>
</file>

<file path=xl/sharedStrings.xml><?xml version="1.0" encoding="utf-8"?>
<sst xmlns="http://schemas.openxmlformats.org/spreadsheetml/2006/main" count="153" uniqueCount="130">
  <si>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</si>
  <si>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</si>
  <si>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</si>
  <si>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</si>
  <si>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</si>
  <si>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</si>
  <si>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</si>
  <si>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</si>
  <si>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</si>
  <si>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</si>
  <si>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</si>
  <si>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</si>
  <si>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</si>
  <si>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</si>
  <si>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</si>
  <si>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</si>
  <si>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</si>
  <si>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</si>
  <si>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</si>
  <si>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</si>
  <si>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</si>
  <si>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</si>
  <si>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</si>
  <si>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</si>
  <si>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</si>
  <si>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</si>
  <si>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</si>
  <si>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</si>
  <si>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</si>
  <si>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</si>
  <si>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</si>
  <si>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</si>
  <si>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</si>
  <si>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</si>
  <si>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</si>
  <si>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</si>
  <si>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</si>
  <si>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</si>
  <si>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</si>
  <si>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</si>
  <si>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</si>
  <si>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</si>
  <si>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</si>
  <si>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</si>
  <si>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</si>
  <si>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</si>
  <si>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</si>
  <si>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</si>
  <si>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</si>
  <si>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</si>
  <si>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</si>
  <si>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</si>
  <si>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</si>
  <si>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</si>
  <si>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</si>
  <si>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</si>
  <si>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</si>
  <si>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</si>
  <si>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</si>
  <si>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</si>
  <si>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</si>
  <si>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</si>
  <si>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</si>
  <si>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</si>
  <si>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</si>
  <si>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</si>
  <si>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</si>
  <si>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</si>
  <si>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</si>
  <si>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</si>
  <si>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</si>
  <si>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</si>
  <si>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</si>
  <si>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</si>
  <si>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</si>
  <si>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</si>
  <si>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</si>
  <si>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</si>
  <si>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</si>
  <si>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</si>
  <si>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</si>
  <si>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</si>
  <si>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</si>
  <si>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</si>
  <si>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</si>
  <si>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</si>
  <si>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</si>
  <si>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</si>
  <si>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</si>
  <si>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</si>
  <si>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</si>
  <si>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</si>
  <si>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</si>
  <si>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</si>
  <si>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</si>
  <si>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</si>
  <si>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</si>
  <si>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</si>
  <si>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</si>
  <si>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</si>
  <si>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</si>
  <si>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</si>
  <si>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</si>
  <si>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</si>
  <si>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</si>
  <si>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</si>
  <si>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</si>
  <si>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</si>
  <si>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</si>
  <si>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</si>
  <si>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</si>
  <si>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</si>
  <si>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</si>
  <si>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</si>
  <si>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</si>
  <si>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</si>
  <si>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</si>
  <si>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</si>
  <si>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</si>
  <si>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</si>
  <si>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</si>
  <si>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</si>
  <si>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</si>
  <si>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</si>
  <si>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</si>
  <si>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</si>
  <si>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</si>
  <si>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</si>
  <si>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</si>
  <si>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 w ramach kampanii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</si>
</sst>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1">
    <xf numFmtId="0" fontId="0" fillId="0" borderId="0" xfId="0"/>
    <xf numFmtId="0" fontId="1" fillId="0" borderId="0" xfId="2" applyFont="1" applyFill="1" applyProtection="1">
      <protection locked="0"/>
    </xf>
    <xf numFmtId="0" fontId="1" fillId="0" borderId="0" xfId="2" applyFont="1" applyFill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16" xfId="2" applyFont="1" applyFill="1" applyBorder="1" applyAlignment="1" applyProtection="1">
      <alignment horizontal="center" vertical="center" wrapText="1"/>
      <protection locked="0"/>
    </xf>
    <xf numFmtId="0" fontId="5" fillId="0" borderId="17" xfId="2" applyFont="1" applyFill="1" applyBorder="1" applyAlignment="1" applyProtection="1">
      <alignment horizontal="center" vertical="center" wrapText="1"/>
      <protection locked="0"/>
    </xf>
    <xf numFmtId="0" fontId="5" fillId="0" borderId="1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  <protection locked="0"/>
    </xf>
    <xf numFmtId="0" fontId="5" fillId="0" borderId="27" xfId="2" applyFont="1" applyFill="1" applyBorder="1" applyAlignment="1" applyProtection="1">
      <alignment horizontal="center" vertical="center" wrapText="1"/>
      <protection locked="0"/>
    </xf>
    <xf numFmtId="0" fontId="5" fillId="0" borderId="28" xfId="2" applyFont="1" applyFill="1" applyBorder="1" applyAlignment="1" applyProtection="1">
      <alignment horizontal="center" vertical="center" wrapText="1"/>
      <protection locked="0"/>
    </xf>
    <xf numFmtId="0" fontId="5" fillId="0" borderId="30" xfId="2" applyFont="1" applyFill="1" applyBorder="1" applyAlignment="1" applyProtection="1">
      <alignment horizontal="center" vertical="center" wrapText="1"/>
      <protection locked="0"/>
    </xf>
    <xf numFmtId="0" fontId="5" fillId="0" borderId="33" xfId="2" applyFont="1" applyFill="1" applyBorder="1" applyAlignment="1" applyProtection="1">
      <alignment horizontal="center" vertical="center" wrapText="1"/>
      <protection locked="0"/>
    </xf>
    <xf numFmtId="0" fontId="5" fillId="0" borderId="34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35" xfId="2" applyFont="1" applyFill="1" applyBorder="1" applyAlignment="1" applyProtection="1">
      <alignment horizontal="center" vertical="center" wrapText="1"/>
      <protection locked="0"/>
    </xf>
    <xf numFmtId="0" fontId="5" fillId="0" borderId="36" xfId="2" applyFont="1" applyFill="1" applyBorder="1" applyAlignment="1" applyProtection="1">
      <alignment horizontal="center" vertical="center" wrapText="1"/>
      <protection locked="0"/>
    </xf>
    <xf numFmtId="0" fontId="5" fillId="0" borderId="37" xfId="2" applyFont="1" applyFill="1" applyBorder="1" applyAlignment="1" applyProtection="1">
      <alignment horizontal="center" vertical="center" wrapText="1"/>
      <protection locked="0"/>
    </xf>
    <xf numFmtId="0" fontId="5" fillId="0" borderId="38" xfId="2" applyFont="1" applyFill="1" applyBorder="1" applyAlignment="1" applyProtection="1">
      <alignment horizontal="center" vertical="center" wrapText="1"/>
      <protection locked="0"/>
    </xf>
    <xf numFmtId="0" fontId="5" fillId="0" borderId="39" xfId="2" applyFont="1" applyFill="1" applyBorder="1" applyAlignment="1" applyProtection="1">
      <alignment horizontal="center" vertical="center" wrapText="1"/>
      <protection locked="0"/>
    </xf>
    <xf numFmtId="0" fontId="5" fillId="0" borderId="40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 applyProtection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 applyProtection="1">
      <alignment horizontal="right" vertical="center" wrapText="1"/>
    </xf>
    <xf numFmtId="4" fontId="6" fillId="2" borderId="10" xfId="2" applyNumberFormat="1" applyFont="1" applyFill="1" applyBorder="1" applyAlignment="1" applyProtection="1">
      <alignment horizontal="right" vertical="center" wrapText="1"/>
    </xf>
    <xf numFmtId="10" fontId="6" fillId="2" borderId="11" xfId="2" applyNumberFormat="1" applyFont="1" applyFill="1" applyBorder="1" applyAlignment="1" applyProtection="1">
      <alignment horizontal="right" vertical="center" wrapText="1"/>
    </xf>
    <xf numFmtId="4" fontId="6" fillId="2" borderId="5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</xf>
    <xf numFmtId="4" fontId="8" fillId="0" borderId="45" xfId="2" applyNumberFormat="1" applyFont="1" applyBorder="1" applyAlignment="1" applyProtection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</xf>
    <xf numFmtId="4" fontId="8" fillId="0" borderId="47" xfId="2" applyNumberFormat="1" applyFont="1" applyBorder="1" applyAlignment="1" applyProtection="1">
      <alignment horizontal="right" vertical="center" wrapText="1"/>
    </xf>
    <xf numFmtId="4" fontId="8" fillId="0" borderId="38" xfId="2" applyNumberFormat="1" applyFont="1" applyBorder="1" applyAlignment="1" applyProtection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 applyProtection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 applyProtection="1">
      <alignment horizontal="right" vertical="center" wrapText="1"/>
    </xf>
    <xf numFmtId="4" fontId="6" fillId="2" borderId="16" xfId="2" applyNumberFormat="1" applyFont="1" applyFill="1" applyBorder="1" applyAlignment="1" applyProtection="1">
      <alignment horizontal="right" vertical="center" wrapText="1"/>
    </xf>
    <xf numFmtId="10" fontId="6" fillId="2" borderId="17" xfId="2" applyNumberFormat="1" applyFont="1" applyFill="1" applyBorder="1" applyAlignment="1" applyProtection="1">
      <alignment horizontal="right" vertical="center" wrapText="1"/>
    </xf>
    <xf numFmtId="4" fontId="6" fillId="2" borderId="12" xfId="2" applyNumberFormat="1" applyFont="1" applyFill="1" applyBorder="1" applyAlignment="1" applyProtection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Fill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49" xfId="2" applyFont="1" applyBorder="1" applyAlignment="1" applyProtection="1">
      <alignment horizontal="left" vertical="center" wrapText="1"/>
      <protection locked="0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Border="1" applyAlignment="1" applyProtection="1">
      <alignment horizontal="right" vertical="center" wrapText="1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 applyProtection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 applyProtection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</xf>
    <xf numFmtId="4" fontId="8" fillId="0" borderId="33" xfId="2" applyNumberFormat="1" applyFont="1" applyBorder="1" applyAlignment="1" applyProtection="1">
      <alignment horizontal="right" vertical="center" wrapText="1"/>
    </xf>
    <xf numFmtId="3" fontId="1" fillId="0" borderId="0" xfId="2" applyNumberFormat="1" applyFont="1" applyFill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 applyProtection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3" fontId="8" fillId="0" borderId="15" xfId="2" applyNumberFormat="1" applyFont="1" applyBorder="1" applyAlignment="1" applyProtection="1">
      <alignment horizontal="right" vertical="center" wrapText="1"/>
    </xf>
    <xf numFmtId="4" fontId="8" fillId="0" borderId="16" xfId="2" applyNumberFormat="1" applyFont="1" applyBorder="1" applyAlignment="1" applyProtection="1">
      <alignment horizontal="right" vertical="center" wrapText="1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0" xfId="2" applyNumberFormat="1" applyFont="1" applyFill="1" applyBorder="1" applyAlignment="1" applyProtection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64" fontId="8" fillId="6" borderId="34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 applyProtection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 applyProtection="1">
      <alignment horizontal="right" vertical="center" wrapText="1"/>
    </xf>
    <xf numFmtId="4" fontId="8" fillId="6" borderId="47" xfId="2" applyNumberFormat="1" applyFont="1" applyFill="1" applyBorder="1" applyAlignment="1" applyProtection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</xf>
    <xf numFmtId="4" fontId="8" fillId="6" borderId="22" xfId="2" applyNumberFormat="1" applyFont="1" applyFill="1" applyBorder="1" applyAlignment="1" applyProtection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 applyProtection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 applyProtection="1">
      <alignment horizontal="right" vertical="center" wrapText="1"/>
    </xf>
    <xf numFmtId="4" fontId="8" fillId="0" borderId="22" xfId="2" applyNumberFormat="1" applyFont="1" applyBorder="1" applyAlignment="1" applyProtection="1">
      <alignment horizontal="right" vertical="center" wrapText="1"/>
    </xf>
    <xf numFmtId="3" fontId="8" fillId="0" borderId="55" xfId="2" applyNumberFormat="1" applyFont="1" applyBorder="1" applyAlignment="1" applyProtection="1">
      <alignment horizontal="right" vertical="center" wrapText="1"/>
    </xf>
    <xf numFmtId="4" fontId="8" fillId="0" borderId="18" xfId="2" applyNumberFormat="1" applyFont="1" applyBorder="1" applyAlignment="1" applyProtection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Border="1" applyAlignment="1" applyProtection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 applyProtection="1">
      <alignment horizontal="right" vertical="center" wrapText="1"/>
    </xf>
    <xf numFmtId="4" fontId="6" fillId="6" borderId="16" xfId="2" applyNumberFormat="1" applyFont="1" applyFill="1" applyBorder="1" applyAlignment="1" applyProtection="1">
      <alignment horizontal="right" vertical="center" wrapText="1"/>
    </xf>
    <xf numFmtId="10" fontId="6" fillId="7" borderId="40" xfId="2" applyNumberFormat="1" applyFont="1" applyFill="1" applyBorder="1" applyAlignment="1" applyProtection="1">
      <alignment horizontal="right" vertical="center" wrapText="1"/>
    </xf>
    <xf numFmtId="4" fontId="6" fillId="4" borderId="33" xfId="2" applyNumberFormat="1" applyFont="1" applyFill="1" applyBorder="1" applyAlignment="1" applyProtection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 applyProtection="1">
      <alignment horizontal="right" vertical="center" wrapText="1"/>
    </xf>
    <xf numFmtId="4" fontId="8" fillId="6" borderId="16" xfId="2" applyNumberFormat="1" applyFont="1" applyFill="1" applyBorder="1" applyAlignment="1" applyProtection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 applyProtection="1">
      <alignment horizontal="right" vertical="center" wrapText="1"/>
    </xf>
    <xf numFmtId="10" fontId="6" fillId="2" borderId="13" xfId="2" applyNumberFormat="1" applyFont="1" applyFill="1" applyBorder="1" applyAlignment="1" applyProtection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 applyProtection="1">
      <alignment horizontal="right" vertical="center" wrapText="1"/>
    </xf>
    <xf numFmtId="4" fontId="8" fillId="6" borderId="45" xfId="2" applyNumberFormat="1" applyFont="1" applyFill="1" applyBorder="1" applyAlignment="1" applyProtection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</xf>
    <xf numFmtId="4" fontId="8" fillId="3" borderId="33" xfId="2" applyNumberFormat="1" applyFont="1" applyFill="1" applyBorder="1" applyAlignment="1" applyProtection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 applyProtection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 applyProtection="1">
      <alignment vertical="center" wrapText="1"/>
    </xf>
    <xf numFmtId="4" fontId="8" fillId="6" borderId="45" xfId="2" applyNumberFormat="1" applyFont="1" applyFill="1" applyBorder="1" applyAlignment="1" applyProtection="1">
      <alignment vertical="center" wrapText="1"/>
    </xf>
    <xf numFmtId="3" fontId="8" fillId="6" borderId="15" xfId="2" applyNumberFormat="1" applyFont="1" applyFill="1" applyBorder="1" applyAlignment="1" applyProtection="1">
      <alignment vertical="center" wrapText="1"/>
    </xf>
    <xf numFmtId="4" fontId="8" fillId="6" borderId="16" xfId="2" applyNumberFormat="1" applyFont="1" applyFill="1" applyBorder="1" applyAlignment="1" applyProtection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 applyProtection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 applyProtection="1">
      <alignment horizontal="right" vertical="center" wrapText="1"/>
    </xf>
    <xf numFmtId="4" fontId="6" fillId="2" borderId="47" xfId="2" applyNumberFormat="1" applyFont="1" applyFill="1" applyBorder="1" applyAlignment="1" applyProtection="1">
      <alignment horizontal="right" vertical="center" wrapText="1"/>
    </xf>
    <xf numFmtId="10" fontId="6" fillId="2" borderId="50" xfId="2" applyNumberFormat="1" applyFont="1" applyFill="1" applyBorder="1" applyAlignment="1" applyProtection="1">
      <alignment horizontal="right" vertical="center" wrapText="1"/>
    </xf>
    <xf numFmtId="4" fontId="6" fillId="2" borderId="22" xfId="2" applyNumberFormat="1" applyFont="1" applyFill="1" applyBorder="1" applyAlignment="1" applyProtection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 applyProtection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 applyProtection="1">
      <alignment horizontal="right" vertical="center" wrapText="1"/>
    </xf>
    <xf numFmtId="4" fontId="8" fillId="6" borderId="39" xfId="2" applyNumberFormat="1" applyFont="1" applyFill="1" applyBorder="1" applyAlignment="1" applyProtection="1">
      <alignment horizontal="right" vertical="center" wrapText="1"/>
    </xf>
    <xf numFmtId="4" fontId="8" fillId="3" borderId="5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2" applyNumberFormat="1" applyFont="1" applyFill="1" applyBorder="1" applyAlignment="1" applyProtection="1">
      <alignment horizontal="right" vertical="center" wrapText="1"/>
    </xf>
    <xf numFmtId="4" fontId="8" fillId="6" borderId="30" xfId="2" applyNumberFormat="1" applyFont="1" applyFill="1" applyBorder="1" applyAlignment="1" applyProtection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 applyProtection="1">
      <alignment horizontal="right" vertical="center" wrapText="1"/>
    </xf>
    <xf numFmtId="4" fontId="11" fillId="9" borderId="64" xfId="2" applyNumberFormat="1" applyFont="1" applyFill="1" applyBorder="1" applyAlignment="1" applyProtection="1">
      <alignment horizontal="right" vertical="center" wrapText="1"/>
    </xf>
    <xf numFmtId="10" fontId="11" fillId="9" borderId="65" xfId="2" applyNumberFormat="1" applyFont="1" applyFill="1" applyBorder="1" applyAlignment="1" applyProtection="1">
      <alignment horizontal="right" vertical="center" wrapText="1"/>
    </xf>
    <xf numFmtId="4" fontId="11" fillId="9" borderId="32" xfId="2" applyNumberFormat="1" applyFont="1" applyFill="1" applyBorder="1" applyAlignment="1" applyProtection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 applyProtection="1">
      <alignment horizontal="right" vertical="center" wrapText="1"/>
    </xf>
    <xf numFmtId="0" fontId="9" fillId="0" borderId="0" xfId="2" applyFont="1" applyFill="1" applyProtection="1">
      <protection locked="0"/>
    </xf>
    <xf numFmtId="0" fontId="12" fillId="0" borderId="0" xfId="2" applyFont="1" applyFill="1" applyProtection="1">
      <protection locked="0"/>
    </xf>
    <xf numFmtId="4" fontId="12" fillId="0" borderId="0" xfId="2" applyNumberFormat="1" applyFont="1" applyFill="1" applyProtection="1">
      <protection locked="0"/>
    </xf>
    <xf numFmtId="4" fontId="1" fillId="0" borderId="0" xfId="2" applyNumberFormat="1" applyFont="1" applyFill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Border="1" applyAlignment="1" applyProtection="1">
      <alignment horizontal="right" vertical="center" wrapText="1"/>
    </xf>
    <xf numFmtId="4" fontId="8" fillId="3" borderId="25" xfId="2" applyNumberFormat="1" applyFont="1" applyFill="1" applyBorder="1" applyAlignment="1" applyProtection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</xf>
    <xf numFmtId="10" fontId="8" fillId="3" borderId="60" xfId="2" applyNumberFormat="1" applyFont="1" applyFill="1" applyBorder="1" applyAlignment="1" applyProtection="1">
      <alignment horizontal="right" vertical="center" wrapText="1"/>
    </xf>
    <xf numFmtId="4" fontId="8" fillId="3" borderId="33" xfId="2" applyNumberFormat="1" applyFont="1" applyFill="1" applyBorder="1" applyAlignment="1" applyProtection="1">
      <alignment horizontal="right" vertical="center" wrapText="1"/>
    </xf>
    <xf numFmtId="4" fontId="8" fillId="3" borderId="32" xfId="2" applyNumberFormat="1" applyFont="1" applyFill="1" applyBorder="1" applyAlignment="1" applyProtection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55" xfId="2" applyNumberFormat="1" applyFont="1" applyFill="1" applyBorder="1" applyAlignment="1" applyProtection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 applyProtection="1">
      <alignment horizontal="right" vertical="center" wrapText="1"/>
    </xf>
    <xf numFmtId="4" fontId="8" fillId="4" borderId="33" xfId="2" applyNumberFormat="1" applyFont="1" applyFill="1" applyBorder="1" applyAlignment="1" applyProtection="1">
      <alignment horizontal="right" vertical="center" wrapText="1"/>
    </xf>
    <xf numFmtId="4" fontId="8" fillId="0" borderId="38" xfId="2" applyNumberFormat="1" applyFont="1" applyBorder="1" applyAlignment="1" applyProtection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 applyProtection="1">
      <alignment horizontal="right" vertical="center" wrapText="1"/>
    </xf>
    <xf numFmtId="4" fontId="8" fillId="0" borderId="47" xfId="2" applyNumberFormat="1" applyFont="1" applyBorder="1" applyAlignment="1" applyProtection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Fill="1" applyBorder="1" applyAlignment="1" applyProtection="1">
      <alignment horizontal="center" vertical="center" wrapText="1"/>
      <protection locked="0"/>
    </xf>
    <xf numFmtId="0" fontId="5" fillId="0" borderId="25" xfId="2" applyFont="1" applyFill="1" applyBorder="1" applyAlignment="1" applyProtection="1">
      <alignment horizontal="center" vertical="center" wrapText="1"/>
      <protection locked="0"/>
    </xf>
    <xf numFmtId="0" fontId="5" fillId="0" borderId="15" xfId="2" applyFont="1" applyFill="1" applyBorder="1" applyAlignment="1" applyProtection="1">
      <alignment horizontal="center" vertical="center" wrapText="1"/>
      <protection locked="0"/>
    </xf>
    <xf numFmtId="0" fontId="5" fillId="0" borderId="26" xfId="2" applyFont="1" applyFill="1" applyBorder="1" applyAlignment="1" applyProtection="1">
      <alignment horizontal="center" vertical="center" wrapText="1"/>
      <protection locked="0"/>
    </xf>
    <xf numFmtId="0" fontId="5" fillId="0" borderId="18" xfId="2" applyFont="1" applyFill="1" applyBorder="1" applyAlignment="1" applyProtection="1">
      <alignment horizontal="center" vertical="center" wrapText="1"/>
      <protection locked="0"/>
    </xf>
    <xf numFmtId="0" fontId="5" fillId="0" borderId="29" xfId="2" applyFont="1" applyFill="1" applyBorder="1" applyAlignment="1" applyProtection="1">
      <alignment horizontal="center" vertical="center" wrapText="1"/>
      <protection locked="0"/>
    </xf>
    <xf numFmtId="0" fontId="5" fillId="0" borderId="20" xfId="2" applyFont="1" applyFill="1" applyBorder="1" applyAlignment="1" applyProtection="1">
      <alignment horizontal="center" vertical="center" wrapText="1"/>
      <protection locked="0"/>
    </xf>
    <xf numFmtId="0" fontId="5" fillId="0" borderId="31" xfId="2" applyFont="1" applyFill="1" applyBorder="1" applyAlignment="1" applyProtection="1">
      <alignment horizontal="center" vertical="center" wrapText="1"/>
      <protection locked="0"/>
    </xf>
    <xf numFmtId="0" fontId="5" fillId="0" borderId="19" xfId="2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  <protection locked="0"/>
    </xf>
    <xf numFmtId="0" fontId="5" fillId="0" borderId="32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12" xfId="2" applyFont="1" applyFill="1" applyBorder="1" applyAlignment="1" applyProtection="1">
      <alignment horizontal="center" vertical="center" wrapText="1"/>
      <protection locked="0"/>
    </xf>
    <xf numFmtId="0" fontId="5" fillId="0" borderId="23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 applyProtection="1">
      <alignment horizontal="center" vertical="center" wrapText="1"/>
      <protection locked="0"/>
    </xf>
    <xf numFmtId="0" fontId="5" fillId="0" borderId="24" xfId="2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5" fillId="0" borderId="11" xfId="2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kwiecie&#324;%202022/ARiMR%20(M_2022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a_2020_4"/>
      <sheetName val="2.3_kampania_2021_1"/>
      <sheetName val="2.3_kampania_2021_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7">
          <cell r="D97">
            <v>2095922298</v>
          </cell>
          <cell r="E97">
            <v>9454503647.8630619</v>
          </cell>
        </row>
        <row r="98">
          <cell r="D98">
            <v>20000000</v>
          </cell>
          <cell r="E98">
            <v>93269003.627791002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30.04.2022 r.</v>
          </cell>
        </row>
        <row r="8">
          <cell r="F8">
            <v>270258147.24722403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68</v>
          </cell>
          <cell r="V9">
            <v>79462605.189999998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H13">
            <v>2</v>
          </cell>
          <cell r="I13">
            <v>86796392</v>
          </cell>
          <cell r="U13">
            <v>0</v>
          </cell>
          <cell r="V13">
            <v>0</v>
          </cell>
          <cell r="AK13">
            <v>0</v>
          </cell>
          <cell r="AM13">
            <v>0</v>
          </cell>
          <cell r="AN13">
            <v>0</v>
          </cell>
        </row>
        <row r="16">
          <cell r="F16">
            <v>703395561.89503098</v>
          </cell>
          <cell r="AR16">
            <v>152000519</v>
          </cell>
        </row>
        <row r="17">
          <cell r="H17">
            <v>81</v>
          </cell>
          <cell r="I17">
            <v>329745042.61999995</v>
          </cell>
          <cell r="U17">
            <v>72</v>
          </cell>
          <cell r="V17">
            <v>305196371.71999997</v>
          </cell>
          <cell r="AK17">
            <v>16</v>
          </cell>
          <cell r="AL17">
            <v>131140507.39</v>
          </cell>
          <cell r="AM17">
            <v>83444704.290000007</v>
          </cell>
          <cell r="AN17">
            <v>29366746.190000005</v>
          </cell>
        </row>
        <row r="23">
          <cell r="H23">
            <v>50</v>
          </cell>
          <cell r="I23">
            <v>39277548.659999996</v>
          </cell>
          <cell r="U23">
            <v>31</v>
          </cell>
          <cell r="V23">
            <v>18381904.960000001</v>
          </cell>
          <cell r="AK23">
            <v>8</v>
          </cell>
          <cell r="AL23">
            <v>9194215.4000000004</v>
          </cell>
          <cell r="AM23">
            <v>5850279.1100000003</v>
          </cell>
          <cell r="AN23">
            <v>2009757.92</v>
          </cell>
        </row>
        <row r="33">
          <cell r="F33">
            <v>200308607.27518398</v>
          </cell>
          <cell r="AK33">
            <v>10553</v>
          </cell>
          <cell r="AR33">
            <v>44004400</v>
          </cell>
        </row>
        <row r="34">
          <cell r="AK34">
            <v>10513</v>
          </cell>
        </row>
        <row r="35">
          <cell r="H35">
            <v>4417</v>
          </cell>
          <cell r="U35">
            <v>3313</v>
          </cell>
          <cell r="AK35">
            <v>2342</v>
          </cell>
          <cell r="AL35">
            <v>7726136.6200000001</v>
          </cell>
          <cell r="AM35">
            <v>4916114.09</v>
          </cell>
          <cell r="AN35">
            <v>1762317.5999999999</v>
          </cell>
        </row>
        <row r="44">
          <cell r="AK44">
            <v>8305</v>
          </cell>
          <cell r="AL44">
            <v>22571733.219999999</v>
          </cell>
          <cell r="AM44">
            <v>14362319.380000001</v>
          </cell>
          <cell r="AN44">
            <v>5228085.03</v>
          </cell>
        </row>
        <row r="45">
          <cell r="H45">
            <v>145</v>
          </cell>
          <cell r="I45">
            <v>190294914.17000002</v>
          </cell>
          <cell r="U45">
            <v>63</v>
          </cell>
          <cell r="V45">
            <v>85524639.810000002</v>
          </cell>
          <cell r="AK45">
            <v>41</v>
          </cell>
          <cell r="AL45">
            <v>42995493.509999998</v>
          </cell>
          <cell r="AM45">
            <v>27358031.93</v>
          </cell>
          <cell r="AN45">
            <v>9807665.4000000004</v>
          </cell>
        </row>
        <row r="48">
          <cell r="F48">
            <v>18226113161.273079</v>
          </cell>
          <cell r="AK48">
            <v>35861</v>
          </cell>
          <cell r="AR48">
            <v>3996796435</v>
          </cell>
        </row>
        <row r="49">
          <cell r="F49">
            <v>9921204651.4908524</v>
          </cell>
          <cell r="H49">
            <v>87582</v>
          </cell>
          <cell r="I49">
            <v>17622202423.759998</v>
          </cell>
          <cell r="U49">
            <v>41937</v>
          </cell>
          <cell r="V49">
            <v>7889422638.0900011</v>
          </cell>
          <cell r="AK49">
            <v>32481</v>
          </cell>
          <cell r="AL49">
            <v>5924245822.4800014</v>
          </cell>
          <cell r="AM49">
            <v>3769597507.6699986</v>
          </cell>
          <cell r="AN49">
            <v>1340426256.049999</v>
          </cell>
          <cell r="AR49">
            <v>2195922298</v>
          </cell>
        </row>
        <row r="62">
          <cell r="F62">
            <v>774963499.64293706</v>
          </cell>
          <cell r="H62">
            <v>4681</v>
          </cell>
          <cell r="I62">
            <v>805851735.70000005</v>
          </cell>
          <cell r="U62">
            <v>2849</v>
          </cell>
          <cell r="V62">
            <v>430295357.06999999</v>
          </cell>
          <cell r="AK62">
            <v>2275</v>
          </cell>
          <cell r="AL62">
            <v>331681272.63</v>
          </cell>
          <cell r="AM62">
            <v>305132076.82999998</v>
          </cell>
          <cell r="AN62">
            <v>74834711.799999997</v>
          </cell>
          <cell r="AR62">
            <v>169798335</v>
          </cell>
        </row>
        <row r="66">
          <cell r="D66" t="str">
            <v>Inwestycje mające na celu ochronę wód przed zanieczyszczeniem azotanami pochodzącymi ze źródeł rolniczych 
(w tym "Inwestycje w gospodarstwach położonych na obszarach OSN")</v>
          </cell>
          <cell r="F66">
            <v>636579837.80633008</v>
          </cell>
          <cell r="H66">
            <v>7834</v>
          </cell>
          <cell r="I66">
            <v>573009948.62</v>
          </cell>
          <cell r="U66">
            <v>3947</v>
          </cell>
          <cell r="V66">
            <v>287655137.54999995</v>
          </cell>
          <cell r="AK66">
            <v>2408</v>
          </cell>
          <cell r="AL66">
            <v>171143656.23999998</v>
          </cell>
          <cell r="AM66">
            <v>171143656.23999998</v>
          </cell>
          <cell r="AN66">
            <v>37652989.560000002</v>
          </cell>
          <cell r="AR66">
            <v>137338894</v>
          </cell>
        </row>
        <row r="73">
          <cell r="F73">
            <v>3925271759.4516525</v>
          </cell>
          <cell r="H73">
            <v>5846</v>
          </cell>
          <cell r="I73">
            <v>11239651316.6</v>
          </cell>
          <cell r="U73">
            <v>1436</v>
          </cell>
          <cell r="V73">
            <v>3176842322.8599997</v>
          </cell>
          <cell r="AK73">
            <v>751</v>
          </cell>
          <cell r="AL73">
            <v>1512164249.3400004</v>
          </cell>
          <cell r="AM73">
            <v>962190107.09000003</v>
          </cell>
          <cell r="AN73">
            <v>342514518.43000001</v>
          </cell>
          <cell r="AR73">
            <v>855330975</v>
          </cell>
        </row>
        <row r="85">
          <cell r="F85">
            <v>1963060723.9458051</v>
          </cell>
          <cell r="H85">
            <v>211</v>
          </cell>
          <cell r="I85">
            <v>1963163256.2700002</v>
          </cell>
          <cell r="U85">
            <v>145</v>
          </cell>
          <cell r="V85">
            <v>1337101925.9191749</v>
          </cell>
          <cell r="AK85">
            <v>44</v>
          </cell>
          <cell r="AL85">
            <v>289250519.60000002</v>
          </cell>
          <cell r="AM85">
            <v>184050105.11000001</v>
          </cell>
          <cell r="AN85">
            <v>64519840.049999997</v>
          </cell>
          <cell r="AR85">
            <v>423098688</v>
          </cell>
        </row>
        <row r="86">
          <cell r="F86">
            <v>1005032688.9355</v>
          </cell>
          <cell r="AR86">
            <v>215307245</v>
          </cell>
        </row>
        <row r="87">
          <cell r="F87">
            <v>764231703.63574302</v>
          </cell>
          <cell r="AK87">
            <v>3590</v>
          </cell>
          <cell r="AR87">
            <v>165446174</v>
          </cell>
        </row>
        <row r="88">
          <cell r="H88">
            <v>8977</v>
          </cell>
          <cell r="I88">
            <v>606436167.28000009</v>
          </cell>
          <cell r="U88">
            <v>5421</v>
          </cell>
          <cell r="V88">
            <v>346951621.29000008</v>
          </cell>
          <cell r="AK88">
            <v>3163</v>
          </cell>
          <cell r="AL88">
            <v>199162628.51999998</v>
          </cell>
          <cell r="AM88">
            <v>126727165.47</v>
          </cell>
          <cell r="AN88">
            <v>44129963.469999991</v>
          </cell>
        </row>
        <row r="96">
          <cell r="H96">
            <v>1613</v>
          </cell>
          <cell r="I96">
            <v>112523036.88</v>
          </cell>
          <cell r="U96">
            <v>536</v>
          </cell>
          <cell r="V96">
            <v>25567201.210000001</v>
          </cell>
          <cell r="AK96">
            <v>428</v>
          </cell>
          <cell r="AL96">
            <v>20230768.719999999</v>
          </cell>
          <cell r="AM96">
            <v>12872836.32</v>
          </cell>
          <cell r="AN96">
            <v>4619293.76</v>
          </cell>
        </row>
        <row r="108">
          <cell r="AK108">
            <v>94607</v>
          </cell>
        </row>
        <row r="109">
          <cell r="F109">
            <v>4091675347.0844088</v>
          </cell>
          <cell r="H109">
            <v>33456</v>
          </cell>
          <cell r="I109">
            <v>4157550000</v>
          </cell>
          <cell r="U109">
            <v>25785</v>
          </cell>
          <cell r="V109">
            <v>3259500000</v>
          </cell>
          <cell r="AK109">
            <v>23256</v>
          </cell>
          <cell r="AL109">
            <v>2517080000</v>
          </cell>
          <cell r="AM109">
            <v>1601618004</v>
          </cell>
          <cell r="AN109">
            <v>567441352.62</v>
          </cell>
          <cell r="AR109">
            <v>902171231</v>
          </cell>
        </row>
        <row r="118">
          <cell r="F118">
            <v>3263287552.131175</v>
          </cell>
          <cell r="H118">
            <v>23424</v>
          </cell>
          <cell r="I118">
            <v>4115950000</v>
          </cell>
          <cell r="U118">
            <v>13672</v>
          </cell>
          <cell r="V118">
            <v>2341650000</v>
          </cell>
          <cell r="AK118">
            <v>10330</v>
          </cell>
          <cell r="AL118">
            <v>1428070000</v>
          </cell>
          <cell r="AM118">
            <v>908680941</v>
          </cell>
          <cell r="AN118">
            <v>315303025.02000004</v>
          </cell>
          <cell r="AR118">
            <v>707477347</v>
          </cell>
        </row>
        <row r="127">
          <cell r="F127">
            <v>4913271056.3656387</v>
          </cell>
          <cell r="H127">
            <v>75487</v>
          </cell>
          <cell r="I127">
            <v>4529220000</v>
          </cell>
          <cell r="U127">
            <v>63006</v>
          </cell>
          <cell r="V127">
            <v>3780360000</v>
          </cell>
          <cell r="AK127">
            <v>58710</v>
          </cell>
          <cell r="AL127">
            <v>2949504000</v>
          </cell>
          <cell r="AM127">
            <v>1876769395.2</v>
          </cell>
          <cell r="AN127">
            <v>660908317</v>
          </cell>
          <cell r="AR127">
            <v>1079052603</v>
          </cell>
        </row>
        <row r="137">
          <cell r="F137">
            <v>2527774099.9179182</v>
          </cell>
          <cell r="H137">
            <v>5650</v>
          </cell>
          <cell r="I137">
            <v>2438253271.4499998</v>
          </cell>
          <cell r="U137">
            <v>3623</v>
          </cell>
          <cell r="V137">
            <v>1568105297.5</v>
          </cell>
          <cell r="AK137">
            <v>1783</v>
          </cell>
          <cell r="AL137">
            <v>745213222.38999999</v>
          </cell>
          <cell r="AM137">
            <v>474179169.63000005</v>
          </cell>
          <cell r="AN137">
            <v>168741733.23999998</v>
          </cell>
          <cell r="AR137">
            <v>550577793</v>
          </cell>
        </row>
        <row r="142">
          <cell r="F142">
            <v>10282016.732331</v>
          </cell>
          <cell r="H142">
            <v>887</v>
          </cell>
          <cell r="U142">
            <v>571</v>
          </cell>
          <cell r="V142">
            <v>10115497.399999999</v>
          </cell>
          <cell r="AK142">
            <v>570</v>
          </cell>
          <cell r="AL142">
            <v>9979061.1999999993</v>
          </cell>
          <cell r="AM142">
            <v>6349673.71</v>
          </cell>
          <cell r="AN142">
            <v>2332100.96</v>
          </cell>
          <cell r="AR142">
            <v>2396857</v>
          </cell>
        </row>
        <row r="148">
          <cell r="F148">
            <v>10016263885.285778</v>
          </cell>
          <cell r="AK148">
            <v>1898</v>
          </cell>
          <cell r="AR148">
            <v>2213455964</v>
          </cell>
        </row>
        <row r="149">
          <cell r="H149">
            <v>5465</v>
          </cell>
          <cell r="I149">
            <v>6686099459.7512608</v>
          </cell>
          <cell r="U149">
            <v>2337</v>
          </cell>
          <cell r="V149">
            <v>2317509565.174931</v>
          </cell>
          <cell r="AK149">
            <v>1190</v>
          </cell>
          <cell r="AL149">
            <v>2049767335.8999999</v>
          </cell>
          <cell r="AM149">
            <v>1304266946.9200001</v>
          </cell>
          <cell r="AN149">
            <v>477433418.71999997</v>
          </cell>
        </row>
        <row r="150">
          <cell r="H150">
            <v>3498</v>
          </cell>
          <cell r="I150">
            <v>7171795514.3491507</v>
          </cell>
          <cell r="U150">
            <v>1816</v>
          </cell>
          <cell r="V150">
            <v>3125883785.1776462</v>
          </cell>
          <cell r="AK150">
            <v>943</v>
          </cell>
          <cell r="AL150">
            <v>1770525490.75</v>
          </cell>
          <cell r="AM150">
            <v>1126585364.3700001</v>
          </cell>
          <cell r="AN150">
            <v>402900269.51999998</v>
          </cell>
        </row>
        <row r="153">
          <cell r="H153">
            <v>1464</v>
          </cell>
          <cell r="I153">
            <v>895224177.01948786</v>
          </cell>
          <cell r="U153">
            <v>749</v>
          </cell>
          <cell r="V153">
            <v>476832227.69240767</v>
          </cell>
          <cell r="AK153">
            <v>511</v>
          </cell>
          <cell r="AL153">
            <v>339745106.45000005</v>
          </cell>
          <cell r="AM153">
            <v>216179808.77999997</v>
          </cell>
          <cell r="AN153">
            <v>75922606.969999999</v>
          </cell>
        </row>
        <row r="154">
          <cell r="H154">
            <v>334</v>
          </cell>
          <cell r="I154">
            <v>424164414.94647962</v>
          </cell>
          <cell r="U154">
            <v>216</v>
          </cell>
          <cell r="V154">
            <v>266250866.12830269</v>
          </cell>
          <cell r="AK154">
            <v>169</v>
          </cell>
          <cell r="AL154">
            <v>196070560.52000001</v>
          </cell>
          <cell r="AM154">
            <v>124759697.07999998</v>
          </cell>
          <cell r="AN154">
            <v>44639773.420000002</v>
          </cell>
        </row>
        <row r="155">
          <cell r="H155">
            <v>103</v>
          </cell>
          <cell r="I155">
            <v>58895854.840573631</v>
          </cell>
          <cell r="U155">
            <v>75</v>
          </cell>
          <cell r="V155">
            <v>43819382.976900831</v>
          </cell>
          <cell r="AK155">
            <v>75</v>
          </cell>
          <cell r="AL155">
            <v>42504616.150000006</v>
          </cell>
          <cell r="AM155">
            <v>27045686.950000003</v>
          </cell>
          <cell r="AN155">
            <v>9542233.6400000006</v>
          </cell>
        </row>
        <row r="157">
          <cell r="F157">
            <v>1140697773.3486731</v>
          </cell>
          <cell r="H157">
            <v>24172</v>
          </cell>
          <cell r="I157">
            <v>134257784.41999999</v>
          </cell>
          <cell r="U157">
            <v>19833</v>
          </cell>
          <cell r="V157">
            <v>1016608903.9499999</v>
          </cell>
          <cell r="AK157">
            <v>18548</v>
          </cell>
          <cell r="AL157">
            <v>708872468.8499999</v>
          </cell>
          <cell r="AM157">
            <v>451054538.54000008</v>
          </cell>
          <cell r="AN157">
            <v>162022174.41999999</v>
          </cell>
          <cell r="AR157">
            <v>254189060</v>
          </cell>
        </row>
        <row r="158">
          <cell r="H158">
            <v>21890</v>
          </cell>
          <cell r="I158">
            <v>119889392.01999998</v>
          </cell>
          <cell r="U158">
            <v>18587</v>
          </cell>
          <cell r="V158">
            <v>1010292386.1299999</v>
          </cell>
          <cell r="AK158">
            <v>18192</v>
          </cell>
          <cell r="AL158">
            <v>702581107.59000003</v>
          </cell>
          <cell r="AM158">
            <v>447051351.62</v>
          </cell>
          <cell r="AN158">
            <v>160626415.19000003</v>
          </cell>
        </row>
        <row r="159">
          <cell r="H159">
            <v>21745</v>
          </cell>
          <cell r="I159">
            <v>117806574.11999997</v>
          </cell>
          <cell r="U159">
            <v>18530</v>
          </cell>
          <cell r="AK159">
            <v>2621</v>
          </cell>
          <cell r="AL159">
            <v>85436271.430000007</v>
          </cell>
          <cell r="AM159">
            <v>54362956.729999989</v>
          </cell>
          <cell r="AN159">
            <v>19449990.379999999</v>
          </cell>
        </row>
        <row r="181">
          <cell r="H181">
            <v>145</v>
          </cell>
          <cell r="I181">
            <v>2082817.9</v>
          </cell>
          <cell r="U181">
            <v>57</v>
          </cell>
          <cell r="AK181">
            <v>9399</v>
          </cell>
          <cell r="AL181">
            <v>315393570.36000001</v>
          </cell>
          <cell r="AM181">
            <v>200684301.82999998</v>
          </cell>
          <cell r="AN181">
            <v>72381189.950000003</v>
          </cell>
        </row>
        <row r="191">
          <cell r="V191">
            <v>479068416</v>
          </cell>
          <cell r="AK191">
            <v>7744</v>
          </cell>
          <cell r="AL191">
            <v>301751265.80000001</v>
          </cell>
          <cell r="AM191">
            <v>192004093.06</v>
          </cell>
          <cell r="AN191">
            <v>68795234.859999999</v>
          </cell>
        </row>
        <row r="199">
          <cell r="H199">
            <v>2282</v>
          </cell>
          <cell r="I199">
            <v>14368392.4</v>
          </cell>
          <cell r="U199">
            <v>1246</v>
          </cell>
          <cell r="V199">
            <v>6316517.8199999994</v>
          </cell>
          <cell r="AK199">
            <v>997</v>
          </cell>
          <cell r="AL199">
            <v>6291361.2599999998</v>
          </cell>
          <cell r="AM199">
            <v>4003186.92</v>
          </cell>
          <cell r="AN199">
            <v>1395759.2299999997</v>
          </cell>
        </row>
        <row r="205">
          <cell r="F205">
            <v>1186053929.121459</v>
          </cell>
          <cell r="AR205">
            <v>262416420</v>
          </cell>
        </row>
        <row r="206">
          <cell r="H206">
            <v>565</v>
          </cell>
          <cell r="U206">
            <v>539</v>
          </cell>
          <cell r="AK206">
            <v>457</v>
          </cell>
          <cell r="AL206">
            <v>377973128.13999999</v>
          </cell>
          <cell r="AM206">
            <v>239062614.84999999</v>
          </cell>
          <cell r="AN206">
            <v>84584334.579999998</v>
          </cell>
        </row>
        <row r="217">
          <cell r="AK217">
            <v>756</v>
          </cell>
          <cell r="AL217">
            <v>271254898.06999999</v>
          </cell>
          <cell r="AM217">
            <v>172599482.47999999</v>
          </cell>
          <cell r="AN217">
            <v>62977142.140000001</v>
          </cell>
        </row>
        <row r="218">
          <cell r="F218">
            <v>9123884065.9467525</v>
          </cell>
          <cell r="H218">
            <v>527309</v>
          </cell>
          <cell r="U218">
            <v>478337</v>
          </cell>
          <cell r="AK218">
            <v>111548</v>
          </cell>
          <cell r="AL218">
            <v>5900376046.4799995</v>
          </cell>
          <cell r="AM218">
            <v>3754388113.1700001</v>
          </cell>
          <cell r="AN218">
            <v>1340510604.1700001</v>
          </cell>
          <cell r="AR218">
            <v>2016164058</v>
          </cell>
        </row>
        <row r="219">
          <cell r="H219">
            <v>491536</v>
          </cell>
          <cell r="U219">
            <v>448571</v>
          </cell>
          <cell r="V219">
            <v>5350027002.5500002</v>
          </cell>
          <cell r="AK219">
            <v>104846</v>
          </cell>
          <cell r="AL219">
            <v>5437942009.3599997</v>
          </cell>
          <cell r="AM219">
            <v>3460141595.8300004</v>
          </cell>
          <cell r="AN219">
            <v>1235467339.3499999</v>
          </cell>
        </row>
        <row r="220">
          <cell r="H220">
            <v>48401</v>
          </cell>
          <cell r="U220">
            <v>44144</v>
          </cell>
          <cell r="V220">
            <v>457362129.69999993</v>
          </cell>
          <cell r="AK220">
            <v>11986</v>
          </cell>
          <cell r="AL220">
            <v>462434037.11999995</v>
          </cell>
          <cell r="AM220">
            <v>294246517.33999997</v>
          </cell>
          <cell r="AN220">
            <v>105043264.81999999</v>
          </cell>
        </row>
        <row r="221">
          <cell r="H221">
            <v>377596</v>
          </cell>
          <cell r="U221">
            <v>334629</v>
          </cell>
          <cell r="AK221">
            <v>82143</v>
          </cell>
          <cell r="AL221">
            <v>4359112642.1899996</v>
          </cell>
          <cell r="AM221">
            <v>2773700108.8600001</v>
          </cell>
          <cell r="AN221">
            <v>983466917.48999989</v>
          </cell>
        </row>
        <row r="237">
          <cell r="H237">
            <v>149713</v>
          </cell>
          <cell r="U237">
            <v>143708</v>
          </cell>
          <cell r="AK237">
            <v>57607</v>
          </cell>
          <cell r="AL237">
            <v>1541219287.4899998</v>
          </cell>
          <cell r="AM237">
            <v>980659932.79999995</v>
          </cell>
          <cell r="AN237">
            <v>357033122.31999999</v>
          </cell>
        </row>
        <row r="242">
          <cell r="AK242">
            <v>1</v>
          </cell>
          <cell r="AL242">
            <v>44116.800000000003</v>
          </cell>
          <cell r="AM242">
            <v>28071.51</v>
          </cell>
          <cell r="AN242">
            <v>10564.36</v>
          </cell>
        </row>
        <row r="243">
          <cell r="F243">
            <v>3533473433.6370234</v>
          </cell>
          <cell r="H243">
            <v>135421</v>
          </cell>
          <cell r="U243">
            <v>125156</v>
          </cell>
          <cell r="AK243">
            <v>31729</v>
          </cell>
          <cell r="AL243">
            <v>2392894094.73</v>
          </cell>
          <cell r="AM243">
            <v>1522597305.6999998</v>
          </cell>
          <cell r="AN243">
            <v>544110274.18000007</v>
          </cell>
          <cell r="AR243">
            <v>783368117</v>
          </cell>
        </row>
        <row r="244">
          <cell r="H244">
            <v>32065</v>
          </cell>
          <cell r="U244">
            <v>27272</v>
          </cell>
          <cell r="V244">
            <v>525190965.70000011</v>
          </cell>
          <cell r="AK244">
            <v>14086</v>
          </cell>
          <cell r="AL244">
            <v>528433712.69999999</v>
          </cell>
          <cell r="AM244">
            <v>336242124.69999999</v>
          </cell>
          <cell r="AN244">
            <v>120024917.23</v>
          </cell>
        </row>
        <row r="245">
          <cell r="H245">
            <v>114049</v>
          </cell>
          <cell r="U245">
            <v>106651</v>
          </cell>
          <cell r="V245">
            <v>1859923639.8599997</v>
          </cell>
          <cell r="AK245">
            <v>28145</v>
          </cell>
          <cell r="AL245">
            <v>1864460382.0300002</v>
          </cell>
          <cell r="AM245">
            <v>1186355181</v>
          </cell>
          <cell r="AN245">
            <v>424085356.95000005</v>
          </cell>
        </row>
        <row r="246">
          <cell r="H246">
            <v>94633</v>
          </cell>
          <cell r="U246">
            <v>85196</v>
          </cell>
          <cell r="AK246">
            <v>21266</v>
          </cell>
          <cell r="AL246">
            <v>1831998453.29</v>
          </cell>
          <cell r="AM246">
            <v>1165699759.26</v>
          </cell>
          <cell r="AN246">
            <v>414282548.69999999</v>
          </cell>
        </row>
        <row r="262">
          <cell r="H262">
            <v>40788</v>
          </cell>
          <cell r="U262">
            <v>39960</v>
          </cell>
          <cell r="AK262">
            <v>17898</v>
          </cell>
          <cell r="AL262">
            <v>560895641.44000006</v>
          </cell>
          <cell r="AM262">
            <v>356897546.44</v>
          </cell>
          <cell r="AN262">
            <v>129827725.47999999</v>
          </cell>
        </row>
        <row r="267">
          <cell r="F267">
            <v>11348342142.696306</v>
          </cell>
          <cell r="H267">
            <v>5839561</v>
          </cell>
          <cell r="U267">
            <v>5468952</v>
          </cell>
          <cell r="V267">
            <v>9701271858.8999977</v>
          </cell>
          <cell r="AK267">
            <v>1051794</v>
          </cell>
          <cell r="AL267">
            <v>9721631123.1499996</v>
          </cell>
          <cell r="AM267">
            <v>6185830250.1399984</v>
          </cell>
          <cell r="AN267">
            <v>2216331053.9200006</v>
          </cell>
          <cell r="AR267">
            <v>2562428425</v>
          </cell>
        </row>
        <row r="268">
          <cell r="H268">
            <v>229200</v>
          </cell>
          <cell r="U268">
            <v>214988</v>
          </cell>
          <cell r="V268">
            <v>471611574.59999996</v>
          </cell>
          <cell r="AK268">
            <v>39917</v>
          </cell>
          <cell r="AL268">
            <v>472885823.71000004</v>
          </cell>
          <cell r="AM268">
            <v>300895748.00000006</v>
          </cell>
          <cell r="AN268">
            <v>107739094.34000002</v>
          </cell>
        </row>
        <row r="269">
          <cell r="H269">
            <v>4870784</v>
          </cell>
          <cell r="U269">
            <v>4614183</v>
          </cell>
          <cell r="V269">
            <v>8271795304.1000004</v>
          </cell>
          <cell r="AK269">
            <v>903054</v>
          </cell>
          <cell r="AL269">
            <v>8287799226.999999</v>
          </cell>
          <cell r="AM269">
            <v>5273490679.6099997</v>
          </cell>
          <cell r="AN269">
            <v>1892036285.77</v>
          </cell>
        </row>
        <row r="270">
          <cell r="H270">
            <v>851919</v>
          </cell>
          <cell r="U270">
            <v>779109</v>
          </cell>
          <cell r="V270">
            <v>957864980.20000005</v>
          </cell>
          <cell r="AK270">
            <v>211148</v>
          </cell>
          <cell r="AL270">
            <v>960946072.43999982</v>
          </cell>
          <cell r="AM270">
            <v>611443822.53000009</v>
          </cell>
          <cell r="AN270">
            <v>216555673.81</v>
          </cell>
        </row>
        <row r="271">
          <cell r="H271">
            <v>5838752</v>
          </cell>
          <cell r="U271">
            <v>5468143</v>
          </cell>
          <cell r="V271">
            <v>9697268318.5999985</v>
          </cell>
          <cell r="AK271">
            <v>1051715</v>
          </cell>
          <cell r="AL271">
            <v>9719206062.6800003</v>
          </cell>
          <cell r="AM271">
            <v>6184287186.9099989</v>
          </cell>
          <cell r="AN271">
            <v>2215764889.6000004</v>
          </cell>
        </row>
        <row r="280">
          <cell r="H280">
            <v>809</v>
          </cell>
          <cell r="U280">
            <v>809</v>
          </cell>
          <cell r="V280">
            <v>4003540.3000000003</v>
          </cell>
          <cell r="AK280">
            <v>812</v>
          </cell>
          <cell r="AL280">
            <v>2425060.4699999997</v>
          </cell>
          <cell r="AM280">
            <v>1543063.23</v>
          </cell>
          <cell r="AN280">
            <v>566164.31999999995</v>
          </cell>
        </row>
        <row r="282">
          <cell r="F282">
            <v>980606357.66174102</v>
          </cell>
          <cell r="H282">
            <v>110911</v>
          </cell>
          <cell r="U282">
            <v>85700</v>
          </cell>
          <cell r="V282">
            <v>590412262.81999993</v>
          </cell>
          <cell r="AK282">
            <v>50916</v>
          </cell>
          <cell r="AL282">
            <v>576130583.04999995</v>
          </cell>
          <cell r="AM282">
            <v>366591454.15999997</v>
          </cell>
          <cell r="AN282">
            <v>124764630.66</v>
          </cell>
          <cell r="AR282">
            <v>211340000</v>
          </cell>
        </row>
        <row r="287">
          <cell r="F287">
            <v>575636662.24767506</v>
          </cell>
          <cell r="H287">
            <v>763</v>
          </cell>
          <cell r="I287">
            <v>1167551115.0900002</v>
          </cell>
          <cell r="U287">
            <v>189</v>
          </cell>
          <cell r="V287">
            <v>277851183</v>
          </cell>
          <cell r="AK287">
            <v>129</v>
          </cell>
          <cell r="AL287">
            <v>87085224.030000016</v>
          </cell>
          <cell r="AM287">
            <v>55412327.45000001</v>
          </cell>
          <cell r="AN287">
            <v>18988248.140000004</v>
          </cell>
          <cell r="AR287">
            <v>123644108</v>
          </cell>
        </row>
        <row r="295">
          <cell r="F295">
            <v>506327113.00000006</v>
          </cell>
          <cell r="AR295">
            <v>108470000</v>
          </cell>
        </row>
        <row r="296">
          <cell r="F296">
            <v>4376056599.7896013</v>
          </cell>
          <cell r="AK296">
            <v>16878</v>
          </cell>
          <cell r="AR296">
            <v>966653465</v>
          </cell>
        </row>
        <row r="297">
          <cell r="H297">
            <v>553</v>
          </cell>
          <cell r="I297">
            <v>56040678</v>
          </cell>
          <cell r="U297">
            <v>299</v>
          </cell>
          <cell r="V297">
            <v>37180000</v>
          </cell>
          <cell r="AK297">
            <v>299</v>
          </cell>
          <cell r="AL297">
            <v>37156680</v>
          </cell>
          <cell r="AM297">
            <v>23642795.48</v>
          </cell>
          <cell r="AN297">
            <v>8641728.5499999989</v>
          </cell>
        </row>
        <row r="298">
          <cell r="H298">
            <v>43130</v>
          </cell>
          <cell r="I298">
            <v>4995401517.8231478</v>
          </cell>
          <cell r="AK298">
            <v>16801</v>
          </cell>
          <cell r="AL298">
            <v>2088405296.5</v>
          </cell>
          <cell r="AM298">
            <v>1276740358.54</v>
          </cell>
          <cell r="AN298">
            <v>476294217.69000006</v>
          </cell>
        </row>
        <row r="299">
          <cell r="H299">
            <v>43130</v>
          </cell>
          <cell r="I299">
            <v>4995401517.8231478</v>
          </cell>
          <cell r="U299">
            <v>21590</v>
          </cell>
          <cell r="V299">
            <v>2458628874.1538544</v>
          </cell>
          <cell r="AK299">
            <v>16747</v>
          </cell>
          <cell r="AL299">
            <v>2083358615.96</v>
          </cell>
          <cell r="AM299">
            <v>1273529155.9200001</v>
          </cell>
          <cell r="AN299">
            <v>475159506.02000004</v>
          </cell>
        </row>
        <row r="300">
          <cell r="U300">
            <v>63</v>
          </cell>
          <cell r="V300">
            <v>5046680.5399999991</v>
          </cell>
          <cell r="AK300">
            <v>62</v>
          </cell>
          <cell r="AL300">
            <v>5046680.5399999991</v>
          </cell>
          <cell r="AM300">
            <v>3211202.62</v>
          </cell>
          <cell r="AN300">
            <v>1134711.67</v>
          </cell>
        </row>
        <row r="301">
          <cell r="H301">
            <v>296</v>
          </cell>
          <cell r="I301">
            <v>155445212.72999999</v>
          </cell>
          <cell r="AK301">
            <v>257</v>
          </cell>
          <cell r="AL301">
            <v>57574442.5</v>
          </cell>
          <cell r="AM301">
            <v>25564821.589999996</v>
          </cell>
          <cell r="AN301">
            <v>12920484.57</v>
          </cell>
        </row>
        <row r="302">
          <cell r="H302">
            <v>296</v>
          </cell>
          <cell r="I302">
            <v>155445212.72999999</v>
          </cell>
          <cell r="U302">
            <v>196</v>
          </cell>
          <cell r="V302">
            <v>89632722.189999998</v>
          </cell>
          <cell r="AK302">
            <v>256</v>
          </cell>
          <cell r="AL302">
            <v>56604284.219999999</v>
          </cell>
          <cell r="AM302">
            <v>24947509.909999996</v>
          </cell>
          <cell r="AN302">
            <v>12702637.93</v>
          </cell>
        </row>
        <row r="303">
          <cell r="U303">
            <v>4</v>
          </cell>
          <cell r="V303">
            <v>970158.28</v>
          </cell>
          <cell r="AK303">
            <v>7</v>
          </cell>
          <cell r="AL303">
            <v>970158.28</v>
          </cell>
          <cell r="AM303">
            <v>617311.68000000005</v>
          </cell>
          <cell r="AN303">
            <v>217846.64</v>
          </cell>
        </row>
        <row r="304">
          <cell r="H304">
            <v>274</v>
          </cell>
          <cell r="I304">
            <v>624916006.33270633</v>
          </cell>
          <cell r="U304">
            <v>273</v>
          </cell>
          <cell r="V304">
            <v>623223892.58270633</v>
          </cell>
          <cell r="AK304">
            <v>274</v>
          </cell>
          <cell r="AL304">
            <v>496096458.12</v>
          </cell>
          <cell r="AM304">
            <v>306540780.86000001</v>
          </cell>
          <cell r="AN304">
            <v>112857158.84</v>
          </cell>
        </row>
        <row r="305">
          <cell r="F305">
            <v>2182404131.4214482</v>
          </cell>
          <cell r="H305">
            <v>1314</v>
          </cell>
          <cell r="I305">
            <v>1110669602.21</v>
          </cell>
          <cell r="U305">
            <v>1213</v>
          </cell>
          <cell r="V305">
            <v>1020216608.5899999</v>
          </cell>
          <cell r="AK305">
            <v>42</v>
          </cell>
          <cell r="AL305">
            <v>849700723.45000005</v>
          </cell>
          <cell r="AM305">
            <v>540664564.13999999</v>
          </cell>
          <cell r="AN305">
            <v>192634130.87999997</v>
          </cell>
          <cell r="AR305">
            <v>478137978</v>
          </cell>
        </row>
        <row r="308">
          <cell r="B308">
            <v>21</v>
          </cell>
          <cell r="C308" t="str">
            <v>Wyjątkowe tymczasowe wsparcie dla rolników i MŚP szczególnie dotkniętych kryzysem
związanym z COVID-19</v>
          </cell>
          <cell r="F308">
            <v>1229231306.637239</v>
          </cell>
          <cell r="H308">
            <v>195625</v>
          </cell>
          <cell r="U308">
            <v>180308</v>
          </cell>
          <cell r="V308">
            <v>1198848837.6500001</v>
          </cell>
          <cell r="AK308">
            <v>180341</v>
          </cell>
          <cell r="AL308">
            <v>1199192219.9200001</v>
          </cell>
          <cell r="AM308">
            <v>763045151.44000006</v>
          </cell>
          <cell r="AN308">
            <v>267028306.76999995</v>
          </cell>
          <cell r="AR308">
            <v>273379123</v>
          </cell>
        </row>
        <row r="309">
          <cell r="F309">
            <v>1177195319.710218</v>
          </cell>
          <cell r="AK309">
            <v>53466</v>
          </cell>
          <cell r="AR309">
            <v>263985099</v>
          </cell>
        </row>
        <row r="310">
          <cell r="AK310">
            <v>17662</v>
          </cell>
          <cell r="AL310">
            <v>586710431.03999996</v>
          </cell>
          <cell r="AM310">
            <v>373321428.02999997</v>
          </cell>
          <cell r="AN310">
            <v>137689426.47999999</v>
          </cell>
        </row>
        <row r="311">
          <cell r="AK311">
            <v>35804</v>
          </cell>
          <cell r="AL311">
            <v>673095313.02999997</v>
          </cell>
          <cell r="AM311">
            <v>428288593.16000003</v>
          </cell>
          <cell r="AN311">
            <v>160332838.28</v>
          </cell>
        </row>
        <row r="312">
          <cell r="F312">
            <v>81978401893.671814</v>
          </cell>
          <cell r="H312">
            <v>7151276</v>
          </cell>
          <cell r="I312">
            <v>72432740368.072815</v>
          </cell>
          <cell r="U312">
            <v>6554320</v>
          </cell>
          <cell r="V312">
            <v>60865446057.955925</v>
          </cell>
          <cell r="AK312">
            <v>1241183</v>
          </cell>
          <cell r="AL312">
            <v>46741695498.309998</v>
          </cell>
          <cell r="AM312">
            <v>29824247305.719997</v>
          </cell>
          <cell r="AN312">
            <v>10606451938.940001</v>
          </cell>
          <cell r="AR312">
            <v>18095554933</v>
          </cell>
        </row>
        <row r="313">
          <cell r="F313">
            <v>82346769974.061661</v>
          </cell>
          <cell r="V313">
            <v>61157246057.955925</v>
          </cell>
          <cell r="AL313">
            <v>47033495498.309998</v>
          </cell>
          <cell r="AM313">
            <v>30009919645.619999</v>
          </cell>
          <cell r="AN313">
            <v>10670048828.25</v>
          </cell>
          <cell r="AR313">
            <v>18175554933</v>
          </cell>
        </row>
        <row r="315">
          <cell r="B315" t="str">
            <v>2.) Szacunkowe limity finansowe zostały przeliczone wg kursu 4,6679 (kurs EBC z przedostatniego dnia roboczego Komisji Europejskiej miesiąca poprzedzającego miesiąc, dla którego dokonuje się wyliczenia limitu alokacji środków wspólnotowych - 30.03.2022 r.)</v>
          </cell>
        </row>
        <row r="316">
          <cell r="B316" t="str">
            <v xml:space="preserve">3.) W ramach poddziałania 19.2 dane zawarte w sekcjach "złożone wnioski" oraz "wnioski odrzucone / wycofane" nie zawierają wniosków niewybranych przez LGD. </v>
          </cell>
        </row>
        <row r="317">
          <cell r="B317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18">
          <cell r="B318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19">
          <cell r="B319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20">
          <cell r="B320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21">
          <cell r="B321" t="str">
            <v>8.) Dane w sekcjach B-J i L-N nie obejmują instrumentów finansowych realizowanych w ramach Programu.</v>
          </cell>
        </row>
        <row r="322">
          <cell r="B322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25">
          <cell r="B325" t="str">
            <v xml:space="preserve">Sporządzili: pracownicy Wydziału Informacji Zarządczej i Sprawozdawczości oraz Wydziału Sprawozdawczości Instrumentów Rolnych i Rybackich </v>
          </cell>
        </row>
        <row r="326">
          <cell r="B326" t="str">
            <v xml:space="preserve">Sprawdzili: Marcin Bereziński Naczelnik Wydziału Informacji Zarządczej i Sprawozdawczości, Tomasz Sikora Naczelnik Wydziału Sprawozdawczości Instrumentów Rolnych i Rybackich </v>
          </cell>
        </row>
        <row r="327">
          <cell r="B327" t="str">
            <v>Zaakceptował: Piotr Bartuszek, p.o. Zastępcy Dyrektora Departamentu Analiz i Sprawozdawczości</v>
          </cell>
        </row>
        <row r="328">
          <cell r="B328" t="str">
            <v>Zatwierdziła: Katarzyna Kotańska , p.o. Dyrektora Departamentu Analiz i Sprawozdawczości</v>
          </cell>
        </row>
        <row r="329">
          <cell r="B329" t="str">
            <v>Data sporządzenia: 16.05.2022 r.</v>
          </cell>
        </row>
      </sheetData>
      <sheetData sheetId="15"/>
      <sheetData sheetId="16"/>
      <sheetData sheetId="17"/>
      <sheetData sheetId="18"/>
      <sheetData sheetId="19">
        <row r="7">
          <cell r="F7">
            <v>12644864.679999979</v>
          </cell>
        </row>
        <row r="8">
          <cell r="F8">
            <v>22571733.219999999</v>
          </cell>
        </row>
        <row r="10">
          <cell r="F10">
            <v>120665188.78999995</v>
          </cell>
        </row>
        <row r="11">
          <cell r="F11">
            <v>410558781.33999997</v>
          </cell>
        </row>
        <row r="13">
          <cell r="F13">
            <v>938237471.51999998</v>
          </cell>
        </row>
        <row r="14">
          <cell r="F14">
            <v>659892612.21000004</v>
          </cell>
        </row>
        <row r="15">
          <cell r="F15">
            <v>278344859.31</v>
          </cell>
        </row>
        <row r="16">
          <cell r="F16">
            <v>7337729581.6300001</v>
          </cell>
        </row>
        <row r="17">
          <cell r="F17">
            <v>5796616886.6400003</v>
          </cell>
        </row>
        <row r="18">
          <cell r="F18">
            <v>1541112694.99</v>
          </cell>
        </row>
        <row r="19">
          <cell r="F19">
            <v>3102136332.46</v>
          </cell>
        </row>
        <row r="20">
          <cell r="F20">
            <v>2541251182.3400002</v>
          </cell>
        </row>
        <row r="21">
          <cell r="F21">
            <v>560885150.12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6">
          <cell r="D46">
            <v>77918</v>
          </cell>
          <cell r="E46">
            <v>14517676647.09</v>
          </cell>
          <cell r="M46">
            <v>38960</v>
          </cell>
          <cell r="N46">
            <v>6932183741.6899996</v>
          </cell>
          <cell r="W46">
            <v>5152330425.5500011</v>
          </cell>
          <cell r="X46">
            <v>3278427750.7999988</v>
          </cell>
          <cell r="Y46">
            <v>1163762452.5899992</v>
          </cell>
        </row>
        <row r="69">
          <cell r="D69">
            <v>865</v>
          </cell>
          <cell r="E69">
            <v>661482951.48000002</v>
          </cell>
          <cell r="M69">
            <v>233</v>
          </cell>
          <cell r="N69">
            <v>178139413.97999999</v>
          </cell>
          <cell r="W69">
            <v>137830941.90000001</v>
          </cell>
          <cell r="X69">
            <v>87701827.400000006</v>
          </cell>
          <cell r="Y69">
            <v>31712873.439999998</v>
          </cell>
        </row>
        <row r="92">
          <cell r="D92">
            <v>4443</v>
          </cell>
          <cell r="E92">
            <v>1492419866.6600001</v>
          </cell>
          <cell r="M92">
            <v>1878</v>
          </cell>
          <cell r="N92">
            <v>587634825.09000003</v>
          </cell>
          <cell r="W92">
            <v>499408606.88999999</v>
          </cell>
          <cell r="X92">
            <v>317773689.90000004</v>
          </cell>
          <cell r="Y92">
            <v>114167302.14000006</v>
          </cell>
        </row>
        <row r="115">
          <cell r="D115">
            <v>2142</v>
          </cell>
          <cell r="E115">
            <v>777359509.75</v>
          </cell>
          <cell r="M115">
            <v>502</v>
          </cell>
          <cell r="N115">
            <v>166057357.93000001</v>
          </cell>
          <cell r="W115">
            <v>128799171.64000002</v>
          </cell>
          <cell r="X115">
            <v>81954910.659999996</v>
          </cell>
          <cell r="Y115">
            <v>29505607.170000002</v>
          </cell>
        </row>
        <row r="138">
          <cell r="D138">
            <v>2214</v>
          </cell>
          <cell r="E138">
            <v>173263448.78</v>
          </cell>
          <cell r="M138">
            <v>364</v>
          </cell>
          <cell r="N138">
            <v>25407299.399999999</v>
          </cell>
          <cell r="W138">
            <v>5876676.5</v>
          </cell>
          <cell r="X138">
            <v>3739328.9099999992</v>
          </cell>
          <cell r="Y138">
            <v>1278020.71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zoomScale="70" zoomScaleNormal="70" workbookViewId="0">
      <pane xSplit="1" topLeftCell="B1" activePane="topRight" state="frozen"/>
      <selection activeCell="A2" sqref="A2"/>
      <selection pane="topRight" sqref="A1:M2"/>
    </sheetView>
  </sheetViews>
  <sheetFormatPr defaultColWidth="9.1796875" defaultRowHeight="12.5" x14ac:dyDescent="0.25"/>
  <cols>
    <col min="1" max="1" width="14.26953125" style="1" customWidth="1"/>
    <col min="2" max="2" width="72.179687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24" t="s">
        <v>1</v>
      </c>
      <c r="E1" s="325"/>
      <c r="F1" s="326"/>
      <c r="G1" s="327" t="s">
        <v>2</v>
      </c>
      <c r="H1" s="327"/>
      <c r="I1" s="327"/>
      <c r="J1" s="328" t="s">
        <v>3</v>
      </c>
      <c r="K1" s="327"/>
      <c r="L1" s="327"/>
      <c r="M1" s="327"/>
      <c r="N1" s="329"/>
      <c r="O1" s="5" t="s">
        <v>4</v>
      </c>
    </row>
    <row r="2" spans="1:15" s="2" customFormat="1" ht="29" x14ac:dyDescent="0.25">
      <c r="A2" s="330" t="s">
        <v>5</v>
      </c>
      <c r="B2" s="333" t="s">
        <v>6</v>
      </c>
      <c r="C2" s="6" t="s">
        <v>7</v>
      </c>
      <c r="D2" s="336" t="s">
        <v>8</v>
      </c>
      <c r="E2" s="337"/>
      <c r="F2" s="333"/>
      <c r="G2" s="337" t="s">
        <v>9</v>
      </c>
      <c r="H2" s="337"/>
      <c r="I2" s="337"/>
      <c r="J2" s="338" t="s">
        <v>10</v>
      </c>
      <c r="K2" s="339"/>
      <c r="L2" s="339"/>
      <c r="M2" s="339"/>
      <c r="N2" s="340"/>
      <c r="O2" s="7" t="s">
        <v>11</v>
      </c>
    </row>
    <row r="3" spans="1:15" s="2" customFormat="1" ht="40.5" customHeight="1" x14ac:dyDescent="0.25">
      <c r="A3" s="331"/>
      <c r="B3" s="334"/>
      <c r="C3" s="312" t="s">
        <v>12</v>
      </c>
      <c r="D3" s="314" t="s">
        <v>13</v>
      </c>
      <c r="E3" s="8" t="s">
        <v>14</v>
      </c>
      <c r="F3" s="9" t="s">
        <v>15</v>
      </c>
      <c r="G3" s="316" t="s">
        <v>16</v>
      </c>
      <c r="H3" s="10" t="s">
        <v>14</v>
      </c>
      <c r="I3" s="11" t="s">
        <v>15</v>
      </c>
      <c r="J3" s="318" t="s">
        <v>17</v>
      </c>
      <c r="K3" s="320" t="s">
        <v>14</v>
      </c>
      <c r="L3" s="321"/>
      <c r="M3" s="8" t="s">
        <v>18</v>
      </c>
      <c r="N3" s="9" t="s">
        <v>15</v>
      </c>
      <c r="O3" s="322" t="s">
        <v>12</v>
      </c>
    </row>
    <row r="4" spans="1:15" s="2" customFormat="1" ht="15" thickBot="1" x14ac:dyDescent="0.3">
      <c r="A4" s="332"/>
      <c r="B4" s="335"/>
      <c r="C4" s="313"/>
      <c r="D4" s="315"/>
      <c r="E4" s="12" t="s">
        <v>12</v>
      </c>
      <c r="F4" s="13" t="s">
        <v>19</v>
      </c>
      <c r="G4" s="317"/>
      <c r="H4" s="12" t="s">
        <v>12</v>
      </c>
      <c r="I4" s="14" t="s">
        <v>19</v>
      </c>
      <c r="J4" s="319"/>
      <c r="K4" s="12" t="s">
        <v>12</v>
      </c>
      <c r="L4" s="12" t="s">
        <v>20</v>
      </c>
      <c r="M4" s="12" t="s">
        <v>12</v>
      </c>
      <c r="N4" s="13" t="s">
        <v>19</v>
      </c>
      <c r="O4" s="323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270258147.24722403</v>
      </c>
      <c r="D6" s="27">
        <f>SUM(D7:D8)</f>
        <v>177</v>
      </c>
      <c r="E6" s="28">
        <f>SUM(E7:E8)</f>
        <v>229150368.55000001</v>
      </c>
      <c r="F6" s="29">
        <f>IFERROR(E6/C6,".")</f>
        <v>0.84789439609522721</v>
      </c>
      <c r="G6" s="30">
        <f>SUM(G7:G8)</f>
        <v>68</v>
      </c>
      <c r="H6" s="28">
        <f>SUM(H7:H8)</f>
        <v>79462605.189999998</v>
      </c>
      <c r="I6" s="31">
        <f>IFERROR(H6/C6,".")</f>
        <v>0.2940248277411226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" x14ac:dyDescent="0.3">
      <c r="A7" s="37" t="s">
        <v>25</v>
      </c>
      <c r="B7" s="38" t="s">
        <v>26</v>
      </c>
      <c r="C7" s="261"/>
      <c r="D7" s="39">
        <f>'[3]arkusz główny'!H9</f>
        <v>175</v>
      </c>
      <c r="E7" s="40">
        <f>'[3]arkusz główny'!I9</f>
        <v>142353976.55000001</v>
      </c>
      <c r="F7" s="271"/>
      <c r="G7" s="41">
        <f>'[3]arkusz główny'!U9</f>
        <v>68</v>
      </c>
      <c r="H7" s="40">
        <f>'[3]arkusz główny'!V9</f>
        <v>79462605.189999998</v>
      </c>
      <c r="I7" s="265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7"/>
      <c r="O7" s="269"/>
    </row>
    <row r="8" spans="1:15" x14ac:dyDescent="0.25">
      <c r="A8" s="44" t="s">
        <v>27</v>
      </c>
      <c r="B8" s="45" t="s">
        <v>28</v>
      </c>
      <c r="C8" s="261"/>
      <c r="D8" s="46">
        <f>'[3]arkusz główny'!H13</f>
        <v>2</v>
      </c>
      <c r="E8" s="47">
        <f>'[3]arkusz główny'!I13</f>
        <v>86796392</v>
      </c>
      <c r="F8" s="271"/>
      <c r="G8" s="48">
        <f>'[3]arkusz główny'!U13</f>
        <v>0</v>
      </c>
      <c r="H8" s="47">
        <f>'[3]arkusz główny'!V13</f>
        <v>0</v>
      </c>
      <c r="I8" s="265"/>
      <c r="J8" s="49">
        <f>'[3]arkusz główny'!AK13</f>
        <v>0</v>
      </c>
      <c r="K8" s="50">
        <v>0</v>
      </c>
      <c r="L8" s="51">
        <f>'[3]arkusz główny'!AM13</f>
        <v>0</v>
      </c>
      <c r="M8" s="43">
        <f>'[3]arkusz główny'!AN13</f>
        <v>0</v>
      </c>
      <c r="N8" s="267"/>
      <c r="O8" s="269"/>
    </row>
    <row r="9" spans="1:15" ht="24" x14ac:dyDescent="0.25">
      <c r="A9" s="52">
        <v>2</v>
      </c>
      <c r="B9" s="53" t="s">
        <v>29</v>
      </c>
      <c r="C9" s="54">
        <f>'[3]arkusz główny'!F16</f>
        <v>703395561.89503098</v>
      </c>
      <c r="D9" s="55">
        <f>D10+D12</f>
        <v>131</v>
      </c>
      <c r="E9" s="56">
        <f>E10+E12</f>
        <v>369022591.27999997</v>
      </c>
      <c r="F9" s="57">
        <f>IFERROR(E9/C9,".")</f>
        <v>0.52463025255065499</v>
      </c>
      <c r="G9" s="58">
        <f>G10+G12</f>
        <v>103</v>
      </c>
      <c r="H9" s="56">
        <f>H10+H12</f>
        <v>323578276.67999995</v>
      </c>
      <c r="I9" s="59">
        <f>IFERROR(H9/C9,".")</f>
        <v>0.46002319919142187</v>
      </c>
      <c r="J9" s="60">
        <f>J12+J10</f>
        <v>24</v>
      </c>
      <c r="K9" s="61">
        <f>K10+K12</f>
        <v>140334722.78999999</v>
      </c>
      <c r="L9" s="61">
        <f>L10+L12</f>
        <v>89294983.400000006</v>
      </c>
      <c r="M9" s="61">
        <f>M10+M12</f>
        <v>31376504.110000007</v>
      </c>
      <c r="N9" s="62">
        <f>IFERROR(M9/O9,".")</f>
        <v>0.20642366431656728</v>
      </c>
      <c r="O9" s="63">
        <f>'[3]arkusz główny'!AR16</f>
        <v>152000519</v>
      </c>
    </row>
    <row r="10" spans="1:15" x14ac:dyDescent="0.25">
      <c r="A10" s="281" t="s">
        <v>30</v>
      </c>
      <c r="B10" s="38" t="s">
        <v>31</v>
      </c>
      <c r="C10" s="261"/>
      <c r="D10" s="310">
        <f>'[3]arkusz główny'!H17</f>
        <v>81</v>
      </c>
      <c r="E10" s="305">
        <f>'[3]arkusz główny'!I17</f>
        <v>329745042.61999995</v>
      </c>
      <c r="F10" s="271"/>
      <c r="G10" s="303">
        <f>'[3]arkusz główny'!U17</f>
        <v>72</v>
      </c>
      <c r="H10" s="305">
        <f>'[3]arkusz główny'!V17</f>
        <v>305196371.71999997</v>
      </c>
      <c r="I10" s="265"/>
      <c r="J10" s="307">
        <f>'[3]arkusz główny'!AK17</f>
        <v>16</v>
      </c>
      <c r="K10" s="294">
        <f>'[3]arkusz główny'!AL17</f>
        <v>131140507.39</v>
      </c>
      <c r="L10" s="308">
        <f>'[3]arkusz główny'!AM17</f>
        <v>83444704.290000007</v>
      </c>
      <c r="M10" s="294">
        <f>'[3]arkusz główny'!AN17</f>
        <v>29366746.190000005</v>
      </c>
      <c r="N10" s="267"/>
      <c r="O10" s="269"/>
    </row>
    <row r="11" spans="1:15" x14ac:dyDescent="0.25">
      <c r="A11" s="281"/>
      <c r="B11" s="64" t="s">
        <v>32</v>
      </c>
      <c r="C11" s="261"/>
      <c r="D11" s="311"/>
      <c r="E11" s="306"/>
      <c r="F11" s="271"/>
      <c r="G11" s="304"/>
      <c r="H11" s="306"/>
      <c r="I11" s="265"/>
      <c r="J11" s="307"/>
      <c r="K11" s="294"/>
      <c r="L11" s="309"/>
      <c r="M11" s="294"/>
      <c r="N11" s="267"/>
      <c r="O11" s="269"/>
    </row>
    <row r="12" spans="1:15" x14ac:dyDescent="0.25">
      <c r="A12" s="44" t="s">
        <v>33</v>
      </c>
      <c r="B12" s="45" t="s">
        <v>34</v>
      </c>
      <c r="C12" s="261"/>
      <c r="D12" s="46">
        <f>'[3]arkusz główny'!H23</f>
        <v>50</v>
      </c>
      <c r="E12" s="47">
        <f>'[3]arkusz główny'!I23</f>
        <v>39277548.659999996</v>
      </c>
      <c r="F12" s="271"/>
      <c r="G12" s="48">
        <f>'[3]arkusz główny'!U23</f>
        <v>31</v>
      </c>
      <c r="H12" s="47">
        <f>'[3]arkusz główny'!V23</f>
        <v>18381904.960000001</v>
      </c>
      <c r="I12" s="265"/>
      <c r="J12" s="49">
        <f>'[3]arkusz główny'!AK23</f>
        <v>8</v>
      </c>
      <c r="K12" s="50">
        <f>'[3]arkusz główny'!AL23</f>
        <v>9194215.4000000004</v>
      </c>
      <c r="L12" s="50">
        <f>'[3]arkusz główny'!AM23</f>
        <v>5850279.1100000003</v>
      </c>
      <c r="M12" s="50">
        <f>'[3]arkusz główny'!AN23</f>
        <v>2009757.92</v>
      </c>
      <c r="N12" s="267"/>
      <c r="O12" s="269"/>
    </row>
    <row r="13" spans="1:15" x14ac:dyDescent="0.25">
      <c r="A13" s="52">
        <v>3</v>
      </c>
      <c r="B13" s="53" t="s">
        <v>35</v>
      </c>
      <c r="C13" s="54">
        <f>'[3]arkusz główny'!F33</f>
        <v>200308607.27518398</v>
      </c>
      <c r="D13" s="55">
        <f>D14+D17</f>
        <v>4562</v>
      </c>
      <c r="E13" s="56">
        <f>E14+E17</f>
        <v>190294914.17000002</v>
      </c>
      <c r="F13" s="57"/>
      <c r="G13" s="58">
        <f>G14+G17</f>
        <v>3376</v>
      </c>
      <c r="H13" s="56">
        <f>H14+H17</f>
        <v>120741237.70999998</v>
      </c>
      <c r="I13" s="59">
        <f>IFERROR(H13/C13,".")</f>
        <v>0.6027760831272001</v>
      </c>
      <c r="J13" s="60">
        <f>'[3]arkusz główny'!AK33</f>
        <v>10553</v>
      </c>
      <c r="K13" s="61">
        <f>K14+K17</f>
        <v>73293363.349999994</v>
      </c>
      <c r="L13" s="61">
        <f>L14+L17</f>
        <v>46636465.399999999</v>
      </c>
      <c r="M13" s="61">
        <f>M14+M17</f>
        <v>16798068.030000001</v>
      </c>
      <c r="N13" s="62">
        <f>IFERROR(M13/O13,".")</f>
        <v>0.38173609979911105</v>
      </c>
      <c r="O13" s="63">
        <f>'[3]arkusz główny'!AR33</f>
        <v>44004400</v>
      </c>
    </row>
    <row r="14" spans="1:15" x14ac:dyDescent="0.25">
      <c r="A14" s="273" t="s">
        <v>36</v>
      </c>
      <c r="B14" s="65" t="s">
        <v>37</v>
      </c>
      <c r="C14" s="261"/>
      <c r="D14" s="66">
        <f>D15+D16</f>
        <v>4417</v>
      </c>
      <c r="E14" s="295"/>
      <c r="F14" s="297"/>
      <c r="G14" s="67">
        <f>G15+G16</f>
        <v>3313</v>
      </c>
      <c r="H14" s="68">
        <f>H15+H16</f>
        <v>35216597.899999976</v>
      </c>
      <c r="I14" s="298"/>
      <c r="J14" s="66">
        <f>'[3]arkusz główny'!AK34</f>
        <v>10513</v>
      </c>
      <c r="K14" s="69">
        <f>K15+K16</f>
        <v>30297869.84</v>
      </c>
      <c r="L14" s="69">
        <f>L15+L16</f>
        <v>19278433.469999999</v>
      </c>
      <c r="M14" s="69">
        <f>M15+M16</f>
        <v>6990402.6299999999</v>
      </c>
      <c r="N14" s="299"/>
      <c r="O14" s="302"/>
    </row>
    <row r="15" spans="1:15" ht="24" x14ac:dyDescent="0.25">
      <c r="A15" s="274"/>
      <c r="B15" s="70" t="s">
        <v>38</v>
      </c>
      <c r="C15" s="261"/>
      <c r="D15" s="66">
        <f>'[3]arkusz główny'!H35</f>
        <v>4417</v>
      </c>
      <c r="E15" s="295"/>
      <c r="F15" s="297"/>
      <c r="G15" s="67">
        <f>'[3]arkusz główny'!U35</f>
        <v>3313</v>
      </c>
      <c r="H15" s="68">
        <f>'[3]zobowiązania wieloletnie'!F7</f>
        <v>12644864.679999979</v>
      </c>
      <c r="I15" s="298"/>
      <c r="J15" s="66">
        <f>'[3]arkusz główny'!AK35</f>
        <v>2342</v>
      </c>
      <c r="K15" s="69">
        <f>'[3]arkusz główny'!AL35</f>
        <v>7726136.6200000001</v>
      </c>
      <c r="L15" s="69">
        <f>'[3]arkusz główny'!AM35</f>
        <v>4916114.09</v>
      </c>
      <c r="M15" s="69">
        <f>'[3]arkusz główny'!AN35</f>
        <v>1762317.5999999999</v>
      </c>
      <c r="N15" s="300"/>
      <c r="O15" s="302"/>
    </row>
    <row r="16" spans="1:15" x14ac:dyDescent="0.25">
      <c r="A16" s="275"/>
      <c r="B16" s="71" t="s">
        <v>39</v>
      </c>
      <c r="C16" s="261"/>
      <c r="D16" s="72"/>
      <c r="E16" s="296"/>
      <c r="F16" s="297"/>
      <c r="G16" s="73"/>
      <c r="H16" s="74">
        <f>'[3]zobowiązania wieloletnie'!F8</f>
        <v>22571733.219999999</v>
      </c>
      <c r="I16" s="298"/>
      <c r="J16" s="75">
        <f>'[3]arkusz główny'!AK44</f>
        <v>8305</v>
      </c>
      <c r="K16" s="76">
        <f>'[3]arkusz główny'!AL44</f>
        <v>22571733.219999999</v>
      </c>
      <c r="L16" s="76">
        <f>'[3]arkusz główny'!AM44</f>
        <v>14362319.380000001</v>
      </c>
      <c r="M16" s="76">
        <f>'[3]arkusz główny'!AN44</f>
        <v>5228085.03</v>
      </c>
      <c r="N16" s="300"/>
      <c r="O16" s="302"/>
    </row>
    <row r="17" spans="1:16" x14ac:dyDescent="0.25">
      <c r="A17" s="44" t="s">
        <v>40</v>
      </c>
      <c r="B17" s="77" t="s">
        <v>41</v>
      </c>
      <c r="C17" s="78"/>
      <c r="D17" s="79">
        <f>'[3]arkusz główny'!H45</f>
        <v>145</v>
      </c>
      <c r="E17" s="80">
        <f>'[3]arkusz główny'!I45</f>
        <v>190294914.17000002</v>
      </c>
      <c r="F17" s="297"/>
      <c r="G17" s="81">
        <f>'[3]arkusz główny'!U45</f>
        <v>63</v>
      </c>
      <c r="H17" s="82">
        <f>'[3]arkusz główny'!V45</f>
        <v>85524639.810000002</v>
      </c>
      <c r="I17" s="298"/>
      <c r="J17" s="79">
        <f>'[3]arkusz główny'!AK45</f>
        <v>41</v>
      </c>
      <c r="K17" s="80">
        <f>'[3]arkusz główny'!AL45</f>
        <v>42995493.509999998</v>
      </c>
      <c r="L17" s="80">
        <f>'[3]arkusz główny'!AM45</f>
        <v>27358031.93</v>
      </c>
      <c r="M17" s="80">
        <f>'[3]arkusz główny'!AN45</f>
        <v>9807665.4000000004</v>
      </c>
      <c r="N17" s="301"/>
      <c r="O17" s="302"/>
    </row>
    <row r="18" spans="1:16" x14ac:dyDescent="0.25">
      <c r="A18" s="52">
        <v>4</v>
      </c>
      <c r="B18" s="53" t="s">
        <v>42</v>
      </c>
      <c r="C18" s="54">
        <f>'[3]arkusz główny'!F48</f>
        <v>18226113161.273079</v>
      </c>
      <c r="D18" s="55">
        <f>D19+D22+D23+D24+D25</f>
        <v>106154</v>
      </c>
      <c r="E18" s="56">
        <f>E19+E22+E23+E24+E25</f>
        <v>32203878680.950001</v>
      </c>
      <c r="F18" s="57">
        <f t="shared" ref="F18:F27" si="0">IFERROR(E18/C18,".")</f>
        <v>1.7669087421983605</v>
      </c>
      <c r="G18" s="58">
        <f>G19+G22+G23+G24+G25</f>
        <v>50314</v>
      </c>
      <c r="H18" s="56">
        <f>H19+H22+H23+H24+H25</f>
        <v>13121317381.489174</v>
      </c>
      <c r="I18" s="59">
        <f t="shared" ref="I18:I27" si="1">IFERROR(H18/C18,".")</f>
        <v>0.71991857316947883</v>
      </c>
      <c r="J18" s="60">
        <f>'[3]arkusz główny'!AK48</f>
        <v>35861</v>
      </c>
      <c r="K18" s="61">
        <f>K19+K22+K23+K24+K25</f>
        <v>8228485520.2900019</v>
      </c>
      <c r="L18" s="61">
        <f>L19+L22+L23+L24+L25</f>
        <v>5392113452.9399977</v>
      </c>
      <c r="M18" s="61">
        <f>M19+M22+M23+M24+M25</f>
        <v>1859948315.8899989</v>
      </c>
      <c r="N18" s="62">
        <f t="shared" ref="N18:N27" si="2">IFERROR(M18/O18,".")</f>
        <v>0.46535978154964475</v>
      </c>
      <c r="O18" s="63">
        <f>'[3]arkusz główny'!AR48</f>
        <v>3996796435</v>
      </c>
    </row>
    <row r="19" spans="1:16" x14ac:dyDescent="0.25">
      <c r="A19" s="273" t="s">
        <v>43</v>
      </c>
      <c r="B19" s="83" t="s">
        <v>44</v>
      </c>
      <c r="C19" s="84">
        <f>'[3]arkusz główny'!F49</f>
        <v>9921204651.4908524</v>
      </c>
      <c r="D19" s="85">
        <f>'[3]arkusz główny'!H49</f>
        <v>87582</v>
      </c>
      <c r="E19" s="86">
        <f>'[3]arkusz główny'!I49</f>
        <v>17622202423.759998</v>
      </c>
      <c r="F19" s="87">
        <f t="shared" si="0"/>
        <v>1.7762159982368595</v>
      </c>
      <c r="G19" s="88">
        <f>'[3]arkusz główny'!U49</f>
        <v>41937</v>
      </c>
      <c r="H19" s="86">
        <f>'[3]arkusz główny'!V49</f>
        <v>7889422638.0900011</v>
      </c>
      <c r="I19" s="87">
        <f t="shared" si="1"/>
        <v>0.79520813401469981</v>
      </c>
      <c r="J19" s="89">
        <f>'[3]arkusz główny'!AK49</f>
        <v>32481</v>
      </c>
      <c r="K19" s="51">
        <f>'[3]arkusz główny'!AL49</f>
        <v>5924245822.4800014</v>
      </c>
      <c r="L19" s="51">
        <f>'[3]arkusz główny'!AM49</f>
        <v>3769597507.6699986</v>
      </c>
      <c r="M19" s="51">
        <f>'[3]arkusz główny'!AN49</f>
        <v>1340426256.049999</v>
      </c>
      <c r="N19" s="90">
        <f t="shared" si="2"/>
        <v>0.61041606857894337</v>
      </c>
      <c r="O19" s="91">
        <f>'[3]arkusz główny'!AR49</f>
        <v>2195922298</v>
      </c>
      <c r="P19" s="92"/>
    </row>
    <row r="20" spans="1:16" x14ac:dyDescent="0.25">
      <c r="A20" s="281"/>
      <c r="B20" s="93" t="s">
        <v>45</v>
      </c>
      <c r="C20" s="94">
        <f>[3]limity_ogółem!E97</f>
        <v>9454503647.8630619</v>
      </c>
      <c r="D20" s="95">
        <f>'[3]4.1_modernizacja'!D46+'[3]4.1_modernizacja'!D69+'[3]4.1_modernizacja'!D92+'[3]4.1_modernizacja'!D115</f>
        <v>85368</v>
      </c>
      <c r="E20" s="96">
        <f>'[3]4.1_modernizacja'!E46+'[3]4.1_modernizacja'!E69+'[3]4.1_modernizacja'!E92+'[3]4.1_modernizacja'!E115</f>
        <v>17448938974.98</v>
      </c>
      <c r="F20" s="87">
        <f t="shared" si="0"/>
        <v>1.8455690139718617</v>
      </c>
      <c r="G20" s="97">
        <f>'[3]4.1_modernizacja'!M46+'[3]4.1_modernizacja'!M69+'[3]4.1_modernizacja'!M92+'[3]4.1_modernizacja'!M115</f>
        <v>41573</v>
      </c>
      <c r="H20" s="96">
        <f>'[3]4.1_modernizacja'!N46+'[3]4.1_modernizacja'!N69+'[3]4.1_modernizacja'!N92+'[3]4.1_modernizacja'!N115</f>
        <v>7864015338.6899996</v>
      </c>
      <c r="I20" s="87">
        <f t="shared" si="1"/>
        <v>0.83177453112173161</v>
      </c>
      <c r="J20" s="98">
        <v>32420</v>
      </c>
      <c r="K20" s="99">
        <f>'[3]4.1_modernizacja'!W46+'[3]4.1_modernizacja'!W69+'[3]4.1_modernizacja'!W92+'[3]4.1_modernizacja'!W115</f>
        <v>5918369145.9800014</v>
      </c>
      <c r="L20" s="99">
        <f>'[3]4.1_modernizacja'!X46+'[3]4.1_modernizacja'!X69+'[3]4.1_modernizacja'!X92+'[3]4.1_modernizacja'!X115</f>
        <v>3765858178.7599988</v>
      </c>
      <c r="M20" s="99">
        <f>'[3]4.1_modernizacja'!Y46+'[3]4.1_modernizacja'!Y69+'[3]4.1_modernizacja'!Y92+'[3]4.1_modernizacja'!Y115</f>
        <v>1339148235.3399994</v>
      </c>
      <c r="N20" s="100">
        <f t="shared" si="2"/>
        <v>0.63893028697574328</v>
      </c>
      <c r="O20" s="94">
        <f>[3]limity_ogółem!D97</f>
        <v>2095922298</v>
      </c>
    </row>
    <row r="21" spans="1:16" x14ac:dyDescent="0.25">
      <c r="A21" s="281"/>
      <c r="B21" s="93" t="s">
        <v>46</v>
      </c>
      <c r="C21" s="101">
        <f>[3]limity_ogółem!E98</f>
        <v>93269003.627791002</v>
      </c>
      <c r="D21" s="95">
        <f>'[3]4.1_modernizacja'!D138</f>
        <v>2214</v>
      </c>
      <c r="E21" s="96">
        <f>'[3]4.1_modernizacja'!E138</f>
        <v>173263448.78</v>
      </c>
      <c r="F21" s="102">
        <f t="shared" si="0"/>
        <v>1.8576744903531206</v>
      </c>
      <c r="G21" s="97">
        <f>'[3]4.1_modernizacja'!M138</f>
        <v>364</v>
      </c>
      <c r="H21" s="96">
        <f>'[3]4.1_modernizacja'!N138</f>
        <v>25407299.399999999</v>
      </c>
      <c r="I21" s="103">
        <f t="shared" si="1"/>
        <v>0.27240882192108551</v>
      </c>
      <c r="J21" s="98">
        <v>105</v>
      </c>
      <c r="K21" s="99">
        <f>'[3]4.1_modernizacja'!W138</f>
        <v>5876676.5</v>
      </c>
      <c r="L21" s="99">
        <f>'[3]4.1_modernizacja'!X138</f>
        <v>3739328.9099999992</v>
      </c>
      <c r="M21" s="99">
        <f>'[3]4.1_modernizacja'!Y138</f>
        <v>1278020.71</v>
      </c>
      <c r="N21" s="104">
        <f t="shared" si="2"/>
        <v>6.3901035499999995E-2</v>
      </c>
      <c r="O21" s="94">
        <f>[3]limity_ogółem!D98</f>
        <v>20000000</v>
      </c>
    </row>
    <row r="22" spans="1:16" x14ac:dyDescent="0.25">
      <c r="A22" s="281"/>
      <c r="B22" s="83" t="s">
        <v>47</v>
      </c>
      <c r="C22" s="105">
        <f>'[3]arkusz główny'!F62</f>
        <v>774963499.64293706</v>
      </c>
      <c r="D22" s="106">
        <f>'[3]arkusz główny'!H62</f>
        <v>4681</v>
      </c>
      <c r="E22" s="107">
        <f>'[3]arkusz główny'!I62</f>
        <v>805851735.70000005</v>
      </c>
      <c r="F22" s="108">
        <f t="shared" si="0"/>
        <v>1.0398576656465688</v>
      </c>
      <c r="G22" s="109">
        <f>'[3]arkusz główny'!U62</f>
        <v>2849</v>
      </c>
      <c r="H22" s="107">
        <f>'[3]arkusz główny'!V62</f>
        <v>430295357.06999999</v>
      </c>
      <c r="I22" s="110">
        <f t="shared" si="1"/>
        <v>0.55524596612389843</v>
      </c>
      <c r="J22" s="111">
        <f>'[3]arkusz główny'!AK62</f>
        <v>2275</v>
      </c>
      <c r="K22" s="112">
        <f>'[3]arkusz główny'!AL62</f>
        <v>331681272.63</v>
      </c>
      <c r="L22" s="112">
        <f>'[3]arkusz główny'!AM62</f>
        <v>305132076.82999998</v>
      </c>
      <c r="M22" s="112">
        <f>'[3]arkusz główny'!AN62</f>
        <v>74834711.799999997</v>
      </c>
      <c r="N22" s="113">
        <f t="shared" si="2"/>
        <v>0.4407270059509123</v>
      </c>
      <c r="O22" s="114">
        <f>'[3]arkusz główny'!AR62</f>
        <v>169798335</v>
      </c>
    </row>
    <row r="23" spans="1:16" ht="36" x14ac:dyDescent="0.25">
      <c r="A23" s="281"/>
      <c r="B23" s="83" t="str">
        <f>'[3]arkusz główny'!D66</f>
        <v>Inwestycje mające na celu ochronę wód przed zanieczyszczeniem azotanami pochodzącymi ze źródeł rolniczych 
(w tym "Inwestycje w gospodarstwach położonych na obszarach OSN")</v>
      </c>
      <c r="C23" s="105">
        <f>'[3]arkusz główny'!F66</f>
        <v>636579837.80633008</v>
      </c>
      <c r="D23" s="106">
        <f>'[3]arkusz główny'!H66</f>
        <v>7834</v>
      </c>
      <c r="E23" s="107">
        <f>'[3]arkusz główny'!I66</f>
        <v>573009948.62</v>
      </c>
      <c r="F23" s="115">
        <f t="shared" si="0"/>
        <v>0.90013838734605001</v>
      </c>
      <c r="G23" s="109">
        <f>'[3]arkusz główny'!U66</f>
        <v>3947</v>
      </c>
      <c r="H23" s="107">
        <f>'[3]arkusz główny'!V66</f>
        <v>287655137.54999995</v>
      </c>
      <c r="I23" s="110">
        <f t="shared" si="1"/>
        <v>0.45187597920359324</v>
      </c>
      <c r="J23" s="111">
        <f>'[3]arkusz główny'!AK66</f>
        <v>2408</v>
      </c>
      <c r="K23" s="112">
        <f>'[3]arkusz główny'!AL66</f>
        <v>171143656.23999998</v>
      </c>
      <c r="L23" s="112">
        <f>'[3]arkusz główny'!AM66</f>
        <v>171143656.23999998</v>
      </c>
      <c r="M23" s="112">
        <f>'[3]arkusz główny'!AN66</f>
        <v>37652989.560000002</v>
      </c>
      <c r="N23" s="113">
        <f t="shared" si="2"/>
        <v>0.27416115321272355</v>
      </c>
      <c r="O23" s="114">
        <f>'[3]arkusz główny'!AR66</f>
        <v>137338894</v>
      </c>
    </row>
    <row r="24" spans="1:16" x14ac:dyDescent="0.25">
      <c r="A24" s="44" t="s">
        <v>48</v>
      </c>
      <c r="B24" s="83" t="s">
        <v>49</v>
      </c>
      <c r="C24" s="116">
        <f>'[3]arkusz główny'!F73</f>
        <v>3925271759.4516525</v>
      </c>
      <c r="D24" s="95">
        <f>'[3]arkusz główny'!H73</f>
        <v>5846</v>
      </c>
      <c r="E24" s="96">
        <f>'[3]arkusz główny'!I73</f>
        <v>11239651316.6</v>
      </c>
      <c r="F24" s="117">
        <f t="shared" si="0"/>
        <v>2.8634071741749016</v>
      </c>
      <c r="G24" s="97">
        <f>'[3]arkusz główny'!U73</f>
        <v>1436</v>
      </c>
      <c r="H24" s="96">
        <f>'[3]arkusz główny'!V73</f>
        <v>3176842322.8599997</v>
      </c>
      <c r="I24" s="118">
        <f t="shared" si="1"/>
        <v>0.80933054258230364</v>
      </c>
      <c r="J24" s="49">
        <f>'[3]arkusz główny'!AK73</f>
        <v>751</v>
      </c>
      <c r="K24" s="50">
        <f>'[3]arkusz główny'!AL73</f>
        <v>1512164249.3400004</v>
      </c>
      <c r="L24" s="50">
        <f>'[3]arkusz główny'!AM73</f>
        <v>962190107.09000003</v>
      </c>
      <c r="M24" s="50">
        <f>'[3]arkusz główny'!AN73</f>
        <v>342514518.43000001</v>
      </c>
      <c r="N24" s="119">
        <f t="shared" si="2"/>
        <v>0.40044676089276438</v>
      </c>
      <c r="O24" s="120">
        <f>'[3]arkusz główny'!AR73</f>
        <v>855330975</v>
      </c>
    </row>
    <row r="25" spans="1:16" x14ac:dyDescent="0.25">
      <c r="A25" s="273" t="s">
        <v>50</v>
      </c>
      <c r="B25" s="77" t="s">
        <v>51</v>
      </c>
      <c r="C25" s="116">
        <f>'[3]arkusz główny'!F85</f>
        <v>1963060723.9458051</v>
      </c>
      <c r="D25" s="95">
        <f>'[3]arkusz główny'!H85</f>
        <v>211</v>
      </c>
      <c r="E25" s="96">
        <f>'[3]arkusz główny'!I85</f>
        <v>1963163256.2700002</v>
      </c>
      <c r="F25" s="117">
        <f t="shared" si="0"/>
        <v>1.0000522308469344</v>
      </c>
      <c r="G25" s="48">
        <f>'[3]arkusz główny'!U85</f>
        <v>145</v>
      </c>
      <c r="H25" s="96">
        <f>'[3]arkusz główny'!V85</f>
        <v>1337101925.9191749</v>
      </c>
      <c r="I25" s="118">
        <f t="shared" si="1"/>
        <v>0.6811312098545601</v>
      </c>
      <c r="J25" s="121">
        <f>'[3]arkusz główny'!AK85</f>
        <v>44</v>
      </c>
      <c r="K25" s="99">
        <f>'[3]arkusz główny'!AL85</f>
        <v>289250519.60000002</v>
      </c>
      <c r="L25" s="122">
        <f>'[3]arkusz główny'!AM85</f>
        <v>184050105.11000001</v>
      </c>
      <c r="M25" s="50">
        <f>'[3]arkusz główny'!AN85</f>
        <v>64519840.049999997</v>
      </c>
      <c r="N25" s="119">
        <f t="shared" si="2"/>
        <v>0.15249359518221903</v>
      </c>
      <c r="O25" s="120">
        <f>'[3]arkusz główny'!AR85</f>
        <v>423098688</v>
      </c>
    </row>
    <row r="26" spans="1:16" x14ac:dyDescent="0.25">
      <c r="A26" s="275"/>
      <c r="B26" s="77" t="s">
        <v>52</v>
      </c>
      <c r="C26" s="116">
        <f>'[3]arkusz główny'!F86</f>
        <v>1005032688.9355</v>
      </c>
      <c r="D26" s="95"/>
      <c r="E26" s="96"/>
      <c r="F26" s="117"/>
      <c r="G26" s="48"/>
      <c r="H26" s="96"/>
      <c r="I26" s="118"/>
      <c r="J26" s="121"/>
      <c r="K26" s="99"/>
      <c r="L26" s="122"/>
      <c r="M26" s="50"/>
      <c r="N26" s="119"/>
      <c r="O26" s="120">
        <f>'[3]arkusz główny'!AR86</f>
        <v>215307245</v>
      </c>
    </row>
    <row r="27" spans="1:16" ht="24" x14ac:dyDescent="0.25">
      <c r="A27" s="52">
        <v>5</v>
      </c>
      <c r="B27" s="53" t="s">
        <v>53</v>
      </c>
      <c r="C27" s="54">
        <f>'[3]arkusz główny'!F87</f>
        <v>764231703.63574302</v>
      </c>
      <c r="D27" s="55">
        <f>D28+D29</f>
        <v>10590</v>
      </c>
      <c r="E27" s="56">
        <f>E28+E29</f>
        <v>718959204.16000009</v>
      </c>
      <c r="F27" s="57">
        <f t="shared" si="0"/>
        <v>0.94076076763059646</v>
      </c>
      <c r="G27" s="58">
        <f>G28+G29</f>
        <v>5957</v>
      </c>
      <c r="H27" s="56">
        <f>H28+H29</f>
        <v>372518822.50000006</v>
      </c>
      <c r="I27" s="59">
        <f t="shared" si="1"/>
        <v>0.48744225177755029</v>
      </c>
      <c r="J27" s="60">
        <f>'[3]arkusz główny'!AK87</f>
        <v>3590</v>
      </c>
      <c r="K27" s="61">
        <f>K28+K29</f>
        <v>219393397.23999998</v>
      </c>
      <c r="L27" s="61">
        <f>L28+L29</f>
        <v>139600001.78999999</v>
      </c>
      <c r="M27" s="61">
        <f>M28+M29</f>
        <v>48749257.229999989</v>
      </c>
      <c r="N27" s="62">
        <f t="shared" si="2"/>
        <v>0.29465327635802557</v>
      </c>
      <c r="O27" s="63">
        <f>'[3]arkusz główny'!AR87</f>
        <v>165446174</v>
      </c>
    </row>
    <row r="28" spans="1:16" x14ac:dyDescent="0.25">
      <c r="A28" s="123" t="s">
        <v>54</v>
      </c>
      <c r="B28" s="124" t="s">
        <v>55</v>
      </c>
      <c r="C28" s="261"/>
      <c r="D28" s="39">
        <f>'[3]arkusz główny'!H88</f>
        <v>8977</v>
      </c>
      <c r="E28" s="40">
        <f>'[3]arkusz główny'!I88</f>
        <v>606436167.28000009</v>
      </c>
      <c r="F28" s="271"/>
      <c r="G28" s="41">
        <f>'[3]arkusz główny'!U88</f>
        <v>5421</v>
      </c>
      <c r="H28" s="40">
        <f>'[3]arkusz główny'!V88</f>
        <v>346951621.29000008</v>
      </c>
      <c r="I28" s="265"/>
      <c r="J28" s="89">
        <f>'[3]arkusz główny'!AK88</f>
        <v>3163</v>
      </c>
      <c r="K28" s="51">
        <f>'[3]arkusz główny'!AL88</f>
        <v>199162628.51999998</v>
      </c>
      <c r="L28" s="51">
        <f>'[3]arkusz główny'!AM88</f>
        <v>126727165.47</v>
      </c>
      <c r="M28" s="51">
        <f>'[3]arkusz główny'!AN88</f>
        <v>44129963.469999991</v>
      </c>
      <c r="N28" s="267"/>
      <c r="O28" s="269"/>
    </row>
    <row r="29" spans="1:16" x14ac:dyDescent="0.25">
      <c r="A29" s="44" t="s">
        <v>56</v>
      </c>
      <c r="B29" s="45" t="s">
        <v>57</v>
      </c>
      <c r="C29" s="261"/>
      <c r="D29" s="46">
        <f>'[3]arkusz główny'!H96</f>
        <v>1613</v>
      </c>
      <c r="E29" s="47">
        <f>'[3]arkusz główny'!I96</f>
        <v>112523036.88</v>
      </c>
      <c r="F29" s="271"/>
      <c r="G29" s="48">
        <f>'[3]arkusz główny'!U96</f>
        <v>536</v>
      </c>
      <c r="H29" s="47">
        <f>'[3]arkusz główny'!V96</f>
        <v>25567201.210000001</v>
      </c>
      <c r="I29" s="265"/>
      <c r="J29" s="49">
        <f>'[3]arkusz główny'!AK96</f>
        <v>428</v>
      </c>
      <c r="K29" s="50">
        <f>'[3]arkusz główny'!AL96</f>
        <v>20230768.719999999</v>
      </c>
      <c r="L29" s="50">
        <f>'[3]arkusz główny'!AM96</f>
        <v>12872836.32</v>
      </c>
      <c r="M29" s="50">
        <f>'[3]arkusz główny'!AN96</f>
        <v>4619293.76</v>
      </c>
      <c r="N29" s="267"/>
      <c r="O29" s="269"/>
    </row>
    <row r="30" spans="1:16" x14ac:dyDescent="0.25">
      <c r="A30" s="52">
        <v>6</v>
      </c>
      <c r="B30" s="53" t="s">
        <v>58</v>
      </c>
      <c r="C30" s="54">
        <f>SUM(C31:C35)</f>
        <v>14806290072.231472</v>
      </c>
      <c r="D30" s="55">
        <f>D31+D32+D33+D34+D35</f>
        <v>138904</v>
      </c>
      <c r="E30" s="56">
        <f>E31+E32+E33+E34+E35</f>
        <v>15240973271.450001</v>
      </c>
      <c r="F30" s="57">
        <f t="shared" ref="F30:F36" si="3">IFERROR(E30/C30,".")</f>
        <v>1.0293580091365195</v>
      </c>
      <c r="G30" s="58">
        <f>G31+G32+G33+G34+G35</f>
        <v>106657</v>
      </c>
      <c r="H30" s="56">
        <f>H31+H32+H33+H34+H35</f>
        <v>10959730794.9</v>
      </c>
      <c r="I30" s="59">
        <f t="shared" ref="I30:I36" si="4">IFERROR(H30/C30,".")</f>
        <v>0.74020775909655312</v>
      </c>
      <c r="J30" s="60">
        <f>'[3]arkusz główny'!AK108</f>
        <v>94607</v>
      </c>
      <c r="K30" s="61">
        <f>K31+K32+K33+K34+K35</f>
        <v>7649846283.5900002</v>
      </c>
      <c r="L30" s="61">
        <f>L31+L32+L33+L34+L35</f>
        <v>4867597183.54</v>
      </c>
      <c r="M30" s="61">
        <f>M31+M32+M33+M34+M35</f>
        <v>1714726528.8400002</v>
      </c>
      <c r="N30" s="62">
        <f t="shared" ref="N30:N36" si="5">IFERROR(M30/O30,".")</f>
        <v>0.52896298650289075</v>
      </c>
      <c r="O30" s="63">
        <f>SUM(O31:O35)</f>
        <v>3241675831</v>
      </c>
    </row>
    <row r="31" spans="1:16" x14ac:dyDescent="0.25">
      <c r="A31" s="123" t="s">
        <v>59</v>
      </c>
      <c r="B31" s="124" t="s">
        <v>60</v>
      </c>
      <c r="C31" s="125">
        <f>'[3]arkusz główny'!F109</f>
        <v>4091675347.0844088</v>
      </c>
      <c r="D31" s="39">
        <f>'[3]arkusz główny'!H109</f>
        <v>33456</v>
      </c>
      <c r="E31" s="40">
        <f>'[3]arkusz główny'!I109</f>
        <v>4157550000</v>
      </c>
      <c r="F31" s="102">
        <f t="shared" si="3"/>
        <v>1.0160996773516089</v>
      </c>
      <c r="G31" s="41">
        <f>'[3]arkusz główny'!U109</f>
        <v>25785</v>
      </c>
      <c r="H31" s="40">
        <f>'[3]arkusz główny'!V109</f>
        <v>3259500000</v>
      </c>
      <c r="I31" s="103">
        <f t="shared" si="4"/>
        <v>0.79661745458925792</v>
      </c>
      <c r="J31" s="89">
        <f>'[3]arkusz główny'!AK109</f>
        <v>23256</v>
      </c>
      <c r="K31" s="51">
        <f>'[3]arkusz główny'!AL109</f>
        <v>2517080000</v>
      </c>
      <c r="L31" s="51">
        <f>'[3]arkusz główny'!AM109</f>
        <v>1601618004</v>
      </c>
      <c r="M31" s="51">
        <f>'[3]arkusz główny'!AN109</f>
        <v>567441352.62</v>
      </c>
      <c r="N31" s="126">
        <f t="shared" si="5"/>
        <v>0.6289730076972494</v>
      </c>
      <c r="O31" s="91">
        <f>'[3]arkusz główny'!AR109</f>
        <v>902171231</v>
      </c>
    </row>
    <row r="32" spans="1:16" x14ac:dyDescent="0.25">
      <c r="A32" s="44" t="s">
        <v>61</v>
      </c>
      <c r="B32" s="45" t="s">
        <v>62</v>
      </c>
      <c r="C32" s="116">
        <f>'[3]arkusz główny'!F118</f>
        <v>3263287552.131175</v>
      </c>
      <c r="D32" s="95">
        <f>'[3]arkusz główny'!H118</f>
        <v>23424</v>
      </c>
      <c r="E32" s="96">
        <f>'[3]arkusz główny'!I118</f>
        <v>4115950000</v>
      </c>
      <c r="F32" s="117">
        <f t="shared" si="3"/>
        <v>1.2612894004121615</v>
      </c>
      <c r="G32" s="97">
        <f>'[3]arkusz główny'!U118</f>
        <v>13672</v>
      </c>
      <c r="H32" s="96">
        <f>'[3]arkusz główny'!V118</f>
        <v>2341650000</v>
      </c>
      <c r="I32" s="118">
        <f t="shared" si="4"/>
        <v>0.71757390747582894</v>
      </c>
      <c r="J32" s="49">
        <f>'[3]arkusz główny'!AK118</f>
        <v>10330</v>
      </c>
      <c r="K32" s="50">
        <f>'[3]arkusz główny'!AL118</f>
        <v>1428070000</v>
      </c>
      <c r="L32" s="50">
        <f>'[3]arkusz główny'!AM118</f>
        <v>908680941</v>
      </c>
      <c r="M32" s="50">
        <f>'[3]arkusz główny'!AN118</f>
        <v>315303025.02000004</v>
      </c>
      <c r="N32" s="119">
        <f t="shared" si="5"/>
        <v>0.4456722555952029</v>
      </c>
      <c r="O32" s="120">
        <f>'[3]arkusz główny'!AR118</f>
        <v>707477347</v>
      </c>
    </row>
    <row r="33" spans="1:15" x14ac:dyDescent="0.25">
      <c r="A33" s="44" t="s">
        <v>63</v>
      </c>
      <c r="B33" s="45" t="s">
        <v>64</v>
      </c>
      <c r="C33" s="116">
        <f>'[3]arkusz główny'!F127</f>
        <v>4913271056.3656387</v>
      </c>
      <c r="D33" s="95">
        <f>'[3]arkusz główny'!H127</f>
        <v>75487</v>
      </c>
      <c r="E33" s="96">
        <f>'[3]arkusz główny'!I127</f>
        <v>4529220000</v>
      </c>
      <c r="F33" s="117">
        <f t="shared" si="3"/>
        <v>0.92183393670738722</v>
      </c>
      <c r="G33" s="97">
        <f>'[3]arkusz główny'!U127</f>
        <v>63006</v>
      </c>
      <c r="H33" s="96">
        <f>'[3]arkusz główny'!V127</f>
        <v>3780360000</v>
      </c>
      <c r="I33" s="118">
        <f t="shared" si="4"/>
        <v>0.76941816493151993</v>
      </c>
      <c r="J33" s="49">
        <f>'[3]arkusz główny'!AK127</f>
        <v>58710</v>
      </c>
      <c r="K33" s="50">
        <f>'[3]arkusz główny'!AL127</f>
        <v>2949504000</v>
      </c>
      <c r="L33" s="50">
        <f>'[3]arkusz główny'!AM127</f>
        <v>1876769395.2</v>
      </c>
      <c r="M33" s="50">
        <f>'[3]arkusz główny'!AN127</f>
        <v>660908317</v>
      </c>
      <c r="N33" s="119">
        <f t="shared" si="5"/>
        <v>0.61248943301052394</v>
      </c>
      <c r="O33" s="120">
        <f>'[3]arkusz główny'!AR127</f>
        <v>1079052603</v>
      </c>
    </row>
    <row r="34" spans="1:15" x14ac:dyDescent="0.25">
      <c r="A34" s="44" t="s">
        <v>65</v>
      </c>
      <c r="B34" s="45" t="s">
        <v>66</v>
      </c>
      <c r="C34" s="116">
        <f>'[3]arkusz główny'!F137</f>
        <v>2527774099.9179182</v>
      </c>
      <c r="D34" s="95">
        <f>'[3]arkusz główny'!H137</f>
        <v>5650</v>
      </c>
      <c r="E34" s="96">
        <f>'[3]arkusz główny'!I137</f>
        <v>2438253271.4499998</v>
      </c>
      <c r="F34" s="117">
        <f t="shared" si="3"/>
        <v>0.9645851152320829</v>
      </c>
      <c r="G34" s="97">
        <f>'[3]arkusz główny'!U137</f>
        <v>3623</v>
      </c>
      <c r="H34" s="96">
        <f>'[3]arkusz główny'!V137</f>
        <v>1568105297.5</v>
      </c>
      <c r="I34" s="118">
        <f t="shared" si="4"/>
        <v>0.62035025105721253</v>
      </c>
      <c r="J34" s="49">
        <f>'[3]arkusz główny'!AK137</f>
        <v>1783</v>
      </c>
      <c r="K34" s="50">
        <f>'[3]arkusz główny'!AL137</f>
        <v>745213222.38999999</v>
      </c>
      <c r="L34" s="50">
        <f>'[3]arkusz główny'!AM137</f>
        <v>474179169.63000005</v>
      </c>
      <c r="M34" s="50">
        <f>'[3]arkusz główny'!AN137</f>
        <v>168741733.23999998</v>
      </c>
      <c r="N34" s="119">
        <f t="shared" si="5"/>
        <v>0.30648118283259562</v>
      </c>
      <c r="O34" s="120">
        <f>'[3]arkusz główny'!AR137</f>
        <v>550577793</v>
      </c>
    </row>
    <row r="35" spans="1:15" x14ac:dyDescent="0.25">
      <c r="A35" s="44" t="s">
        <v>67</v>
      </c>
      <c r="B35" s="45" t="s">
        <v>68</v>
      </c>
      <c r="C35" s="116">
        <f>'[3]arkusz główny'!F142</f>
        <v>10282016.732331</v>
      </c>
      <c r="D35" s="46">
        <f>'[3]arkusz główny'!H142</f>
        <v>887</v>
      </c>
      <c r="E35" s="127"/>
      <c r="F35" s="128"/>
      <c r="G35" s="48">
        <f>'[3]arkusz główny'!U142</f>
        <v>571</v>
      </c>
      <c r="H35" s="47">
        <f>'[3]arkusz główny'!V142</f>
        <v>10115497.399999999</v>
      </c>
      <c r="I35" s="118">
        <f t="shared" si="4"/>
        <v>0.98380479854624292</v>
      </c>
      <c r="J35" s="49">
        <f>'[3]arkusz główny'!AK142</f>
        <v>570</v>
      </c>
      <c r="K35" s="50">
        <f>'[3]arkusz główny'!AL142</f>
        <v>9979061.1999999993</v>
      </c>
      <c r="L35" s="50">
        <f>'[3]arkusz główny'!AM142</f>
        <v>6349673.71</v>
      </c>
      <c r="M35" s="50">
        <f>'[3]arkusz główny'!AN142</f>
        <v>2332100.96</v>
      </c>
      <c r="N35" s="119">
        <f t="shared" si="5"/>
        <v>0.97298293556937265</v>
      </c>
      <c r="O35" s="120">
        <f>'[3]arkusz główny'!AR142</f>
        <v>2396857</v>
      </c>
    </row>
    <row r="36" spans="1:15" x14ac:dyDescent="0.25">
      <c r="A36" s="52">
        <v>7</v>
      </c>
      <c r="B36" s="53" t="s">
        <v>69</v>
      </c>
      <c r="C36" s="54">
        <f>'[3]arkusz główny'!F148</f>
        <v>10016263885.285778</v>
      </c>
      <c r="D36" s="55">
        <f>SUM(D37:D41)</f>
        <v>10864</v>
      </c>
      <c r="E36" s="56">
        <f>SUM(E37:E41)</f>
        <v>15236179420.906952</v>
      </c>
      <c r="F36" s="57">
        <f t="shared" si="3"/>
        <v>1.5211439709859684</v>
      </c>
      <c r="G36" s="58">
        <f>SUM(G37:G41)</f>
        <v>5193</v>
      </c>
      <c r="H36" s="56">
        <f>SUM(H37:H41)</f>
        <v>6230295827.1501884</v>
      </c>
      <c r="I36" s="59">
        <f t="shared" si="4"/>
        <v>0.62201793987303977</v>
      </c>
      <c r="J36" s="60">
        <f>'[3]arkusz główny'!AK148</f>
        <v>1898</v>
      </c>
      <c r="K36" s="61">
        <f>SUM(K37:K41)</f>
        <v>4398613109.7699995</v>
      </c>
      <c r="L36" s="61">
        <f>SUM(L37:L41)</f>
        <v>2798837504.0999994</v>
      </c>
      <c r="M36" s="61">
        <f>SUM(M37:M41)</f>
        <v>1010438302.27</v>
      </c>
      <c r="N36" s="62">
        <f t="shared" si="5"/>
        <v>0.4564980368726233</v>
      </c>
      <c r="O36" s="63">
        <f>'[3]arkusz główny'!AR148</f>
        <v>2213455964</v>
      </c>
    </row>
    <row r="37" spans="1:15" x14ac:dyDescent="0.25">
      <c r="A37" s="273" t="s">
        <v>70</v>
      </c>
      <c r="B37" s="83" t="s">
        <v>71</v>
      </c>
      <c r="C37" s="261"/>
      <c r="D37" s="39">
        <f>'[3]arkusz główny'!H149</f>
        <v>5465</v>
      </c>
      <c r="E37" s="40">
        <f>'[3]arkusz główny'!I149</f>
        <v>6686099459.7512608</v>
      </c>
      <c r="F37" s="271"/>
      <c r="G37" s="41">
        <f>'[3]arkusz główny'!U149</f>
        <v>2337</v>
      </c>
      <c r="H37" s="40">
        <f>'[3]arkusz główny'!V149</f>
        <v>2317509565.174931</v>
      </c>
      <c r="I37" s="265"/>
      <c r="J37" s="42">
        <f>'[3]arkusz główny'!AK149</f>
        <v>1190</v>
      </c>
      <c r="K37" s="43">
        <f>'[3]arkusz główny'!AL149</f>
        <v>2049767335.8999999</v>
      </c>
      <c r="L37" s="43">
        <f>'[3]arkusz główny'!AM149</f>
        <v>1304266946.9200001</v>
      </c>
      <c r="M37" s="43">
        <f>'[3]arkusz główny'!AN149</f>
        <v>477433418.71999997</v>
      </c>
      <c r="N37" s="267"/>
      <c r="O37" s="269"/>
    </row>
    <row r="38" spans="1:15" x14ac:dyDescent="0.25">
      <c r="A38" s="289"/>
      <c r="B38" s="83" t="s">
        <v>72</v>
      </c>
      <c r="C38" s="261"/>
      <c r="D38" s="95">
        <f>'[3]arkusz główny'!H150</f>
        <v>3498</v>
      </c>
      <c r="E38" s="96">
        <f>'[3]arkusz główny'!I150</f>
        <v>7171795514.3491507</v>
      </c>
      <c r="F38" s="271"/>
      <c r="G38" s="97">
        <f>'[3]arkusz główny'!U150</f>
        <v>1816</v>
      </c>
      <c r="H38" s="96">
        <f>'[3]arkusz główny'!V150</f>
        <v>3125883785.1776462</v>
      </c>
      <c r="I38" s="265"/>
      <c r="J38" s="98">
        <f>'[3]arkusz główny'!AK150</f>
        <v>943</v>
      </c>
      <c r="K38" s="99">
        <f>'[3]arkusz główny'!AL150</f>
        <v>1770525490.75</v>
      </c>
      <c r="L38" s="99">
        <f>'[3]arkusz główny'!AM150</f>
        <v>1126585364.3700001</v>
      </c>
      <c r="M38" s="99">
        <f>'[3]arkusz główny'!AN150</f>
        <v>402900269.51999998</v>
      </c>
      <c r="N38" s="267"/>
      <c r="O38" s="269"/>
    </row>
    <row r="39" spans="1:15" ht="24" customHeight="1" x14ac:dyDescent="0.25">
      <c r="A39" s="273" t="s">
        <v>73</v>
      </c>
      <c r="B39" s="77" t="s">
        <v>74</v>
      </c>
      <c r="C39" s="261"/>
      <c r="D39" s="95">
        <f>'[3]arkusz główny'!H153</f>
        <v>1464</v>
      </c>
      <c r="E39" s="96">
        <f>'[3]arkusz główny'!I153</f>
        <v>895224177.01948786</v>
      </c>
      <c r="F39" s="271"/>
      <c r="G39" s="97">
        <f>'[3]arkusz główny'!U153</f>
        <v>749</v>
      </c>
      <c r="H39" s="96">
        <f>'[3]arkusz główny'!V153</f>
        <v>476832227.69240767</v>
      </c>
      <c r="I39" s="265"/>
      <c r="J39" s="98">
        <f>'[3]arkusz główny'!AK153</f>
        <v>511</v>
      </c>
      <c r="K39" s="99">
        <f>'[3]arkusz główny'!AL153</f>
        <v>339745106.45000005</v>
      </c>
      <c r="L39" s="99">
        <f>'[3]arkusz główny'!AM153</f>
        <v>216179808.77999997</v>
      </c>
      <c r="M39" s="99">
        <f>'[3]arkusz główny'!AN153</f>
        <v>75922606.969999999</v>
      </c>
      <c r="N39" s="267"/>
      <c r="O39" s="269"/>
    </row>
    <row r="40" spans="1:15" ht="24" x14ac:dyDescent="0.25">
      <c r="A40" s="289"/>
      <c r="B40" s="64" t="s">
        <v>75</v>
      </c>
      <c r="C40" s="261"/>
      <c r="D40" s="95">
        <f>'[3]arkusz główny'!H154</f>
        <v>334</v>
      </c>
      <c r="E40" s="96">
        <f>'[3]arkusz główny'!I154</f>
        <v>424164414.94647962</v>
      </c>
      <c r="F40" s="271"/>
      <c r="G40" s="97">
        <f>'[3]arkusz główny'!U154</f>
        <v>216</v>
      </c>
      <c r="H40" s="96">
        <f>'[3]arkusz główny'!V154</f>
        <v>266250866.12830269</v>
      </c>
      <c r="I40" s="265"/>
      <c r="J40" s="98">
        <f>'[3]arkusz główny'!AK154</f>
        <v>169</v>
      </c>
      <c r="K40" s="99">
        <f>'[3]arkusz główny'!AL154</f>
        <v>196070560.52000001</v>
      </c>
      <c r="L40" s="99">
        <f>'[3]arkusz główny'!AM154</f>
        <v>124759697.07999998</v>
      </c>
      <c r="M40" s="99">
        <f>'[3]arkusz główny'!AN154</f>
        <v>44639773.420000002</v>
      </c>
      <c r="N40" s="267"/>
      <c r="O40" s="269"/>
    </row>
    <row r="41" spans="1:15" x14ac:dyDescent="0.25">
      <c r="A41" s="129" t="s">
        <v>76</v>
      </c>
      <c r="B41" s="77" t="s">
        <v>77</v>
      </c>
      <c r="C41" s="261"/>
      <c r="D41" s="46">
        <f>'[3]arkusz główny'!H155</f>
        <v>103</v>
      </c>
      <c r="E41" s="47">
        <f>'[3]arkusz główny'!I155</f>
        <v>58895854.840573631</v>
      </c>
      <c r="F41" s="271"/>
      <c r="G41" s="48">
        <f>'[3]arkusz główny'!U155</f>
        <v>75</v>
      </c>
      <c r="H41" s="47">
        <f>'[3]arkusz główny'!V155</f>
        <v>43819382.976900831</v>
      </c>
      <c r="I41" s="265"/>
      <c r="J41" s="49">
        <f>'[3]arkusz główny'!AK155</f>
        <v>75</v>
      </c>
      <c r="K41" s="50">
        <f>'[3]arkusz główny'!AL155</f>
        <v>42504616.150000006</v>
      </c>
      <c r="L41" s="50">
        <f>'[3]arkusz główny'!AM155</f>
        <v>27045686.950000003</v>
      </c>
      <c r="M41" s="50">
        <f>'[3]arkusz główny'!AN155</f>
        <v>9542233.6400000006</v>
      </c>
      <c r="N41" s="267"/>
      <c r="O41" s="269"/>
    </row>
    <row r="42" spans="1:15" x14ac:dyDescent="0.25">
      <c r="A42" s="52">
        <v>8</v>
      </c>
      <c r="B42" s="53" t="s">
        <v>78</v>
      </c>
      <c r="C42" s="54">
        <f>'[3]arkusz główny'!F157</f>
        <v>1140697773.3486731</v>
      </c>
      <c r="D42" s="55">
        <f>'[3]arkusz główny'!H157</f>
        <v>24172</v>
      </c>
      <c r="E42" s="56">
        <f>'[3]arkusz główny'!I157</f>
        <v>134257784.41999999</v>
      </c>
      <c r="F42" s="57">
        <f>IFERROR(E42/C42,".")</f>
        <v>0.11769794555298205</v>
      </c>
      <c r="G42" s="58">
        <f>'[3]arkusz główny'!U157</f>
        <v>19833</v>
      </c>
      <c r="H42" s="56">
        <f>'[3]arkusz główny'!V157</f>
        <v>1016608903.9499999</v>
      </c>
      <c r="I42" s="59">
        <f>IFERROR(H42/C42,".")</f>
        <v>0.89121669885056976</v>
      </c>
      <c r="J42" s="60">
        <f>'[3]arkusz główny'!AK157</f>
        <v>18548</v>
      </c>
      <c r="K42" s="61">
        <f>'[3]arkusz główny'!AL157</f>
        <v>708872468.8499999</v>
      </c>
      <c r="L42" s="61">
        <f>'[3]arkusz główny'!AM157</f>
        <v>451054538.54000008</v>
      </c>
      <c r="M42" s="61">
        <f>'[3]arkusz główny'!AN157</f>
        <v>162022174.41999999</v>
      </c>
      <c r="N42" s="62">
        <f>IFERROR(M42/O42,".")</f>
        <v>0.63740813400859964</v>
      </c>
      <c r="O42" s="63">
        <f>'[3]arkusz główny'!AR157</f>
        <v>254189060</v>
      </c>
    </row>
    <row r="43" spans="1:15" x14ac:dyDescent="0.25">
      <c r="A43" s="130" t="s">
        <v>79</v>
      </c>
      <c r="B43" s="131" t="s">
        <v>80</v>
      </c>
      <c r="C43" s="286"/>
      <c r="D43" s="132">
        <f>'[3]arkusz główny'!H158</f>
        <v>21890</v>
      </c>
      <c r="E43" s="133">
        <f>'[3]arkusz główny'!I158</f>
        <v>119889392.01999998</v>
      </c>
      <c r="F43" s="134"/>
      <c r="G43" s="135">
        <f>'[3]arkusz główny'!U158</f>
        <v>18587</v>
      </c>
      <c r="H43" s="133">
        <f>'[3]arkusz główny'!V158</f>
        <v>1010292386.1299999</v>
      </c>
      <c r="I43" s="136"/>
      <c r="J43" s="137">
        <f>'[3]arkusz główny'!AK158</f>
        <v>18192</v>
      </c>
      <c r="K43" s="138">
        <f>'[3]arkusz główny'!AL158</f>
        <v>702581107.59000003</v>
      </c>
      <c r="L43" s="138">
        <f>'[3]arkusz główny'!AM158</f>
        <v>447051351.62</v>
      </c>
      <c r="M43" s="138">
        <f>'[3]arkusz główny'!AN158</f>
        <v>160626415.19000003</v>
      </c>
      <c r="N43" s="139"/>
      <c r="O43" s="140"/>
    </row>
    <row r="44" spans="1:15" x14ac:dyDescent="0.25">
      <c r="A44" s="273" t="s">
        <v>81</v>
      </c>
      <c r="B44" s="141" t="s">
        <v>82</v>
      </c>
      <c r="C44" s="287"/>
      <c r="D44" s="142">
        <f>'[3]arkusz główny'!H159</f>
        <v>21745</v>
      </c>
      <c r="E44" s="143">
        <f>'[3]arkusz główny'!I159</f>
        <v>117806574.11999997</v>
      </c>
      <c r="F44" s="290"/>
      <c r="G44" s="144">
        <f>'[3]arkusz główny'!U159</f>
        <v>18530</v>
      </c>
      <c r="H44" s="145">
        <f>'[3]zobowiązania wieloletnie'!F10</f>
        <v>120665188.78999995</v>
      </c>
      <c r="I44" s="291"/>
      <c r="J44" s="146">
        <f>'[3]arkusz główny'!AK159</f>
        <v>2621</v>
      </c>
      <c r="K44" s="147">
        <f>'[3]arkusz główny'!AL159</f>
        <v>85436271.430000007</v>
      </c>
      <c r="L44" s="147">
        <f>'[3]arkusz główny'!AM159</f>
        <v>54362956.729999989</v>
      </c>
      <c r="M44" s="147">
        <f>'[3]arkusz główny'!AN159</f>
        <v>19449990.379999999</v>
      </c>
      <c r="N44" s="292"/>
      <c r="O44" s="293"/>
    </row>
    <row r="45" spans="1:15" x14ac:dyDescent="0.25">
      <c r="A45" s="281"/>
      <c r="B45" s="148" t="s">
        <v>83</v>
      </c>
      <c r="C45" s="287"/>
      <c r="D45" s="142">
        <f>'[3]arkusz główny'!H181</f>
        <v>145</v>
      </c>
      <c r="E45" s="143">
        <f>'[3]arkusz główny'!I181</f>
        <v>2082817.9</v>
      </c>
      <c r="F45" s="290"/>
      <c r="G45" s="149">
        <f>'[3]arkusz główny'!U181</f>
        <v>57</v>
      </c>
      <c r="H45" s="150">
        <f>'[3]zobowiązania wieloletnie'!F11</f>
        <v>410558781.33999997</v>
      </c>
      <c r="I45" s="291"/>
      <c r="J45" s="146">
        <f>'[3]arkusz główny'!AK181</f>
        <v>9399</v>
      </c>
      <c r="K45" s="147">
        <f>'[3]arkusz główny'!AL181</f>
        <v>315393570.36000001</v>
      </c>
      <c r="L45" s="147">
        <f>'[3]arkusz główny'!AM181</f>
        <v>200684301.82999998</v>
      </c>
      <c r="M45" s="147">
        <f>'[3]arkusz główny'!AN181</f>
        <v>72381189.950000003</v>
      </c>
      <c r="N45" s="292"/>
      <c r="O45" s="293"/>
    </row>
    <row r="46" spans="1:15" x14ac:dyDescent="0.25">
      <c r="A46" s="289"/>
      <c r="B46" s="148" t="s">
        <v>84</v>
      </c>
      <c r="C46" s="287"/>
      <c r="D46" s="151"/>
      <c r="E46" s="152"/>
      <c r="F46" s="290"/>
      <c r="G46" s="153"/>
      <c r="H46" s="150">
        <f>'[3]arkusz główny'!V191</f>
        <v>479068416</v>
      </c>
      <c r="I46" s="291"/>
      <c r="J46" s="146">
        <f>'[3]arkusz główny'!AK191</f>
        <v>7744</v>
      </c>
      <c r="K46" s="147">
        <f>'[3]arkusz główny'!AL191</f>
        <v>301751265.80000001</v>
      </c>
      <c r="L46" s="147">
        <f>'[3]arkusz główny'!AM191</f>
        <v>192004093.06</v>
      </c>
      <c r="M46" s="147">
        <f>'[3]arkusz główny'!AN191</f>
        <v>68795234.859999999</v>
      </c>
      <c r="N46" s="292"/>
      <c r="O46" s="293"/>
    </row>
    <row r="47" spans="1:15" s="158" customFormat="1" ht="13" x14ac:dyDescent="0.3">
      <c r="A47" s="154" t="s">
        <v>85</v>
      </c>
      <c r="B47" s="155" t="s">
        <v>86</v>
      </c>
      <c r="C47" s="288"/>
      <c r="D47" s="132">
        <f>'[3]arkusz główny'!H199</f>
        <v>2282</v>
      </c>
      <c r="E47" s="133">
        <f>'[3]arkusz główny'!I199</f>
        <v>14368392.4</v>
      </c>
      <c r="F47" s="134"/>
      <c r="G47" s="156">
        <f>'[3]arkusz główny'!U199</f>
        <v>1246</v>
      </c>
      <c r="H47" s="157">
        <f>'[3]arkusz główny'!V199</f>
        <v>6316517.8199999994</v>
      </c>
      <c r="I47" s="136"/>
      <c r="J47" s="137">
        <f>'[3]arkusz główny'!AK199</f>
        <v>997</v>
      </c>
      <c r="K47" s="138">
        <f>'[3]arkusz główny'!AL199</f>
        <v>6291361.2599999998</v>
      </c>
      <c r="L47" s="138">
        <f>'[3]arkusz główny'!AM199</f>
        <v>4003186.92</v>
      </c>
      <c r="M47" s="138">
        <f>'[3]arkusz główny'!AN199</f>
        <v>1395759.2299999997</v>
      </c>
      <c r="N47" s="139"/>
      <c r="O47" s="140"/>
    </row>
    <row r="48" spans="1:15" x14ac:dyDescent="0.25">
      <c r="A48" s="52">
        <v>9</v>
      </c>
      <c r="B48" s="53" t="s">
        <v>87</v>
      </c>
      <c r="C48" s="54">
        <f>'[3]arkusz główny'!F205</f>
        <v>1186053929.121459</v>
      </c>
      <c r="D48" s="55">
        <f>SUM(D49:D50)</f>
        <v>565</v>
      </c>
      <c r="E48" s="56"/>
      <c r="F48" s="57"/>
      <c r="G48" s="58">
        <f>SUM(G49)</f>
        <v>539</v>
      </c>
      <c r="H48" s="56">
        <f>'[3]zobowiązania wieloletnie'!F13</f>
        <v>938237471.51999998</v>
      </c>
      <c r="I48" s="59">
        <f>IFERROR(H48/C48,".")</f>
        <v>0.79105801893424599</v>
      </c>
      <c r="J48" s="60">
        <f>J49+J50</f>
        <v>1213</v>
      </c>
      <c r="K48" s="61">
        <f>SUM(K49:K50)</f>
        <v>649228026.21000004</v>
      </c>
      <c r="L48" s="61">
        <f>SUM(L49:L50)</f>
        <v>411662097.32999998</v>
      </c>
      <c r="M48" s="61">
        <f>SUM(M49:M50)</f>
        <v>147561476.72</v>
      </c>
      <c r="N48" s="62">
        <f>IFERROR(M48/O48,".")</f>
        <v>0.56231800098484686</v>
      </c>
      <c r="O48" s="63">
        <f>'[3]arkusz główny'!AR205</f>
        <v>262416420</v>
      </c>
    </row>
    <row r="49" spans="1:15" x14ac:dyDescent="0.25">
      <c r="A49" s="281" t="s">
        <v>88</v>
      </c>
      <c r="B49" s="159" t="s">
        <v>89</v>
      </c>
      <c r="C49" s="261"/>
      <c r="D49" s="39">
        <f>'[3]arkusz główny'!H206</f>
        <v>565</v>
      </c>
      <c r="E49" s="285"/>
      <c r="F49" s="271"/>
      <c r="G49" s="41">
        <f>'[3]arkusz główny'!U206</f>
        <v>539</v>
      </c>
      <c r="H49" s="145">
        <f>'[3]zobowiązania wieloletnie'!F14</f>
        <v>659892612.21000004</v>
      </c>
      <c r="I49" s="265"/>
      <c r="J49" s="160">
        <f>'[3]arkusz główny'!AK206</f>
        <v>457</v>
      </c>
      <c r="K49" s="99">
        <f>'[3]arkusz główny'!AL206</f>
        <v>377973128.13999999</v>
      </c>
      <c r="L49" s="43">
        <f>'[3]arkusz główny'!AM206</f>
        <v>239062614.84999999</v>
      </c>
      <c r="M49" s="43">
        <f>'[3]arkusz główny'!AN206</f>
        <v>84584334.579999998</v>
      </c>
      <c r="N49" s="267"/>
      <c r="O49" s="269"/>
    </row>
    <row r="50" spans="1:15" x14ac:dyDescent="0.25">
      <c r="A50" s="281"/>
      <c r="B50" s="161" t="s">
        <v>39</v>
      </c>
      <c r="C50" s="261"/>
      <c r="D50" s="162"/>
      <c r="E50" s="285"/>
      <c r="F50" s="271"/>
      <c r="G50" s="163"/>
      <c r="H50" s="164">
        <f>'[3]zobowiązania wieloletnie'!F15</f>
        <v>278344859.31</v>
      </c>
      <c r="I50" s="265"/>
      <c r="J50" s="49">
        <f>'[3]arkusz główny'!AK217</f>
        <v>756</v>
      </c>
      <c r="K50" s="50">
        <f>'[3]arkusz główny'!AL217</f>
        <v>271254898.06999999</v>
      </c>
      <c r="L50" s="50">
        <f>'[3]arkusz główny'!AM217</f>
        <v>172599482.47999999</v>
      </c>
      <c r="M50" s="50">
        <f>'[3]arkusz główny'!AN217</f>
        <v>62977142.140000001</v>
      </c>
      <c r="N50" s="267"/>
      <c r="O50" s="269"/>
    </row>
    <row r="51" spans="1:15" x14ac:dyDescent="0.25">
      <c r="A51" s="52">
        <v>10</v>
      </c>
      <c r="B51" s="165" t="s">
        <v>90</v>
      </c>
      <c r="C51" s="54">
        <f>'[3]arkusz główny'!F218</f>
        <v>9123884065.9467525</v>
      </c>
      <c r="D51" s="55">
        <f>'[3]arkusz główny'!H218</f>
        <v>527309</v>
      </c>
      <c r="E51" s="56"/>
      <c r="F51" s="57"/>
      <c r="G51" s="58">
        <f>'[3]arkusz główny'!U218</f>
        <v>478337</v>
      </c>
      <c r="H51" s="56">
        <f>'[3]zobowiązania wieloletnie'!F16</f>
        <v>7337729581.6300001</v>
      </c>
      <c r="I51" s="59">
        <f>IFERROR(H51/C51,".")</f>
        <v>0.80423310166957829</v>
      </c>
      <c r="J51" s="60">
        <f>'[3]arkusz główny'!AK218</f>
        <v>111548</v>
      </c>
      <c r="K51" s="166">
        <f>'[3]arkusz główny'!AL218</f>
        <v>5900376046.4799995</v>
      </c>
      <c r="L51" s="166">
        <f>'[3]arkusz główny'!AM218</f>
        <v>3754388113.1700001</v>
      </c>
      <c r="M51" s="166">
        <f>'[3]arkusz główny'!AN218</f>
        <v>1340510604.1700001</v>
      </c>
      <c r="N51" s="167">
        <f>IFERROR(M51/O51,".")</f>
        <v>0.66488170883264508</v>
      </c>
      <c r="O51" s="63">
        <f>'[3]arkusz główny'!AR218</f>
        <v>2016164058</v>
      </c>
    </row>
    <row r="52" spans="1:15" x14ac:dyDescent="0.25">
      <c r="A52" s="44" t="s">
        <v>91</v>
      </c>
      <c r="B52" s="141" t="s">
        <v>92</v>
      </c>
      <c r="C52" s="261"/>
      <c r="D52" s="168">
        <f>'[3]arkusz główny'!H219</f>
        <v>491536</v>
      </c>
      <c r="E52" s="280"/>
      <c r="F52" s="272"/>
      <c r="G52" s="169">
        <f>'[3]arkusz główny'!U219</f>
        <v>448571</v>
      </c>
      <c r="H52" s="170">
        <f>'[3]arkusz główny'!V219</f>
        <v>5350027002.5500002</v>
      </c>
      <c r="I52" s="283"/>
      <c r="J52" s="171">
        <f>'[3]arkusz główny'!AK219</f>
        <v>104846</v>
      </c>
      <c r="K52" s="172">
        <f>'[3]arkusz główny'!AL219</f>
        <v>5437942009.3599997</v>
      </c>
      <c r="L52" s="172">
        <f>'[3]arkusz główny'!AM219</f>
        <v>3460141595.8300004</v>
      </c>
      <c r="M52" s="172">
        <f>'[3]arkusz główny'!AN219</f>
        <v>1235467339.3499999</v>
      </c>
      <c r="N52" s="284"/>
      <c r="O52" s="269"/>
    </row>
    <row r="53" spans="1:15" x14ac:dyDescent="0.25">
      <c r="A53" s="129" t="s">
        <v>93</v>
      </c>
      <c r="B53" s="141" t="s">
        <v>92</v>
      </c>
      <c r="C53" s="261"/>
      <c r="D53" s="106">
        <f>'[3]arkusz główny'!H220</f>
        <v>48401</v>
      </c>
      <c r="E53" s="280"/>
      <c r="F53" s="272"/>
      <c r="G53" s="109">
        <f>'[3]arkusz główny'!U220</f>
        <v>44144</v>
      </c>
      <c r="H53" s="107">
        <f>'[3]arkusz główny'!V220</f>
        <v>457362129.69999993</v>
      </c>
      <c r="I53" s="283"/>
      <c r="J53" s="171">
        <f>'[3]arkusz główny'!AK220</f>
        <v>11986</v>
      </c>
      <c r="K53" s="172">
        <f>'[3]arkusz główny'!AL220</f>
        <v>462434037.11999995</v>
      </c>
      <c r="L53" s="172">
        <f>'[3]arkusz główny'!AM220</f>
        <v>294246517.33999997</v>
      </c>
      <c r="M53" s="172">
        <f>'[3]arkusz główny'!AN220</f>
        <v>105043264.81999999</v>
      </c>
      <c r="N53" s="284"/>
      <c r="O53" s="269"/>
    </row>
    <row r="54" spans="1:15" x14ac:dyDescent="0.25">
      <c r="A54" s="276" t="s">
        <v>94</v>
      </c>
      <c r="B54" s="141" t="s">
        <v>82</v>
      </c>
      <c r="C54" s="261"/>
      <c r="D54" s="173">
        <f>'[3]arkusz główny'!H221</f>
        <v>377596</v>
      </c>
      <c r="E54" s="280"/>
      <c r="F54" s="272"/>
      <c r="G54" s="174">
        <f>'[3]arkusz główny'!U221</f>
        <v>334629</v>
      </c>
      <c r="H54" s="175">
        <f>'[3]zobowiązania wieloletnie'!F17</f>
        <v>5796616886.6400003</v>
      </c>
      <c r="I54" s="283"/>
      <c r="J54" s="171">
        <f>'[3]arkusz główny'!AK221</f>
        <v>82143</v>
      </c>
      <c r="K54" s="172">
        <f>'[3]arkusz główny'!AL221</f>
        <v>4359112642.1899996</v>
      </c>
      <c r="L54" s="172">
        <f>'[3]arkusz główny'!AM221</f>
        <v>2773700108.8600001</v>
      </c>
      <c r="M54" s="172">
        <f>'[3]arkusz główny'!AN221</f>
        <v>983466917.48999989</v>
      </c>
      <c r="N54" s="284"/>
      <c r="O54" s="269"/>
    </row>
    <row r="55" spans="1:15" x14ac:dyDescent="0.25">
      <c r="A55" s="259"/>
      <c r="B55" s="176" t="s">
        <v>83</v>
      </c>
      <c r="C55" s="261"/>
      <c r="D55" s="106">
        <f>'[3]arkusz główny'!H237</f>
        <v>149713</v>
      </c>
      <c r="E55" s="280"/>
      <c r="F55" s="272"/>
      <c r="G55" s="109">
        <f>'[3]arkusz główny'!U237</f>
        <v>143708</v>
      </c>
      <c r="H55" s="150">
        <f>'[3]zobowiązania wieloletnie'!F18</f>
        <v>1541112694.99</v>
      </c>
      <c r="I55" s="283"/>
      <c r="J55" s="171">
        <f>'[3]arkusz główny'!AK237</f>
        <v>57607</v>
      </c>
      <c r="K55" s="112">
        <f>'[3]arkusz główny'!AL237</f>
        <v>1541219287.4899998</v>
      </c>
      <c r="L55" s="112">
        <f>'[3]arkusz główny'!AM237</f>
        <v>980659932.79999995</v>
      </c>
      <c r="M55" s="112">
        <f>'[3]arkusz główny'!AN237</f>
        <v>357033122.31999999</v>
      </c>
      <c r="N55" s="284"/>
      <c r="O55" s="269"/>
    </row>
    <row r="56" spans="1:15" x14ac:dyDescent="0.25">
      <c r="A56" s="275"/>
      <c r="B56" s="177" t="s">
        <v>84</v>
      </c>
      <c r="C56" s="78"/>
      <c r="D56" s="178"/>
      <c r="E56" s="179"/>
      <c r="F56" s="180"/>
      <c r="G56" s="181"/>
      <c r="H56" s="182"/>
      <c r="I56" s="183"/>
      <c r="J56" s="171">
        <f>'[3]arkusz główny'!AK242</f>
        <v>1</v>
      </c>
      <c r="K56" s="112">
        <f>'[3]arkusz główny'!AL242</f>
        <v>44116.800000000003</v>
      </c>
      <c r="L56" s="112">
        <f>'[3]arkusz główny'!AM242</f>
        <v>28071.51</v>
      </c>
      <c r="M56" s="112">
        <f>'[3]arkusz główny'!AN242</f>
        <v>10564.36</v>
      </c>
      <c r="N56" s="184"/>
      <c r="O56" s="185"/>
    </row>
    <row r="57" spans="1:15" x14ac:dyDescent="0.25">
      <c r="A57" s="52">
        <v>11</v>
      </c>
      <c r="B57" s="53" t="s">
        <v>95</v>
      </c>
      <c r="C57" s="54">
        <f>'[3]arkusz główny'!F243</f>
        <v>3533473433.6370234</v>
      </c>
      <c r="D57" s="55">
        <f>'[3]arkusz główny'!H243</f>
        <v>135421</v>
      </c>
      <c r="E57" s="56"/>
      <c r="F57" s="57"/>
      <c r="G57" s="58">
        <f>'[3]arkusz główny'!U243</f>
        <v>125156</v>
      </c>
      <c r="H57" s="56">
        <f>'[3]zobowiązania wieloletnie'!F19</f>
        <v>3102136332.46</v>
      </c>
      <c r="I57" s="59">
        <f>IFERROR(H57/C57,".")</f>
        <v>0.87792830219950291</v>
      </c>
      <c r="J57" s="60">
        <f>'[3]arkusz główny'!AK243</f>
        <v>31729</v>
      </c>
      <c r="K57" s="166">
        <f>'[3]arkusz główny'!AL243</f>
        <v>2392894094.73</v>
      </c>
      <c r="L57" s="166">
        <f>'[3]arkusz główny'!AM243</f>
        <v>1522597305.6999998</v>
      </c>
      <c r="M57" s="166">
        <f>'[3]arkusz główny'!AN243</f>
        <v>544110274.18000007</v>
      </c>
      <c r="N57" s="167">
        <f>IFERROR(M57/O57,".")</f>
        <v>0.69457801814009756</v>
      </c>
      <c r="O57" s="63">
        <f>'[3]arkusz główny'!AR243</f>
        <v>783368117</v>
      </c>
    </row>
    <row r="58" spans="1:15" ht="24" x14ac:dyDescent="0.25">
      <c r="A58" s="123" t="s">
        <v>96</v>
      </c>
      <c r="B58" s="38" t="s">
        <v>97</v>
      </c>
      <c r="C58" s="261"/>
      <c r="D58" s="168">
        <f>'[3]arkusz główny'!H244</f>
        <v>32065</v>
      </c>
      <c r="E58" s="282"/>
      <c r="F58" s="272"/>
      <c r="G58" s="169">
        <f>'[3]arkusz główny'!U244</f>
        <v>27272</v>
      </c>
      <c r="H58" s="170">
        <f>'[3]arkusz główny'!V244</f>
        <v>525190965.70000011</v>
      </c>
      <c r="I58" s="283"/>
      <c r="J58" s="171">
        <f>'[3]arkusz główny'!AK244</f>
        <v>14086</v>
      </c>
      <c r="K58" s="172">
        <f>'[3]arkusz główny'!AL244</f>
        <v>528433712.69999999</v>
      </c>
      <c r="L58" s="172">
        <f>'[3]arkusz główny'!AM244</f>
        <v>336242124.69999999</v>
      </c>
      <c r="M58" s="172">
        <f>'[3]arkusz główny'!AN244</f>
        <v>120024917.23</v>
      </c>
      <c r="N58" s="284"/>
      <c r="O58" s="269"/>
    </row>
    <row r="59" spans="1:15" ht="26.5" customHeight="1" x14ac:dyDescent="0.25">
      <c r="A59" s="129" t="s">
        <v>98</v>
      </c>
      <c r="B59" s="64" t="s">
        <v>99</v>
      </c>
      <c r="C59" s="261"/>
      <c r="D59" s="106">
        <f>'[3]arkusz główny'!H245</f>
        <v>114049</v>
      </c>
      <c r="E59" s="282"/>
      <c r="F59" s="272"/>
      <c r="G59" s="109">
        <f>'[3]arkusz główny'!U245</f>
        <v>106651</v>
      </c>
      <c r="H59" s="107">
        <f>'[3]arkusz główny'!V245</f>
        <v>1859923639.8599997</v>
      </c>
      <c r="I59" s="283"/>
      <c r="J59" s="171">
        <f>'[3]arkusz główny'!AK245</f>
        <v>28145</v>
      </c>
      <c r="K59" s="172">
        <f>'[3]arkusz główny'!AL245</f>
        <v>1864460382.0300002</v>
      </c>
      <c r="L59" s="172">
        <f>'[3]arkusz główny'!AM245</f>
        <v>1186355181</v>
      </c>
      <c r="M59" s="172">
        <f>'[3]arkusz główny'!AN245</f>
        <v>424085356.95000005</v>
      </c>
      <c r="N59" s="284"/>
      <c r="O59" s="269"/>
    </row>
    <row r="60" spans="1:15" x14ac:dyDescent="0.25">
      <c r="A60" s="276" t="s">
        <v>100</v>
      </c>
      <c r="B60" s="186" t="s">
        <v>89</v>
      </c>
      <c r="C60" s="261"/>
      <c r="D60" s="173">
        <f>'[3]arkusz główny'!H246</f>
        <v>94633</v>
      </c>
      <c r="E60" s="282"/>
      <c r="F60" s="272"/>
      <c r="G60" s="174">
        <f>'[3]arkusz główny'!U246</f>
        <v>85196</v>
      </c>
      <c r="H60" s="175">
        <f>'[3]zobowiązania wieloletnie'!F20</f>
        <v>2541251182.3400002</v>
      </c>
      <c r="I60" s="283"/>
      <c r="J60" s="111">
        <f>'[3]arkusz główny'!AK246</f>
        <v>21266</v>
      </c>
      <c r="K60" s="187">
        <f>'[3]arkusz główny'!AL246</f>
        <v>1831998453.29</v>
      </c>
      <c r="L60" s="187">
        <f>'[3]arkusz główny'!AM246</f>
        <v>1165699759.26</v>
      </c>
      <c r="M60" s="187">
        <f>'[3]arkusz główny'!AN246</f>
        <v>414282548.69999999</v>
      </c>
      <c r="N60" s="284"/>
      <c r="O60" s="269"/>
    </row>
    <row r="61" spans="1:15" x14ac:dyDescent="0.25">
      <c r="A61" s="259"/>
      <c r="B61" s="161" t="s">
        <v>39</v>
      </c>
      <c r="C61" s="261"/>
      <c r="D61" s="168">
        <f>'[3]arkusz główny'!H262</f>
        <v>40788</v>
      </c>
      <c r="E61" s="282"/>
      <c r="F61" s="272"/>
      <c r="G61" s="169">
        <f>'[3]arkusz główny'!U262</f>
        <v>39960</v>
      </c>
      <c r="H61" s="164">
        <f>'[3]zobowiązania wieloletnie'!F21</f>
        <v>560885150.12</v>
      </c>
      <c r="I61" s="283"/>
      <c r="J61" s="111">
        <f>'[3]arkusz główny'!AK262</f>
        <v>17898</v>
      </c>
      <c r="K61" s="112">
        <f>'[3]arkusz główny'!AL262</f>
        <v>560895641.44000006</v>
      </c>
      <c r="L61" s="112">
        <f>'[3]arkusz główny'!AM262</f>
        <v>356897546.44</v>
      </c>
      <c r="M61" s="112">
        <f>'[3]arkusz główny'!AN262</f>
        <v>129827725.47999999</v>
      </c>
      <c r="N61" s="284"/>
      <c r="O61" s="269"/>
    </row>
    <row r="62" spans="1:15" ht="25" customHeight="1" x14ac:dyDescent="0.25">
      <c r="A62" s="52">
        <v>13</v>
      </c>
      <c r="B62" s="53" t="s">
        <v>101</v>
      </c>
      <c r="C62" s="54">
        <f>'[3]arkusz główny'!F267</f>
        <v>11348342142.696306</v>
      </c>
      <c r="D62" s="55">
        <f>'[3]arkusz główny'!H267</f>
        <v>5839561</v>
      </c>
      <c r="E62" s="56"/>
      <c r="F62" s="57"/>
      <c r="G62" s="58">
        <f>'[3]arkusz główny'!U267</f>
        <v>5468952</v>
      </c>
      <c r="H62" s="56">
        <f>'[3]arkusz główny'!V267</f>
        <v>9701271858.8999977</v>
      </c>
      <c r="I62" s="59">
        <f>IFERROR(H62/C62,".")</f>
        <v>0.85486247567391604</v>
      </c>
      <c r="J62" s="60">
        <f>'[3]arkusz główny'!AK267</f>
        <v>1051794</v>
      </c>
      <c r="K62" s="61">
        <f>'[3]arkusz główny'!AL267</f>
        <v>9721631123.1499996</v>
      </c>
      <c r="L62" s="61">
        <f>'[3]arkusz główny'!AM267</f>
        <v>6185830250.1399984</v>
      </c>
      <c r="M62" s="61">
        <f>'[3]arkusz główny'!AN267</f>
        <v>2216331053.9200006</v>
      </c>
      <c r="N62" s="62">
        <f>IFERROR(M62/O62,".")</f>
        <v>0.86493383865736684</v>
      </c>
      <c r="O62" s="63">
        <f>'[3]arkusz główny'!AR267</f>
        <v>2562428425</v>
      </c>
    </row>
    <row r="63" spans="1:15" x14ac:dyDescent="0.25">
      <c r="A63" s="37" t="s">
        <v>102</v>
      </c>
      <c r="B63" s="277" t="s">
        <v>103</v>
      </c>
      <c r="C63" s="261"/>
      <c r="D63" s="188">
        <f>'[3]arkusz główny'!H268</f>
        <v>229200</v>
      </c>
      <c r="E63" s="280"/>
      <c r="F63" s="271"/>
      <c r="G63" s="189">
        <f>'[3]arkusz główny'!U268</f>
        <v>214988</v>
      </c>
      <c r="H63" s="190">
        <f>'[3]arkusz główny'!V268</f>
        <v>471611574.59999996</v>
      </c>
      <c r="I63" s="265"/>
      <c r="J63" s="191">
        <f>'[3]arkusz główny'!AK268</f>
        <v>39917</v>
      </c>
      <c r="K63" s="192">
        <f>'[3]arkusz główny'!AL268</f>
        <v>472885823.71000004</v>
      </c>
      <c r="L63" s="192">
        <f>'[3]arkusz główny'!AM268</f>
        <v>300895748.00000006</v>
      </c>
      <c r="M63" s="192">
        <f>'[3]arkusz główny'!AN268</f>
        <v>107739094.34000002</v>
      </c>
      <c r="N63" s="267"/>
      <c r="O63" s="269"/>
    </row>
    <row r="64" spans="1:15" x14ac:dyDescent="0.25">
      <c r="A64" s="129" t="s">
        <v>104</v>
      </c>
      <c r="B64" s="278"/>
      <c r="C64" s="261"/>
      <c r="D64" s="188">
        <f>'[3]arkusz główny'!H269</f>
        <v>4870784</v>
      </c>
      <c r="E64" s="280"/>
      <c r="F64" s="271"/>
      <c r="G64" s="189">
        <f>'[3]arkusz główny'!U269</f>
        <v>4614183</v>
      </c>
      <c r="H64" s="190">
        <f>'[3]arkusz główny'!V269</f>
        <v>8271795304.1000004</v>
      </c>
      <c r="I64" s="265"/>
      <c r="J64" s="193">
        <f>'[3]arkusz główny'!AK269</f>
        <v>903054</v>
      </c>
      <c r="K64" s="194">
        <f>'[3]arkusz główny'!AL269</f>
        <v>8287799226.999999</v>
      </c>
      <c r="L64" s="194">
        <f>'[3]arkusz główny'!AM269</f>
        <v>5273490679.6099997</v>
      </c>
      <c r="M64" s="194">
        <f>'[3]arkusz główny'!AN269</f>
        <v>1892036285.77</v>
      </c>
      <c r="N64" s="267"/>
      <c r="O64" s="269"/>
    </row>
    <row r="65" spans="1:15" x14ac:dyDescent="0.25">
      <c r="A65" s="129" t="s">
        <v>105</v>
      </c>
      <c r="B65" s="279"/>
      <c r="C65" s="261"/>
      <c r="D65" s="188">
        <f>'[3]arkusz główny'!H270</f>
        <v>851919</v>
      </c>
      <c r="E65" s="280"/>
      <c r="F65" s="271"/>
      <c r="G65" s="189">
        <f>'[3]arkusz główny'!U270</f>
        <v>779109</v>
      </c>
      <c r="H65" s="190">
        <f>'[3]arkusz główny'!V270</f>
        <v>957864980.20000005</v>
      </c>
      <c r="I65" s="265"/>
      <c r="J65" s="193">
        <f>'[3]arkusz główny'!AK270</f>
        <v>211148</v>
      </c>
      <c r="K65" s="194">
        <f>'[3]arkusz główny'!AL270</f>
        <v>960946072.43999982</v>
      </c>
      <c r="L65" s="194">
        <f>'[3]arkusz główny'!AM270</f>
        <v>611443822.53000009</v>
      </c>
      <c r="M65" s="194">
        <f>'[3]arkusz główny'!AN270</f>
        <v>216555673.81</v>
      </c>
      <c r="N65" s="267"/>
      <c r="O65" s="269"/>
    </row>
    <row r="66" spans="1:15" x14ac:dyDescent="0.25">
      <c r="A66" s="273" t="s">
        <v>106</v>
      </c>
      <c r="B66" s="186" t="s">
        <v>89</v>
      </c>
      <c r="C66" s="261"/>
      <c r="D66" s="195">
        <f>'[3]arkusz główny'!H271</f>
        <v>5838752</v>
      </c>
      <c r="E66" s="280"/>
      <c r="F66" s="271"/>
      <c r="G66" s="196">
        <f>'[3]arkusz główny'!U271</f>
        <v>5468143</v>
      </c>
      <c r="H66" s="197">
        <f>'[3]arkusz główny'!V271</f>
        <v>9697268318.5999985</v>
      </c>
      <c r="I66" s="265"/>
      <c r="J66" s="111">
        <f>'[3]arkusz główny'!AK271</f>
        <v>1051715</v>
      </c>
      <c r="K66" s="112">
        <f>'[3]arkusz główny'!AL271</f>
        <v>9719206062.6800003</v>
      </c>
      <c r="L66" s="112">
        <f>'[3]arkusz główny'!AM271</f>
        <v>6184287186.9099989</v>
      </c>
      <c r="M66" s="112">
        <f>'[3]arkusz główny'!AN271</f>
        <v>2215764889.6000004</v>
      </c>
      <c r="N66" s="267"/>
      <c r="O66" s="269"/>
    </row>
    <row r="67" spans="1:15" x14ac:dyDescent="0.25">
      <c r="A67" s="281"/>
      <c r="B67" s="161" t="s">
        <v>107</v>
      </c>
      <c r="C67" s="261"/>
      <c r="D67" s="198">
        <f>'[3]arkusz główny'!H280</f>
        <v>809</v>
      </c>
      <c r="E67" s="280"/>
      <c r="F67" s="271"/>
      <c r="G67" s="196">
        <f>'[3]arkusz główny'!U280</f>
        <v>809</v>
      </c>
      <c r="H67" s="197">
        <f>'[3]arkusz główny'!V280</f>
        <v>4003540.3000000003</v>
      </c>
      <c r="I67" s="265"/>
      <c r="J67" s="111">
        <f>'[3]arkusz główny'!AK280</f>
        <v>812</v>
      </c>
      <c r="K67" s="112">
        <f>'[3]arkusz główny'!AL280</f>
        <v>2425060.4699999997</v>
      </c>
      <c r="L67" s="112">
        <f>'[3]arkusz główny'!AM280</f>
        <v>1543063.23</v>
      </c>
      <c r="M67" s="112">
        <f>'[3]arkusz główny'!AN280</f>
        <v>566164.31999999995</v>
      </c>
      <c r="N67" s="267"/>
      <c r="O67" s="269"/>
    </row>
    <row r="68" spans="1:15" x14ac:dyDescent="0.25">
      <c r="A68" s="199">
        <v>14</v>
      </c>
      <c r="B68" s="200" t="s">
        <v>108</v>
      </c>
      <c r="C68" s="201">
        <f>'[3]arkusz główny'!F282</f>
        <v>980606357.66174102</v>
      </c>
      <c r="D68" s="202">
        <f>'[3]arkusz główny'!H282</f>
        <v>110911</v>
      </c>
      <c r="E68" s="203"/>
      <c r="F68" s="204">
        <f>IFERROR(E68/C68,".")</f>
        <v>0</v>
      </c>
      <c r="G68" s="205">
        <f>'[3]arkusz główny'!U282</f>
        <v>85700</v>
      </c>
      <c r="H68" s="203">
        <f>'[3]arkusz główny'!V282</f>
        <v>590412262.81999993</v>
      </c>
      <c r="I68" s="206">
        <f>IFERROR(H68/C68,".")</f>
        <v>0.60208896078120466</v>
      </c>
      <c r="J68" s="207">
        <f>'[3]arkusz główny'!AK282</f>
        <v>50916</v>
      </c>
      <c r="K68" s="208">
        <f>'[3]arkusz główny'!AL282</f>
        <v>576130583.04999995</v>
      </c>
      <c r="L68" s="208">
        <f>'[3]arkusz główny'!AM282</f>
        <v>366591454.15999997</v>
      </c>
      <c r="M68" s="208">
        <f>'[3]arkusz główny'!AN282</f>
        <v>124764630.66</v>
      </c>
      <c r="N68" s="209">
        <f>IFERROR(M68/O68,".")</f>
        <v>0.59035029175735776</v>
      </c>
      <c r="O68" s="210">
        <f>'[3]arkusz główny'!AR282</f>
        <v>211340000</v>
      </c>
    </row>
    <row r="69" spans="1:15" x14ac:dyDescent="0.25">
      <c r="A69" s="211">
        <v>16</v>
      </c>
      <c r="B69" s="165" t="s">
        <v>109</v>
      </c>
      <c r="C69" s="201">
        <f>'[3]arkusz główny'!F287</f>
        <v>575636662.24767506</v>
      </c>
      <c r="D69" s="202">
        <f>'[3]arkusz główny'!H287</f>
        <v>763</v>
      </c>
      <c r="E69" s="203">
        <f>'[3]arkusz główny'!I287</f>
        <v>1167551115.0900002</v>
      </c>
      <c r="F69" s="204">
        <f>IFERROR(E69/C69,".")</f>
        <v>2.0282778906595187</v>
      </c>
      <c r="G69" s="205">
        <f>'[3]arkusz główny'!U287</f>
        <v>189</v>
      </c>
      <c r="H69" s="203">
        <f>'[3]arkusz główny'!V287</f>
        <v>277851183</v>
      </c>
      <c r="I69" s="206">
        <f>IFERROR(H69/C69,".")</f>
        <v>0.48268500118647928</v>
      </c>
      <c r="J69" s="207">
        <f>'[3]arkusz główny'!AK287</f>
        <v>129</v>
      </c>
      <c r="K69" s="208">
        <f>'[3]arkusz główny'!AL287</f>
        <v>87085224.030000016</v>
      </c>
      <c r="L69" s="208">
        <f>'[3]arkusz główny'!AM287</f>
        <v>55412327.45000001</v>
      </c>
      <c r="M69" s="208">
        <f>'[3]arkusz główny'!AN287</f>
        <v>18988248.140000004</v>
      </c>
      <c r="N69" s="209">
        <f>IFERROR(M69/O69,".")</f>
        <v>0.1535717993129119</v>
      </c>
      <c r="O69" s="210">
        <f>'[3]arkusz główny'!AR287</f>
        <v>123644108</v>
      </c>
    </row>
    <row r="70" spans="1:15" x14ac:dyDescent="0.25">
      <c r="A70" s="211">
        <v>17</v>
      </c>
      <c r="B70" s="165" t="s">
        <v>110</v>
      </c>
      <c r="C70" s="201">
        <f>'[3]arkusz główny'!F295</f>
        <v>506327113.00000006</v>
      </c>
      <c r="D70" s="212"/>
      <c r="E70" s="203"/>
      <c r="F70" s="204"/>
      <c r="G70" s="205"/>
      <c r="H70" s="203"/>
      <c r="I70" s="206"/>
      <c r="J70" s="207"/>
      <c r="K70" s="208"/>
      <c r="L70" s="208"/>
      <c r="M70" s="208"/>
      <c r="N70" s="209"/>
      <c r="O70" s="210">
        <f>'[3]arkusz główny'!AR295</f>
        <v>108470000</v>
      </c>
    </row>
    <row r="71" spans="1:15" x14ac:dyDescent="0.25">
      <c r="A71" s="52">
        <v>19</v>
      </c>
      <c r="B71" s="53" t="s">
        <v>111</v>
      </c>
      <c r="C71" s="54">
        <f>'[3]arkusz główny'!F296</f>
        <v>4376056599.7896013</v>
      </c>
      <c r="D71" s="213">
        <f>D72+D73+D76+D79</f>
        <v>44253</v>
      </c>
      <c r="E71" s="56">
        <f>E72+E73+E76+E79</f>
        <v>5831803414.8858538</v>
      </c>
      <c r="F71" s="57">
        <f>IFERROR(E71/C71,".")</f>
        <v>1.3326617885075445</v>
      </c>
      <c r="G71" s="58">
        <f>G72+G73+G76+G79</f>
        <v>22425</v>
      </c>
      <c r="H71" s="56">
        <f>H72+H73+H76+H79</f>
        <v>3214682327.7465606</v>
      </c>
      <c r="I71" s="59">
        <f>IFERROR(H71/C71,".")</f>
        <v>0.73460711817601287</v>
      </c>
      <c r="J71" s="60">
        <f>'[3]arkusz główny'!AK296</f>
        <v>16878</v>
      </c>
      <c r="K71" s="61">
        <f>K72+K73+K76+K79</f>
        <v>2679232877.1199999</v>
      </c>
      <c r="L71" s="61">
        <f>L72+L73+L76+L79</f>
        <v>1632488756.4699998</v>
      </c>
      <c r="M71" s="61">
        <f>M72+M73+M76+M79</f>
        <v>610713589.6500001</v>
      </c>
      <c r="N71" s="62">
        <f>IFERROR(M71/O71,".")</f>
        <v>0.63178130712023062</v>
      </c>
      <c r="O71" s="63">
        <f>'[3]arkusz główny'!AR296</f>
        <v>966653465</v>
      </c>
    </row>
    <row r="72" spans="1:15" x14ac:dyDescent="0.25">
      <c r="A72" s="37" t="s">
        <v>112</v>
      </c>
      <c r="B72" s="214" t="s">
        <v>113</v>
      </c>
      <c r="C72" s="261"/>
      <c r="D72" s="215">
        <f>'[3]arkusz główny'!H297</f>
        <v>553</v>
      </c>
      <c r="E72" s="40">
        <f>'[3]arkusz główny'!I297</f>
        <v>56040678</v>
      </c>
      <c r="F72" s="271"/>
      <c r="G72" s="216">
        <f>'[3]arkusz główny'!U297</f>
        <v>299</v>
      </c>
      <c r="H72" s="96">
        <f>'[3]arkusz główny'!V297</f>
        <v>37180000</v>
      </c>
      <c r="I72" s="265"/>
      <c r="J72" s="42">
        <f>'[3]arkusz główny'!AK297</f>
        <v>299</v>
      </c>
      <c r="K72" s="217">
        <f>'[3]arkusz główny'!AL297</f>
        <v>37156680</v>
      </c>
      <c r="L72" s="217">
        <f>'[3]arkusz główny'!AM297</f>
        <v>23642795.48</v>
      </c>
      <c r="M72" s="217">
        <f>'[3]arkusz główny'!AN297</f>
        <v>8641728.5499999989</v>
      </c>
      <c r="N72" s="267"/>
      <c r="O72" s="269"/>
    </row>
    <row r="73" spans="1:15" x14ac:dyDescent="0.25">
      <c r="A73" s="273" t="s">
        <v>114</v>
      </c>
      <c r="B73" s="83" t="s">
        <v>115</v>
      </c>
      <c r="C73" s="261"/>
      <c r="D73" s="95">
        <f>'[3]arkusz główny'!H298</f>
        <v>43130</v>
      </c>
      <c r="E73" s="96">
        <f>'[3]arkusz główny'!I298</f>
        <v>4995401517.8231478</v>
      </c>
      <c r="F73" s="271"/>
      <c r="G73" s="97">
        <f>SUM(G74:G75)</f>
        <v>21653</v>
      </c>
      <c r="H73" s="96">
        <f>SUM(H74:H75)</f>
        <v>2463675554.6938543</v>
      </c>
      <c r="I73" s="265"/>
      <c r="J73" s="98">
        <f>'[3]arkusz główny'!AK298</f>
        <v>16801</v>
      </c>
      <c r="K73" s="99">
        <f>'[3]arkusz główny'!AL298</f>
        <v>2088405296.5</v>
      </c>
      <c r="L73" s="99">
        <f>'[3]arkusz główny'!AM298</f>
        <v>1276740358.54</v>
      </c>
      <c r="M73" s="99">
        <f>'[3]arkusz główny'!AN298</f>
        <v>476294217.69000006</v>
      </c>
      <c r="N73" s="267"/>
      <c r="O73" s="269"/>
    </row>
    <row r="74" spans="1:15" x14ac:dyDescent="0.25">
      <c r="A74" s="274"/>
      <c r="B74" s="186" t="s">
        <v>116</v>
      </c>
      <c r="C74" s="261"/>
      <c r="D74" s="95">
        <f>'[3]arkusz główny'!H299</f>
        <v>43130</v>
      </c>
      <c r="E74" s="96">
        <f>'[3]arkusz główny'!I299</f>
        <v>4995401517.8231478</v>
      </c>
      <c r="F74" s="271"/>
      <c r="G74" s="97">
        <f>'[3]arkusz główny'!U299</f>
        <v>21590</v>
      </c>
      <c r="H74" s="96">
        <f>'[3]arkusz główny'!V299</f>
        <v>2458628874.1538544</v>
      </c>
      <c r="I74" s="265"/>
      <c r="J74" s="98">
        <f>'[3]arkusz główny'!AK299</f>
        <v>16747</v>
      </c>
      <c r="K74" s="99">
        <f>'[3]arkusz główny'!AL299</f>
        <v>2083358615.96</v>
      </c>
      <c r="L74" s="99">
        <f>'[3]arkusz główny'!AM299</f>
        <v>1273529155.9200001</v>
      </c>
      <c r="M74" s="99">
        <f>'[3]arkusz główny'!AN299</f>
        <v>475159506.02000004</v>
      </c>
      <c r="N74" s="267"/>
      <c r="O74" s="269"/>
    </row>
    <row r="75" spans="1:15" x14ac:dyDescent="0.25">
      <c r="A75" s="275"/>
      <c r="B75" s="161" t="s">
        <v>117</v>
      </c>
      <c r="C75" s="261"/>
      <c r="D75" s="218"/>
      <c r="E75" s="219"/>
      <c r="F75" s="271"/>
      <c r="G75" s="97">
        <f>'[3]arkusz główny'!U300</f>
        <v>63</v>
      </c>
      <c r="H75" s="96">
        <f>'[3]arkusz główny'!V300</f>
        <v>5046680.5399999991</v>
      </c>
      <c r="I75" s="265"/>
      <c r="J75" s="98">
        <f>'[3]arkusz główny'!AK300</f>
        <v>62</v>
      </c>
      <c r="K75" s="99">
        <f>'[3]arkusz główny'!AL300</f>
        <v>5046680.5399999991</v>
      </c>
      <c r="L75" s="99">
        <f>'[3]arkusz główny'!AM300</f>
        <v>3211202.62</v>
      </c>
      <c r="M75" s="99">
        <f>'[3]arkusz główny'!AN300</f>
        <v>1134711.67</v>
      </c>
      <c r="N75" s="267"/>
      <c r="O75" s="269"/>
    </row>
    <row r="76" spans="1:15" x14ac:dyDescent="0.25">
      <c r="A76" s="273" t="s">
        <v>118</v>
      </c>
      <c r="B76" s="83" t="s">
        <v>119</v>
      </c>
      <c r="C76" s="261"/>
      <c r="D76" s="95">
        <f>'[3]arkusz główny'!H301</f>
        <v>296</v>
      </c>
      <c r="E76" s="96">
        <f>'[3]arkusz główny'!I301</f>
        <v>155445212.72999999</v>
      </c>
      <c r="F76" s="271"/>
      <c r="G76" s="97">
        <f>SUM(G77:G78)</f>
        <v>200</v>
      </c>
      <c r="H76" s="96">
        <f>SUM(H77:H78)</f>
        <v>90602880.469999999</v>
      </c>
      <c r="I76" s="265"/>
      <c r="J76" s="98">
        <f>'[3]arkusz główny'!AK301</f>
        <v>257</v>
      </c>
      <c r="K76" s="99">
        <f>'[3]arkusz główny'!AL301</f>
        <v>57574442.5</v>
      </c>
      <c r="L76" s="99">
        <f>'[3]arkusz główny'!AM301</f>
        <v>25564821.589999996</v>
      </c>
      <c r="M76" s="99">
        <f>'[3]arkusz główny'!AN301</f>
        <v>12920484.57</v>
      </c>
      <c r="N76" s="267"/>
      <c r="O76" s="269"/>
    </row>
    <row r="77" spans="1:15" x14ac:dyDescent="0.25">
      <c r="A77" s="274"/>
      <c r="B77" s="186" t="s">
        <v>116</v>
      </c>
      <c r="C77" s="261"/>
      <c r="D77" s="46">
        <f>'[3]arkusz główny'!H302</f>
        <v>296</v>
      </c>
      <c r="E77" s="47">
        <f>'[3]arkusz główny'!I302</f>
        <v>155445212.72999999</v>
      </c>
      <c r="F77" s="271"/>
      <c r="G77" s="48">
        <f>'[3]arkusz główny'!U302</f>
        <v>196</v>
      </c>
      <c r="H77" s="47">
        <f>'[3]arkusz główny'!V302</f>
        <v>89632722.189999998</v>
      </c>
      <c r="I77" s="265"/>
      <c r="J77" s="49">
        <f>'[3]arkusz główny'!AK302</f>
        <v>256</v>
      </c>
      <c r="K77" s="50">
        <f>'[3]arkusz główny'!AL302</f>
        <v>56604284.219999999</v>
      </c>
      <c r="L77" s="50">
        <f>'[3]arkusz główny'!AM302</f>
        <v>24947509.909999996</v>
      </c>
      <c r="M77" s="50">
        <f>'[3]arkusz główny'!AN302</f>
        <v>12702637.93</v>
      </c>
      <c r="N77" s="267"/>
      <c r="O77" s="269"/>
    </row>
    <row r="78" spans="1:15" x14ac:dyDescent="0.25">
      <c r="A78" s="275"/>
      <c r="B78" s="161" t="s">
        <v>117</v>
      </c>
      <c r="C78" s="261"/>
      <c r="D78" s="218"/>
      <c r="E78" s="219"/>
      <c r="F78" s="272"/>
      <c r="G78" s="48">
        <f>'[3]arkusz główny'!U303</f>
        <v>4</v>
      </c>
      <c r="H78" s="47">
        <f>'[3]arkusz główny'!V303</f>
        <v>970158.28</v>
      </c>
      <c r="I78" s="265"/>
      <c r="J78" s="49">
        <f>'[3]arkusz główny'!AK303</f>
        <v>7</v>
      </c>
      <c r="K78" s="50">
        <f>'[3]arkusz główny'!AL303</f>
        <v>970158.28</v>
      </c>
      <c r="L78" s="50">
        <f>'[3]arkusz główny'!AM303</f>
        <v>617311.68000000005</v>
      </c>
      <c r="M78" s="50">
        <f>'[3]arkusz główny'!AN303</f>
        <v>217846.64</v>
      </c>
      <c r="N78" s="267"/>
      <c r="O78" s="269"/>
    </row>
    <row r="79" spans="1:15" x14ac:dyDescent="0.25">
      <c r="A79" s="44" t="s">
        <v>120</v>
      </c>
      <c r="B79" s="77" t="s">
        <v>121</v>
      </c>
      <c r="C79" s="261"/>
      <c r="D79" s="46">
        <f>'[3]arkusz główny'!H304</f>
        <v>274</v>
      </c>
      <c r="E79" s="47">
        <f>'[3]arkusz główny'!I304</f>
        <v>624916006.33270633</v>
      </c>
      <c r="F79" s="271"/>
      <c r="G79" s="48">
        <f>'[3]arkusz główny'!U304</f>
        <v>273</v>
      </c>
      <c r="H79" s="47">
        <f>'[3]arkusz główny'!V304</f>
        <v>623223892.58270633</v>
      </c>
      <c r="I79" s="265"/>
      <c r="J79" s="49">
        <f>'[3]arkusz główny'!AK304</f>
        <v>274</v>
      </c>
      <c r="K79" s="50">
        <f>'[3]arkusz główny'!AL304</f>
        <v>496096458.12</v>
      </c>
      <c r="L79" s="50">
        <f>'[3]arkusz główny'!AM304</f>
        <v>306540780.86000001</v>
      </c>
      <c r="M79" s="50">
        <f>'[3]arkusz główny'!AN304</f>
        <v>112857158.84</v>
      </c>
      <c r="N79" s="267"/>
      <c r="O79" s="269"/>
    </row>
    <row r="80" spans="1:15" x14ac:dyDescent="0.25">
      <c r="A80" s="52">
        <v>20</v>
      </c>
      <c r="B80" s="53" t="s">
        <v>122</v>
      </c>
      <c r="C80" s="54">
        <f>'[3]arkusz główny'!F305</f>
        <v>2182404131.4214482</v>
      </c>
      <c r="D80" s="55">
        <f>'[3]arkusz główny'!H305</f>
        <v>1314</v>
      </c>
      <c r="E80" s="56">
        <f>'[3]arkusz główny'!I305</f>
        <v>1110669602.21</v>
      </c>
      <c r="F80" s="57">
        <f>IFERROR(E80/C80,".")</f>
        <v>0.5089202252777062</v>
      </c>
      <c r="G80" s="58">
        <f>'[3]arkusz główny'!U305</f>
        <v>1213</v>
      </c>
      <c r="H80" s="56">
        <f>'[3]arkusz główny'!V305</f>
        <v>1020216608.5899999</v>
      </c>
      <c r="I80" s="59">
        <f>IFERROR(H80/C80,".")</f>
        <v>0.46747373408128134</v>
      </c>
      <c r="J80" s="60">
        <f>'[3]arkusz główny'!AK305</f>
        <v>42</v>
      </c>
      <c r="K80" s="61">
        <f>'[3]arkusz główny'!AL305</f>
        <v>849700723.45000005</v>
      </c>
      <c r="L80" s="61">
        <f>'[3]arkusz główny'!AM305</f>
        <v>540664564.13999999</v>
      </c>
      <c r="M80" s="61">
        <f>'[3]arkusz główny'!AN305</f>
        <v>192634130.87999997</v>
      </c>
      <c r="N80" s="62">
        <f>IFERROR(M80/O80,".")</f>
        <v>0.40288397856570174</v>
      </c>
      <c r="O80" s="63">
        <f>'[3]arkusz główny'!AR305</f>
        <v>478137978</v>
      </c>
    </row>
    <row r="81" spans="1:15" ht="24.75" customHeight="1" x14ac:dyDescent="0.25">
      <c r="A81" s="52">
        <f>'[3]arkusz główny'!B308</f>
        <v>21</v>
      </c>
      <c r="B81" s="53" t="e">
        <f>'[3]arkusz główny'!C308:D308</f>
        <v>#VALUE!</v>
      </c>
      <c r="C81" s="54">
        <f>'[3]arkusz główny'!F308</f>
        <v>1229231306.637239</v>
      </c>
      <c r="D81" s="213">
        <f>'[3]arkusz główny'!H308</f>
        <v>195625</v>
      </c>
      <c r="E81" s="220"/>
      <c r="F81" s="57"/>
      <c r="G81" s="58">
        <f>'[3]arkusz główny'!U308</f>
        <v>180308</v>
      </c>
      <c r="H81" s="56">
        <f>'[3]arkusz główny'!V308</f>
        <v>1198848837.6500001</v>
      </c>
      <c r="I81" s="59">
        <f>IFERROR(H81/C81,".")</f>
        <v>0.97528335893888429</v>
      </c>
      <c r="J81" s="60">
        <f>'[3]arkusz główny'!AK308</f>
        <v>180341</v>
      </c>
      <c r="K81" s="61">
        <f>'[3]arkusz główny'!AL308</f>
        <v>1199192219.9200001</v>
      </c>
      <c r="L81" s="61">
        <f>'[3]arkusz główny'!AM308</f>
        <v>763045151.44000006</v>
      </c>
      <c r="M81" s="61">
        <f>'[3]arkusz główny'!AN308</f>
        <v>267028306.76999995</v>
      </c>
      <c r="N81" s="62">
        <f>IFERROR(M81/O81,".")</f>
        <v>0.97676919817319019</v>
      </c>
      <c r="O81" s="63">
        <f>'[3]arkusz główny'!AR308</f>
        <v>273379123</v>
      </c>
    </row>
    <row r="82" spans="1:15" x14ac:dyDescent="0.25">
      <c r="A82" s="52"/>
      <c r="B82" s="53" t="s">
        <v>123</v>
      </c>
      <c r="C82" s="54">
        <f>'[3]arkusz główny'!F309</f>
        <v>1177195319.710218</v>
      </c>
      <c r="D82" s="221"/>
      <c r="E82" s="220"/>
      <c r="F82" s="57"/>
      <c r="G82" s="222"/>
      <c r="H82" s="56">
        <f>'[3]zobowiązania wieloletnie'!F22</f>
        <v>1259805744.0699999</v>
      </c>
      <c r="I82" s="59">
        <f>IFERROR(H82/C82,".")</f>
        <v>1.0701756309905459</v>
      </c>
      <c r="J82" s="60">
        <f>'[3]arkusz główny'!AK309</f>
        <v>53466</v>
      </c>
      <c r="K82" s="61">
        <f>SUM(K83:K84)</f>
        <v>1259805744.0699999</v>
      </c>
      <c r="L82" s="61">
        <f>SUM(L83:L84)</f>
        <v>801610021.19000006</v>
      </c>
      <c r="M82" s="61">
        <f>SUM(M83:M84)</f>
        <v>298022264.75999999</v>
      </c>
      <c r="N82" s="62">
        <f>IFERROR(M82/O82,".")</f>
        <v>1.1289359357362818</v>
      </c>
      <c r="O82" s="63">
        <f>'[3]arkusz główny'!AR309</f>
        <v>263985099</v>
      </c>
    </row>
    <row r="83" spans="1:15" x14ac:dyDescent="0.25">
      <c r="A83" s="259" t="s">
        <v>88</v>
      </c>
      <c r="B83" s="223" t="s">
        <v>39</v>
      </c>
      <c r="C83" s="261"/>
      <c r="D83" s="263"/>
      <c r="E83" s="224"/>
      <c r="F83" s="225"/>
      <c r="G83" s="226"/>
      <c r="H83" s="145">
        <f>'[3]zobowiązania wieloletnie'!F23</f>
        <v>586710431.03999996</v>
      </c>
      <c r="I83" s="265"/>
      <c r="J83" s="227">
        <f>'[3]arkusz główny'!AK310</f>
        <v>17662</v>
      </c>
      <c r="K83" s="228">
        <f>'[3]arkusz główny'!AL310</f>
        <v>586710431.03999996</v>
      </c>
      <c r="L83" s="228">
        <f>'[3]arkusz główny'!AM310</f>
        <v>373321428.02999997</v>
      </c>
      <c r="M83" s="228">
        <f>'[3]arkusz główny'!AN310</f>
        <v>137689426.47999999</v>
      </c>
      <c r="N83" s="267"/>
      <c r="O83" s="269"/>
    </row>
    <row r="84" spans="1:15" ht="13" thickBot="1" x14ac:dyDescent="0.3">
      <c r="A84" s="260"/>
      <c r="B84" s="161" t="s">
        <v>124</v>
      </c>
      <c r="C84" s="262"/>
      <c r="D84" s="264"/>
      <c r="E84" s="229"/>
      <c r="F84" s="230"/>
      <c r="G84" s="231"/>
      <c r="H84" s="232">
        <f>'[3]zobowiązania wieloletnie'!F24</f>
        <v>673095313.02999997</v>
      </c>
      <c r="I84" s="266"/>
      <c r="J84" s="233">
        <f>'[3]arkusz główny'!AK311</f>
        <v>35804</v>
      </c>
      <c r="K84" s="234">
        <f>'[3]arkusz główny'!AL311</f>
        <v>673095313.02999997</v>
      </c>
      <c r="L84" s="234">
        <f>'[3]arkusz główny'!AM311</f>
        <v>428288593.16000003</v>
      </c>
      <c r="M84" s="234">
        <f>'[3]arkusz główny'!AN311</f>
        <v>160332838.28</v>
      </c>
      <c r="N84" s="268"/>
      <c r="O84" s="270"/>
    </row>
    <row r="85" spans="1:15" ht="31.5" customHeight="1" thickBot="1" x14ac:dyDescent="0.3">
      <c r="A85" s="253" t="s">
        <v>125</v>
      </c>
      <c r="B85" s="254"/>
      <c r="C85" s="235">
        <f>'[3]arkusz główny'!F312</f>
        <v>81978401893.671814</v>
      </c>
      <c r="D85" s="236">
        <f>D82+D80+D71+D69+D68+D62+D57+D51+D48+D42+D36+D30+D27+D18+D13+D9+D6+D81</f>
        <v>7151276</v>
      </c>
      <c r="E85" s="237">
        <f>E82+E80+E71+E69+E68+E62+E57+E51+E48+E42+E36+E30+E27+E18+E13+E9+E6+E81</f>
        <v>72432740368.072815</v>
      </c>
      <c r="F85" s="238">
        <f>IFERROR(E85/C85,".")</f>
        <v>0.88355882396951357</v>
      </c>
      <c r="G85" s="239">
        <f>G82+G80+G71+G69+G68+G62+G57+G51+G48+G42+G36+G30+G27+G18+G13+G9+G6+G81</f>
        <v>6554320</v>
      </c>
      <c r="H85" s="240">
        <f>H82+H80+H71+H69+H68+H62+H57+H51+H48+H42+H36+H30+H27+H18+H13+H9+H6+H81</f>
        <v>60865446057.955925</v>
      </c>
      <c r="I85" s="241">
        <f>IFERROR(H85/C85,".")</f>
        <v>0.7424570942100096</v>
      </c>
      <c r="J85" s="242">
        <f>'[3]arkusz główny'!AK312</f>
        <v>1241183</v>
      </c>
      <c r="K85" s="243">
        <f>K82+K80+K71+K69+K62+K57+K51+K48+K42+K36+K30+K27+K18+K13+K9+K6+K81+K68</f>
        <v>46741695498.309998</v>
      </c>
      <c r="L85" s="243">
        <f t="shared" ref="L85:M85" si="6">L82+L80+L71+L69+L62+L57+L51+L48+L42+L36+L30+L27+L18+L13+L9+L6+L81+L68</f>
        <v>29824247305.719997</v>
      </c>
      <c r="M85" s="243">
        <f t="shared" si="6"/>
        <v>10606451938.940001</v>
      </c>
      <c r="N85" s="244">
        <f>IFERROR(M85/O85,".")</f>
        <v>0.58613576528661859</v>
      </c>
      <c r="O85" s="245">
        <f>'[3]arkusz główny'!AR312</f>
        <v>18095554933</v>
      </c>
    </row>
    <row r="86" spans="1:15" ht="31.5" customHeight="1" thickBot="1" x14ac:dyDescent="0.3">
      <c r="A86" s="255" t="s">
        <v>126</v>
      </c>
      <c r="B86" s="255"/>
      <c r="C86" s="246">
        <f>'[3]arkusz główny'!F313</f>
        <v>82346769974.061661</v>
      </c>
      <c r="D86" s="256"/>
      <c r="E86" s="257"/>
      <c r="F86" s="257"/>
      <c r="G86" s="258"/>
      <c r="H86" s="240">
        <f>'[3]arkusz główny'!V313</f>
        <v>61157246057.955925</v>
      </c>
      <c r="I86" s="247">
        <f>IFERROR(H86/C86,".")</f>
        <v>0.74267935557423559</v>
      </c>
      <c r="J86" s="248"/>
      <c r="K86" s="243">
        <f>'[3]arkusz główny'!AL313</f>
        <v>47033495498.309998</v>
      </c>
      <c r="L86" s="243">
        <f>'[3]arkusz główny'!AM313</f>
        <v>30009919645.619999</v>
      </c>
      <c r="M86" s="243">
        <f>'[3]arkusz główny'!AN313</f>
        <v>10670048828.25</v>
      </c>
      <c r="N86" s="244">
        <f>IFERROR(M86/O86,".")</f>
        <v>0.58705491345836092</v>
      </c>
      <c r="O86" s="246">
        <f>O82+O80+O71+O69+O62+O57+O51+O48+O42+O36+O30+O27+O18+O13+O9+O6+O68+O81+O70</f>
        <v>18175554933</v>
      </c>
    </row>
    <row r="87" spans="1:15" ht="13" x14ac:dyDescent="0.3">
      <c r="A87" s="249" t="s">
        <v>127</v>
      </c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</row>
    <row r="88" spans="1:15" ht="13" x14ac:dyDescent="0.3">
      <c r="A88" s="249" t="str">
        <f>'[3]arkusz główny'!B315</f>
        <v>2.) Szacunkowe limity finansowe zostały przeliczone wg kursu 4,6679 (kurs EBC z przedostatniego dnia roboczego Komisji Europejskiej miesiąca poprzedzającego miesiąc, dla którego dokonuje się wyliczenia limitu alokacji środków wspólnotowych - 30.03.2022 r.)</v>
      </c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O88" s="251"/>
    </row>
    <row r="89" spans="1:15" hidden="1" x14ac:dyDescent="0.25">
      <c r="A89" s="249" t="str">
        <f>'[3]arkusz główny'!B316</f>
        <v xml:space="preserve">3.) W ramach poddziałania 19.2 dane zawarte w sekcjach "złożone wnioski" oraz "wnioski odrzucone / wycofane" nie zawierają wniosków niewybranych przez LGD. </v>
      </c>
      <c r="J89" s="92"/>
      <c r="K89" s="92"/>
      <c r="L89" s="92"/>
      <c r="M89" s="92"/>
      <c r="N89" s="92"/>
    </row>
    <row r="90" spans="1:15" hidden="1" x14ac:dyDescent="0.25">
      <c r="A90" s="249" t="str">
        <f>'[3]arkusz główny'!B317</f>
        <v>4.) W ramach poddziałania 19.4 dane kwotowe zawarte w sekcjach dotyczących złożonych wniosków oraz zawartych umów dotyczą maksymalnej kwoty wsparcia wynikającej z umowy ramowej zawartej przez daną LGD.</v>
      </c>
    </row>
    <row r="91" spans="1:15" hidden="1" x14ac:dyDescent="0.25">
      <c r="A91" s="249" t="str">
        <f>'[3]arkusz główny'!B318</f>
        <v>5.)  W przypadku działania 13, w wyniku przeksięgowań płatności część kwot z decyzji została zrealizowana w ramach budżetu PROW 2007-2013 (dot. wiersza zobowiązania z PROW 2007-2013 (część kampanii 2014)).</v>
      </c>
      <c r="K91" s="252"/>
      <c r="L91" s="252"/>
      <c r="M91" s="252"/>
    </row>
    <row r="92" spans="1:15" hidden="1" x14ac:dyDescent="0.25">
      <c r="A92" s="249" t="str">
        <f>'[3]arkusz główny'!B319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3" spans="1:15" hidden="1" x14ac:dyDescent="0.25">
      <c r="A93" s="249" t="str">
        <f>'[3]arkusz główny'!B320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4" spans="1:15" hidden="1" x14ac:dyDescent="0.25">
      <c r="A94" s="249" t="str">
        <f>'[3]arkusz główny'!B321</f>
        <v>8.) Dane w sekcjach B-J i L-N nie obejmują instrumentów finansowych realizowanych w ramach Programu.</v>
      </c>
    </row>
    <row r="95" spans="1:15" hidden="1" x14ac:dyDescent="0.25">
      <c r="A95" s="249" t="str">
        <f>'[3]arkusz główny'!B322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5" s="92"/>
      <c r="H95" s="92"/>
      <c r="I95" s="92"/>
    </row>
    <row r="96" spans="1:15" hidden="1" x14ac:dyDescent="0.25">
      <c r="A96" s="249"/>
      <c r="C96" s="252"/>
      <c r="D96" s="92"/>
      <c r="E96" s="92"/>
      <c r="G96" s="92"/>
      <c r="H96" s="92"/>
      <c r="J96" s="92"/>
      <c r="K96" s="92"/>
    </row>
    <row r="97" spans="1:15" hidden="1" x14ac:dyDescent="0.25">
      <c r="A97" s="249" t="str">
        <f>'[3]arkusz główny'!B325</f>
        <v xml:space="preserve">Sporządzili: pracownicy Wydziału Informacji Zarządczej i Sprawozdawczości oraz Wydziału Sprawozdawczości Instrumentów Rolnych i Rybackich </v>
      </c>
    </row>
    <row r="98" spans="1:15" hidden="1" x14ac:dyDescent="0.25">
      <c r="A98" s="249" t="str">
        <f>'[3]arkusz główny'!B326</f>
        <v xml:space="preserve">Sprawdzili: Marcin Bereziński Naczelnik Wydziału Informacji Zarządczej i Sprawozdawczości, Tomasz Sikora Naczelnik Wydziału Sprawozdawczości Instrumentów Rolnych i Rybackich </v>
      </c>
    </row>
    <row r="99" spans="1:15" hidden="1" x14ac:dyDescent="0.25">
      <c r="A99" s="249" t="str">
        <f>'[3]arkusz główny'!B327</f>
        <v>Zaakceptował: Piotr Bartuszek, p.o. Zastępcy Dyrektora Departamentu Analiz i Sprawozdawczości</v>
      </c>
    </row>
    <row r="100" spans="1:15" hidden="1" x14ac:dyDescent="0.25">
      <c r="A100" s="249" t="str">
        <f>'[3]arkusz główny'!B328</f>
        <v>Zatwierdziła: Katarzyna Kotańska , p.o. Dyrektora Departamentu Analiz i Sprawozdawczości</v>
      </c>
    </row>
    <row r="101" spans="1:15" ht="15" hidden="1" customHeight="1" x14ac:dyDescent="0.25">
      <c r="A101" s="249" t="str">
        <f>'[3]arkusz główny'!B329</f>
        <v>Data sporządzenia: 16.05.2022 r.</v>
      </c>
    </row>
    <row r="102" spans="1:15" hidden="1" x14ac:dyDescent="0.25">
      <c r="C102" s="92">
        <f>C6+C9+C13+C18+C27+C30+C36+C42+C48+C51+C57+C62+C68+C69+C70+C71+C80+C81+C82-C86</f>
        <v>0</v>
      </c>
      <c r="D102" s="92">
        <f>D85-'[3]arkusz główny'!H312</f>
        <v>0</v>
      </c>
      <c r="E102" s="92">
        <f>E85-'[3]arkusz główny'!I312</f>
        <v>0</v>
      </c>
      <c r="G102" s="92">
        <f>G85-'[3]arkusz główny'!U312</f>
        <v>0</v>
      </c>
      <c r="H102" s="92">
        <f>H85-'[3]arkusz główny'!V312</f>
        <v>0</v>
      </c>
      <c r="J102" s="92">
        <f>J85-'[3]arkusz główny'!AK312</f>
        <v>0</v>
      </c>
      <c r="K102" s="92">
        <f>K85-'[3]arkusz główny'!AL312</f>
        <v>0</v>
      </c>
      <c r="L102" s="92">
        <f>L85-'[3]arkusz główny'!AM312</f>
        <v>0</v>
      </c>
      <c r="M102" s="92">
        <f>M85-'[3]arkusz główny'!AN312</f>
        <v>0</v>
      </c>
      <c r="O102" s="252">
        <f>O86-'[3]arkusz główny'!AR313</f>
        <v>0</v>
      </c>
    </row>
    <row r="103" spans="1:15" hidden="1" x14ac:dyDescent="0.25"/>
    <row r="104" spans="1:15" x14ac:dyDescent="0.25">
      <c r="A104" s="249" t="s">
        <v>128</v>
      </c>
    </row>
    <row r="105" spans="1:15" x14ac:dyDescent="0.25">
      <c r="A105" s="249" t="s">
        <v>129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A25:A26"/>
    <mergeCell ref="C28:C29"/>
    <mergeCell ref="F28:F29"/>
    <mergeCell ref="I28:I29"/>
    <mergeCell ref="N28:N29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3:C47"/>
    <mergeCell ref="A44:A46"/>
    <mergeCell ref="F44:F46"/>
    <mergeCell ref="I44:I46"/>
    <mergeCell ref="N44:N46"/>
    <mergeCell ref="O44:O46"/>
    <mergeCell ref="O28:O29"/>
    <mergeCell ref="A37:A38"/>
    <mergeCell ref="C37:C41"/>
    <mergeCell ref="F37:F41"/>
    <mergeCell ref="I37:I41"/>
    <mergeCell ref="N37:N41"/>
    <mergeCell ref="O37:O41"/>
    <mergeCell ref="A39:A40"/>
    <mergeCell ref="A54:A56"/>
    <mergeCell ref="C58:C61"/>
    <mergeCell ref="E58:E61"/>
    <mergeCell ref="F58:F61"/>
    <mergeCell ref="I58:I61"/>
    <mergeCell ref="N58:N61"/>
    <mergeCell ref="O49:O50"/>
    <mergeCell ref="C52:C55"/>
    <mergeCell ref="E52:E55"/>
    <mergeCell ref="F52:F55"/>
    <mergeCell ref="I52:I55"/>
    <mergeCell ref="N52:N55"/>
    <mergeCell ref="O52:O55"/>
    <mergeCell ref="A49:A50"/>
    <mergeCell ref="C49:C50"/>
    <mergeCell ref="E49:E50"/>
    <mergeCell ref="F49:F50"/>
    <mergeCell ref="I49:I50"/>
    <mergeCell ref="N49:N50"/>
    <mergeCell ref="C72:C79"/>
    <mergeCell ref="F72:F79"/>
    <mergeCell ref="I72:I79"/>
    <mergeCell ref="N72:N79"/>
    <mergeCell ref="O72:O79"/>
    <mergeCell ref="A73:A75"/>
    <mergeCell ref="A76:A78"/>
    <mergeCell ref="O58:O61"/>
    <mergeCell ref="A60:A61"/>
    <mergeCell ref="B63:B65"/>
    <mergeCell ref="C63:C67"/>
    <mergeCell ref="E63:E67"/>
    <mergeCell ref="F63:F67"/>
    <mergeCell ref="I63:I67"/>
    <mergeCell ref="N63:N67"/>
    <mergeCell ref="O63:O67"/>
    <mergeCell ref="A66:A67"/>
    <mergeCell ref="A85:B85"/>
    <mergeCell ref="A86:B86"/>
    <mergeCell ref="D86:G86"/>
    <mergeCell ref="A83:A84"/>
    <mergeCell ref="C83:C84"/>
    <mergeCell ref="D83:D84"/>
    <mergeCell ref="I83:I84"/>
    <mergeCell ref="N83:N84"/>
    <mergeCell ref="O83:O84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wersja uproszczona</vt:lpstr>
      <vt:lpstr>'wersja uproszczona'!Obszar_wydruku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2022-05-17T09:57:03Z</cp:lastPrinted>
  <dcterms:created xsi:type="dcterms:W3CDTF">2022-05-17T09:49:41Z</dcterms:created>
  <dcterms:modified xsi:type="dcterms:W3CDTF">2022-05-17T10:56:40Z</dcterms:modified>
</cp:coreProperties>
</file>