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C:\Users\smucha\Desktop\Downloads\"/>
    </mc:Choice>
  </mc:AlternateContent>
  <xr:revisionPtr revIDLastSave="0" documentId="13_ncr:1_{BE8A04CB-9075-4476-8D73-C67991B68FF7}" xr6:coauthVersionLast="47" xr6:coauthVersionMax="47" xr10:uidLastSave="{00000000-0000-0000-0000-000000000000}"/>
  <bookViews>
    <workbookView xWindow="28680" yWindow="-120" windowWidth="29040" windowHeight="17640" xr2:uid="{00000000-000D-0000-FFFF-FFFF00000000}"/>
  </bookViews>
  <sheets>
    <sheet name="PROW 2014-2020 wrzesień 2022" sheetId="1" r:id="rId1"/>
  </sheets>
  <externalReferences>
    <externalReference r:id="rId2"/>
    <externalReference r:id="rId3"/>
    <externalReference r:id="rId4"/>
  </externalReferences>
  <definedNames>
    <definedName name="AXIS">[1]Reference!$M$2:$M$5</definedName>
    <definedName name="COUNTRY">[1]Reference!$E$2:$E$28</definedName>
    <definedName name="data">'[2]0-TYT'!$D$12</definedName>
    <definedName name="dd">#REF!</definedName>
    <definedName name="gg">#REF!</definedName>
    <definedName name="ggg">#REF!</definedName>
    <definedName name="kurs">#REF!</definedName>
    <definedName name="_xlnm.Print_Area" localSheetId="0">'PROW 2014-2020 wrzesień 2022'!$A$1:$O$107</definedName>
    <definedName name="STATUS">[1]Reference!$K$2:$K$4</definedName>
    <definedName name="tttt">#REF!</definedName>
    <definedName name="YEAR">[1]Reference!$I$2:$I$8</definedName>
    <definedName name="YESNO">[1]Reference!$G$2:$G$3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3" i="1" l="1"/>
  <c r="A102" i="1"/>
  <c r="A101" i="1"/>
  <c r="A100" i="1"/>
  <c r="A99" i="1"/>
  <c r="A97" i="1"/>
  <c r="A96" i="1"/>
  <c r="A95" i="1"/>
  <c r="A94" i="1"/>
  <c r="A93" i="1"/>
  <c r="A92" i="1"/>
  <c r="A91" i="1"/>
  <c r="M88" i="1"/>
  <c r="L88" i="1"/>
  <c r="K88" i="1"/>
  <c r="H88" i="1"/>
  <c r="I88" i="1" s="1"/>
  <c r="C88" i="1"/>
  <c r="O87" i="1"/>
  <c r="J87" i="1"/>
  <c r="J104" i="1" s="1"/>
  <c r="C87" i="1"/>
  <c r="M86" i="1"/>
  <c r="L86" i="1"/>
  <c r="K86" i="1"/>
  <c r="K84" i="1" s="1"/>
  <c r="J86" i="1"/>
  <c r="H86" i="1"/>
  <c r="M85" i="1"/>
  <c r="M84" i="1" s="1"/>
  <c r="L85" i="1"/>
  <c r="K85" i="1"/>
  <c r="J85" i="1"/>
  <c r="H85" i="1"/>
  <c r="O84" i="1"/>
  <c r="L84" i="1"/>
  <c r="J84" i="1"/>
  <c r="H84" i="1"/>
  <c r="I84" i="1" s="1"/>
  <c r="D84" i="1"/>
  <c r="C84" i="1"/>
  <c r="O83" i="1"/>
  <c r="M83" i="1"/>
  <c r="N83" i="1" s="1"/>
  <c r="L83" i="1"/>
  <c r="K83" i="1"/>
  <c r="J83" i="1"/>
  <c r="H83" i="1"/>
  <c r="G83" i="1"/>
  <c r="D83" i="1"/>
  <c r="C83" i="1"/>
  <c r="O82" i="1"/>
  <c r="M82" i="1"/>
  <c r="L82" i="1"/>
  <c r="K82" i="1"/>
  <c r="J82" i="1"/>
  <c r="H82" i="1"/>
  <c r="G82" i="1"/>
  <c r="D82" i="1"/>
  <c r="C82" i="1"/>
  <c r="B82" i="1"/>
  <c r="A82" i="1"/>
  <c r="O81" i="1"/>
  <c r="M81" i="1"/>
  <c r="L81" i="1"/>
  <c r="K81" i="1"/>
  <c r="J81" i="1"/>
  <c r="I81" i="1"/>
  <c r="H81" i="1"/>
  <c r="G81" i="1"/>
  <c r="E81" i="1"/>
  <c r="D81" i="1"/>
  <c r="C81" i="1"/>
  <c r="M80" i="1"/>
  <c r="L80" i="1"/>
  <c r="K80" i="1"/>
  <c r="J80" i="1"/>
  <c r="H80" i="1"/>
  <c r="G80" i="1"/>
  <c r="E80" i="1"/>
  <c r="D80" i="1"/>
  <c r="M79" i="1"/>
  <c r="L79" i="1"/>
  <c r="K79" i="1"/>
  <c r="J79" i="1"/>
  <c r="H79" i="1"/>
  <c r="G79" i="1"/>
  <c r="G77" i="1" s="1"/>
  <c r="M78" i="1"/>
  <c r="L78" i="1"/>
  <c r="K78" i="1"/>
  <c r="J78" i="1"/>
  <c r="H78" i="1"/>
  <c r="G78" i="1"/>
  <c r="E78" i="1"/>
  <c r="D78" i="1"/>
  <c r="M77" i="1"/>
  <c r="L77" i="1"/>
  <c r="K77" i="1"/>
  <c r="J77" i="1"/>
  <c r="E77" i="1"/>
  <c r="D77" i="1"/>
  <c r="M76" i="1"/>
  <c r="L76" i="1"/>
  <c r="K76" i="1"/>
  <c r="J76" i="1"/>
  <c r="H76" i="1"/>
  <c r="G76" i="1"/>
  <c r="M75" i="1"/>
  <c r="L75" i="1"/>
  <c r="K75" i="1"/>
  <c r="J75" i="1"/>
  <c r="H75" i="1"/>
  <c r="G75" i="1"/>
  <c r="E75" i="1"/>
  <c r="D75" i="1"/>
  <c r="M74" i="1"/>
  <c r="L74" i="1"/>
  <c r="K74" i="1"/>
  <c r="J74" i="1"/>
  <c r="H74" i="1"/>
  <c r="E74" i="1"/>
  <c r="D74" i="1"/>
  <c r="M73" i="1"/>
  <c r="L73" i="1"/>
  <c r="K73" i="1"/>
  <c r="J73" i="1"/>
  <c r="H73" i="1"/>
  <c r="G73" i="1"/>
  <c r="E73" i="1"/>
  <c r="D73" i="1"/>
  <c r="O72" i="1"/>
  <c r="J72" i="1"/>
  <c r="C72" i="1"/>
  <c r="O71" i="1"/>
  <c r="M71" i="1"/>
  <c r="L71" i="1"/>
  <c r="K71" i="1"/>
  <c r="J71" i="1"/>
  <c r="H71" i="1"/>
  <c r="G71" i="1"/>
  <c r="E71" i="1"/>
  <c r="D71" i="1"/>
  <c r="C71" i="1"/>
  <c r="F71" i="1" s="1"/>
  <c r="O70" i="1"/>
  <c r="M70" i="1"/>
  <c r="L70" i="1"/>
  <c r="K70" i="1"/>
  <c r="J70" i="1"/>
  <c r="H70" i="1"/>
  <c r="I70" i="1" s="1"/>
  <c r="G70" i="1"/>
  <c r="E70" i="1"/>
  <c r="F70" i="1" s="1"/>
  <c r="D70" i="1"/>
  <c r="C70" i="1"/>
  <c r="O69" i="1"/>
  <c r="M69" i="1"/>
  <c r="N69" i="1" s="1"/>
  <c r="L69" i="1"/>
  <c r="K69" i="1"/>
  <c r="J69" i="1"/>
  <c r="H69" i="1"/>
  <c r="G69" i="1"/>
  <c r="D69" i="1"/>
  <c r="C69" i="1"/>
  <c r="M68" i="1"/>
  <c r="L68" i="1"/>
  <c r="K68" i="1"/>
  <c r="J68" i="1"/>
  <c r="H68" i="1"/>
  <c r="G68" i="1"/>
  <c r="D68" i="1"/>
  <c r="M67" i="1"/>
  <c r="L67" i="1"/>
  <c r="K67" i="1"/>
  <c r="J67" i="1"/>
  <c r="H67" i="1"/>
  <c r="G67" i="1"/>
  <c r="D67" i="1"/>
  <c r="M66" i="1"/>
  <c r="L66" i="1"/>
  <c r="K66" i="1"/>
  <c r="J66" i="1"/>
  <c r="H66" i="1"/>
  <c r="G66" i="1"/>
  <c r="D66" i="1"/>
  <c r="M65" i="1"/>
  <c r="L65" i="1"/>
  <c r="K65" i="1"/>
  <c r="J65" i="1"/>
  <c r="H65" i="1"/>
  <c r="G65" i="1"/>
  <c r="D65" i="1"/>
  <c r="M64" i="1"/>
  <c r="L64" i="1"/>
  <c r="K64" i="1"/>
  <c r="J64" i="1"/>
  <c r="H64" i="1"/>
  <c r="G64" i="1"/>
  <c r="D64" i="1"/>
  <c r="O63" i="1"/>
  <c r="M63" i="1"/>
  <c r="L63" i="1"/>
  <c r="K63" i="1"/>
  <c r="J63" i="1"/>
  <c r="H63" i="1"/>
  <c r="G63" i="1"/>
  <c r="D63" i="1"/>
  <c r="C63" i="1"/>
  <c r="M62" i="1"/>
  <c r="L62" i="1"/>
  <c r="K62" i="1"/>
  <c r="J62" i="1"/>
  <c r="H62" i="1"/>
  <c r="G62" i="1"/>
  <c r="D62" i="1"/>
  <c r="M61" i="1"/>
  <c r="L61" i="1"/>
  <c r="K61" i="1"/>
  <c r="J61" i="1"/>
  <c r="H61" i="1"/>
  <c r="G61" i="1"/>
  <c r="D61" i="1"/>
  <c r="M60" i="1"/>
  <c r="L60" i="1"/>
  <c r="K60" i="1"/>
  <c r="J60" i="1"/>
  <c r="H60" i="1"/>
  <c r="G60" i="1"/>
  <c r="D60" i="1"/>
  <c r="M59" i="1"/>
  <c r="L59" i="1"/>
  <c r="K59" i="1"/>
  <c r="J59" i="1"/>
  <c r="H59" i="1"/>
  <c r="G59" i="1"/>
  <c r="D59" i="1"/>
  <c r="O58" i="1"/>
  <c r="M58" i="1"/>
  <c r="L58" i="1"/>
  <c r="K58" i="1"/>
  <c r="J58" i="1"/>
  <c r="H58" i="1"/>
  <c r="G58" i="1"/>
  <c r="D58" i="1"/>
  <c r="C58" i="1"/>
  <c r="M57" i="1"/>
  <c r="L57" i="1"/>
  <c r="K57" i="1"/>
  <c r="J57" i="1"/>
  <c r="M56" i="1"/>
  <c r="L56" i="1"/>
  <c r="K56" i="1"/>
  <c r="J56" i="1"/>
  <c r="H56" i="1"/>
  <c r="G56" i="1"/>
  <c r="D56" i="1"/>
  <c r="M55" i="1"/>
  <c r="L55" i="1"/>
  <c r="K55" i="1"/>
  <c r="J55" i="1"/>
  <c r="H55" i="1"/>
  <c r="G55" i="1"/>
  <c r="D55" i="1"/>
  <c r="M54" i="1"/>
  <c r="L54" i="1"/>
  <c r="K54" i="1"/>
  <c r="J54" i="1"/>
  <c r="H54" i="1"/>
  <c r="G54" i="1"/>
  <c r="D54" i="1"/>
  <c r="M53" i="1"/>
  <c r="L53" i="1"/>
  <c r="K53" i="1"/>
  <c r="J53" i="1"/>
  <c r="H53" i="1"/>
  <c r="G53" i="1"/>
  <c r="D53" i="1"/>
  <c r="O52" i="1"/>
  <c r="M52" i="1"/>
  <c r="L52" i="1"/>
  <c r="K52" i="1"/>
  <c r="J52" i="1"/>
  <c r="H52" i="1"/>
  <c r="G52" i="1"/>
  <c r="D52" i="1"/>
  <c r="C52" i="1"/>
  <c r="M51" i="1"/>
  <c r="L51" i="1"/>
  <c r="K51" i="1"/>
  <c r="J51" i="1"/>
  <c r="H51" i="1"/>
  <c r="M50" i="1"/>
  <c r="L50" i="1"/>
  <c r="K50" i="1"/>
  <c r="J50" i="1"/>
  <c r="H50" i="1"/>
  <c r="G50" i="1"/>
  <c r="G49" i="1" s="1"/>
  <c r="D50" i="1"/>
  <c r="D49" i="1" s="1"/>
  <c r="O49" i="1"/>
  <c r="H49" i="1"/>
  <c r="C49" i="1"/>
  <c r="M48" i="1"/>
  <c r="L48" i="1"/>
  <c r="K48" i="1"/>
  <c r="J48" i="1"/>
  <c r="H48" i="1"/>
  <c r="G48" i="1"/>
  <c r="E48" i="1"/>
  <c r="D48" i="1"/>
  <c r="M47" i="1"/>
  <c r="L47" i="1"/>
  <c r="K47" i="1"/>
  <c r="J47" i="1"/>
  <c r="H47" i="1"/>
  <c r="M46" i="1"/>
  <c r="L46" i="1"/>
  <c r="K46" i="1"/>
  <c r="J46" i="1"/>
  <c r="H46" i="1"/>
  <c r="G46" i="1"/>
  <c r="E46" i="1"/>
  <c r="D46" i="1"/>
  <c r="M45" i="1"/>
  <c r="L45" i="1"/>
  <c r="K45" i="1"/>
  <c r="J45" i="1"/>
  <c r="H45" i="1"/>
  <c r="G45" i="1"/>
  <c r="E45" i="1"/>
  <c r="D45" i="1"/>
  <c r="M44" i="1"/>
  <c r="L44" i="1"/>
  <c r="K44" i="1"/>
  <c r="J44" i="1"/>
  <c r="H44" i="1"/>
  <c r="G44" i="1"/>
  <c r="E44" i="1"/>
  <c r="D44" i="1"/>
  <c r="O43" i="1"/>
  <c r="M43" i="1"/>
  <c r="L43" i="1"/>
  <c r="K43" i="1"/>
  <c r="J43" i="1"/>
  <c r="H43" i="1"/>
  <c r="G43" i="1"/>
  <c r="E43" i="1"/>
  <c r="D43" i="1"/>
  <c r="C43" i="1"/>
  <c r="M42" i="1"/>
  <c r="L42" i="1"/>
  <c r="K42" i="1"/>
  <c r="J42" i="1"/>
  <c r="H42" i="1"/>
  <c r="G42" i="1"/>
  <c r="E42" i="1"/>
  <c r="D42" i="1"/>
  <c r="M41" i="1"/>
  <c r="L41" i="1"/>
  <c r="K41" i="1"/>
  <c r="J41" i="1"/>
  <c r="H41" i="1"/>
  <c r="G41" i="1"/>
  <c r="E41" i="1"/>
  <c r="D41" i="1"/>
  <c r="M40" i="1"/>
  <c r="L40" i="1"/>
  <c r="K40" i="1"/>
  <c r="J40" i="1"/>
  <c r="H40" i="1"/>
  <c r="G40" i="1"/>
  <c r="E40" i="1"/>
  <c r="D40" i="1"/>
  <c r="M39" i="1"/>
  <c r="L39" i="1"/>
  <c r="K39" i="1"/>
  <c r="J39" i="1"/>
  <c r="H39" i="1"/>
  <c r="G39" i="1"/>
  <c r="E39" i="1"/>
  <c r="D39" i="1"/>
  <c r="M38" i="1"/>
  <c r="M37" i="1" s="1"/>
  <c r="L38" i="1"/>
  <c r="L37" i="1" s="1"/>
  <c r="K38" i="1"/>
  <c r="K37" i="1" s="1"/>
  <c r="J38" i="1"/>
  <c r="H38" i="1"/>
  <c r="G38" i="1"/>
  <c r="G37" i="1" s="1"/>
  <c r="E38" i="1"/>
  <c r="E37" i="1" s="1"/>
  <c r="D38" i="1"/>
  <c r="D37" i="1" s="1"/>
  <c r="O37" i="1"/>
  <c r="J37" i="1"/>
  <c r="H37" i="1"/>
  <c r="I37" i="1" s="1"/>
  <c r="C37" i="1"/>
  <c r="O36" i="1"/>
  <c r="M36" i="1"/>
  <c r="L36" i="1"/>
  <c r="K36" i="1"/>
  <c r="J36" i="1"/>
  <c r="H36" i="1"/>
  <c r="G36" i="1"/>
  <c r="D36" i="1"/>
  <c r="C36" i="1"/>
  <c r="O35" i="1"/>
  <c r="M35" i="1"/>
  <c r="L35" i="1"/>
  <c r="K35" i="1"/>
  <c r="J35" i="1"/>
  <c r="H35" i="1"/>
  <c r="G35" i="1"/>
  <c r="E35" i="1"/>
  <c r="D35" i="1"/>
  <c r="C35" i="1"/>
  <c r="O34" i="1"/>
  <c r="M34" i="1"/>
  <c r="L34" i="1"/>
  <c r="K34" i="1"/>
  <c r="J34" i="1"/>
  <c r="H34" i="1"/>
  <c r="G34" i="1"/>
  <c r="E34" i="1"/>
  <c r="D34" i="1"/>
  <c r="C34" i="1"/>
  <c r="O33" i="1"/>
  <c r="N33" i="1"/>
  <c r="M33" i="1"/>
  <c r="L33" i="1"/>
  <c r="K33" i="1"/>
  <c r="J33" i="1"/>
  <c r="H33" i="1"/>
  <c r="G33" i="1"/>
  <c r="E33" i="1"/>
  <c r="D33" i="1"/>
  <c r="C33" i="1"/>
  <c r="O32" i="1"/>
  <c r="M32" i="1"/>
  <c r="L32" i="1"/>
  <c r="K32" i="1"/>
  <c r="J32" i="1"/>
  <c r="H32" i="1"/>
  <c r="G32" i="1"/>
  <c r="E32" i="1"/>
  <c r="D32" i="1"/>
  <c r="C32" i="1"/>
  <c r="J31" i="1"/>
  <c r="M30" i="1"/>
  <c r="L30" i="1"/>
  <c r="K30" i="1"/>
  <c r="J30" i="1"/>
  <c r="H30" i="1"/>
  <c r="G30" i="1"/>
  <c r="E30" i="1"/>
  <c r="D30" i="1"/>
  <c r="M29" i="1"/>
  <c r="M28" i="1" s="1"/>
  <c r="L29" i="1"/>
  <c r="L28" i="1" s="1"/>
  <c r="K29" i="1"/>
  <c r="J29" i="1"/>
  <c r="H29" i="1"/>
  <c r="G29" i="1"/>
  <c r="G28" i="1" s="1"/>
  <c r="E29" i="1"/>
  <c r="E28" i="1" s="1"/>
  <c r="D29" i="1"/>
  <c r="D28" i="1" s="1"/>
  <c r="O28" i="1"/>
  <c r="K28" i="1"/>
  <c r="J28" i="1"/>
  <c r="C28" i="1"/>
  <c r="O27" i="1"/>
  <c r="C27" i="1"/>
  <c r="O26" i="1"/>
  <c r="M26" i="1"/>
  <c r="L26" i="1"/>
  <c r="K26" i="1"/>
  <c r="J26" i="1"/>
  <c r="H26" i="1"/>
  <c r="I26" i="1" s="1"/>
  <c r="G26" i="1"/>
  <c r="E26" i="1"/>
  <c r="F26" i="1" s="1"/>
  <c r="D26" i="1"/>
  <c r="C26" i="1"/>
  <c r="O25" i="1"/>
  <c r="M25" i="1"/>
  <c r="L25" i="1"/>
  <c r="K25" i="1"/>
  <c r="J25" i="1"/>
  <c r="H25" i="1"/>
  <c r="G25" i="1"/>
  <c r="E25" i="1"/>
  <c r="D25" i="1"/>
  <c r="C25" i="1"/>
  <c r="O24" i="1"/>
  <c r="M24" i="1"/>
  <c r="N24" i="1" s="1"/>
  <c r="L24" i="1"/>
  <c r="K24" i="1"/>
  <c r="J24" i="1"/>
  <c r="H24" i="1"/>
  <c r="G24" i="1"/>
  <c r="E24" i="1"/>
  <c r="D24" i="1"/>
  <c r="C24" i="1"/>
  <c r="B24" i="1"/>
  <c r="O23" i="1"/>
  <c r="M23" i="1"/>
  <c r="L23" i="1"/>
  <c r="K23" i="1"/>
  <c r="J23" i="1"/>
  <c r="H23" i="1"/>
  <c r="I23" i="1" s="1"/>
  <c r="G23" i="1"/>
  <c r="E23" i="1"/>
  <c r="D23" i="1"/>
  <c r="C23" i="1"/>
  <c r="O21" i="1"/>
  <c r="M21" i="1"/>
  <c r="L21" i="1"/>
  <c r="K21" i="1"/>
  <c r="H21" i="1"/>
  <c r="G21" i="1"/>
  <c r="F21" i="1"/>
  <c r="E21" i="1"/>
  <c r="D21" i="1"/>
  <c r="C21" i="1"/>
  <c r="O20" i="1"/>
  <c r="M20" i="1"/>
  <c r="L20" i="1"/>
  <c r="K20" i="1"/>
  <c r="H20" i="1"/>
  <c r="G20" i="1"/>
  <c r="E20" i="1"/>
  <c r="D20" i="1"/>
  <c r="C20" i="1"/>
  <c r="O19" i="1"/>
  <c r="M19" i="1"/>
  <c r="L19" i="1"/>
  <c r="L18" i="1" s="1"/>
  <c r="K19" i="1"/>
  <c r="J19" i="1"/>
  <c r="H19" i="1"/>
  <c r="G19" i="1"/>
  <c r="E19" i="1"/>
  <c r="D19" i="1"/>
  <c r="C19" i="1"/>
  <c r="O18" i="1"/>
  <c r="J18" i="1"/>
  <c r="C18" i="1"/>
  <c r="M17" i="1"/>
  <c r="L17" i="1"/>
  <c r="K17" i="1"/>
  <c r="J17" i="1"/>
  <c r="H17" i="1"/>
  <c r="G17" i="1"/>
  <c r="E17" i="1"/>
  <c r="E13" i="1" s="1"/>
  <c r="D17" i="1"/>
  <c r="M16" i="1"/>
  <c r="L16" i="1"/>
  <c r="K16" i="1"/>
  <c r="J16" i="1"/>
  <c r="H16" i="1"/>
  <c r="M15" i="1"/>
  <c r="M14" i="1" s="1"/>
  <c r="M13" i="1" s="1"/>
  <c r="L15" i="1"/>
  <c r="K15" i="1"/>
  <c r="J15" i="1"/>
  <c r="H15" i="1"/>
  <c r="G15" i="1"/>
  <c r="G14" i="1" s="1"/>
  <c r="D15" i="1"/>
  <c r="D14" i="1" s="1"/>
  <c r="J14" i="1"/>
  <c r="O13" i="1"/>
  <c r="J13" i="1"/>
  <c r="C13" i="1"/>
  <c r="M12" i="1"/>
  <c r="L12" i="1"/>
  <c r="K12" i="1"/>
  <c r="J12" i="1"/>
  <c r="H12" i="1"/>
  <c r="G12" i="1"/>
  <c r="E12" i="1"/>
  <c r="D12" i="1"/>
  <c r="M10" i="1"/>
  <c r="M9" i="1" s="1"/>
  <c r="L10" i="1"/>
  <c r="K10" i="1"/>
  <c r="K9" i="1" s="1"/>
  <c r="J10" i="1"/>
  <c r="H10" i="1"/>
  <c r="H9" i="1" s="1"/>
  <c r="G10" i="1"/>
  <c r="G9" i="1" s="1"/>
  <c r="E10" i="1"/>
  <c r="E9" i="1" s="1"/>
  <c r="D10" i="1"/>
  <c r="D9" i="1" s="1"/>
  <c r="O9" i="1"/>
  <c r="L9" i="1"/>
  <c r="J9" i="1"/>
  <c r="C9" i="1"/>
  <c r="M8" i="1"/>
  <c r="L8" i="1"/>
  <c r="J8" i="1"/>
  <c r="H8" i="1"/>
  <c r="G8" i="1"/>
  <c r="E8" i="1"/>
  <c r="D8" i="1"/>
  <c r="M7" i="1"/>
  <c r="L7" i="1"/>
  <c r="K7" i="1"/>
  <c r="J7" i="1"/>
  <c r="H7" i="1"/>
  <c r="H6" i="1" s="1"/>
  <c r="G7" i="1"/>
  <c r="E7" i="1"/>
  <c r="D7" i="1"/>
  <c r="O6" i="1"/>
  <c r="K6" i="1"/>
  <c r="J6" i="1"/>
  <c r="D6" i="1"/>
  <c r="C6" i="1"/>
  <c r="D18" i="1" l="1"/>
  <c r="N20" i="1"/>
  <c r="F33" i="1"/>
  <c r="I36" i="1"/>
  <c r="N52" i="1"/>
  <c r="N58" i="1"/>
  <c r="N28" i="1"/>
  <c r="K31" i="1"/>
  <c r="I49" i="1"/>
  <c r="M49" i="1"/>
  <c r="N49" i="1" s="1"/>
  <c r="I69" i="1"/>
  <c r="I19" i="1"/>
  <c r="K14" i="1"/>
  <c r="K13" i="1" s="1"/>
  <c r="F28" i="1"/>
  <c r="C31" i="1"/>
  <c r="N32" i="1"/>
  <c r="F9" i="1"/>
  <c r="K18" i="1"/>
  <c r="I25" i="1"/>
  <c r="I34" i="1"/>
  <c r="F19" i="1"/>
  <c r="E18" i="1"/>
  <c r="F18" i="1" s="1"/>
  <c r="L6" i="1"/>
  <c r="I21" i="1"/>
  <c r="L31" i="1"/>
  <c r="F34" i="1"/>
  <c r="N37" i="1"/>
  <c r="K72" i="1"/>
  <c r="M6" i="1"/>
  <c r="N6" i="1" s="1"/>
  <c r="L14" i="1"/>
  <c r="L13" i="1" s="1"/>
  <c r="I20" i="1"/>
  <c r="D31" i="1"/>
  <c r="F37" i="1"/>
  <c r="I52" i="1"/>
  <c r="M72" i="1"/>
  <c r="N72" i="1" s="1"/>
  <c r="G74" i="1"/>
  <c r="G72" i="1" s="1"/>
  <c r="L72" i="1"/>
  <c r="I83" i="1"/>
  <c r="I9" i="1"/>
  <c r="N13" i="1"/>
  <c r="H18" i="1"/>
  <c r="I18" i="1" s="1"/>
  <c r="G18" i="1"/>
  <c r="F24" i="1"/>
  <c r="F32" i="1"/>
  <c r="N36" i="1"/>
  <c r="F43" i="1"/>
  <c r="J49" i="1"/>
  <c r="I58" i="1"/>
  <c r="D72" i="1"/>
  <c r="E72" i="1"/>
  <c r="I82" i="1"/>
  <c r="G6" i="1"/>
  <c r="D13" i="1"/>
  <c r="D87" i="1" s="1"/>
  <c r="D104" i="1" s="1"/>
  <c r="I24" i="1"/>
  <c r="F25" i="1"/>
  <c r="H31" i="1"/>
  <c r="I31" i="1" s="1"/>
  <c r="I35" i="1"/>
  <c r="N63" i="1"/>
  <c r="N81" i="1"/>
  <c r="N26" i="1"/>
  <c r="F81" i="1"/>
  <c r="I63" i="1"/>
  <c r="N71" i="1"/>
  <c r="I6" i="1"/>
  <c r="M31" i="1"/>
  <c r="I43" i="1"/>
  <c r="G13" i="1"/>
  <c r="F20" i="1"/>
  <c r="I32" i="1"/>
  <c r="E31" i="1"/>
  <c r="F31" i="1" s="1"/>
  <c r="E6" i="1"/>
  <c r="F6" i="1" s="1"/>
  <c r="H28" i="1"/>
  <c r="I28" i="1" s="1"/>
  <c r="N9" i="1"/>
  <c r="H14" i="1"/>
  <c r="H13" i="1" s="1"/>
  <c r="I13" i="1" s="1"/>
  <c r="N21" i="1"/>
  <c r="O31" i="1"/>
  <c r="O88" i="1" s="1"/>
  <c r="I71" i="1"/>
  <c r="H77" i="1"/>
  <c r="H72" i="1" s="1"/>
  <c r="G31" i="1"/>
  <c r="K49" i="1"/>
  <c r="M18" i="1"/>
  <c r="N18" i="1" s="1"/>
  <c r="I33" i="1"/>
  <c r="N43" i="1"/>
  <c r="L49" i="1"/>
  <c r="N70" i="1"/>
  <c r="N19" i="1"/>
  <c r="N25" i="1"/>
  <c r="N34" i="1"/>
  <c r="N82" i="1"/>
  <c r="F72" i="1"/>
  <c r="C104" i="1"/>
  <c r="N84" i="1"/>
  <c r="F23" i="1"/>
  <c r="F35" i="1"/>
  <c r="N35" i="1"/>
  <c r="N23" i="1"/>
  <c r="G87" i="1" l="1"/>
  <c r="G104" i="1" s="1"/>
  <c r="K87" i="1"/>
  <c r="K104" i="1" s="1"/>
  <c r="L87" i="1"/>
  <c r="L104" i="1" s="1"/>
  <c r="E87" i="1"/>
  <c r="O104" i="1"/>
  <c r="N88" i="1"/>
  <c r="I72" i="1"/>
  <c r="H87" i="1"/>
  <c r="I87" i="1" s="1"/>
  <c r="M87" i="1"/>
  <c r="M104" i="1" s="1"/>
  <c r="N31" i="1"/>
  <c r="F87" i="1"/>
  <c r="E104" i="1"/>
  <c r="N87" i="1" l="1"/>
  <c r="H104" i="1"/>
</calcChain>
</file>

<file path=xl/sharedStrings.xml><?xml version="1.0" encoding="utf-8"?>
<sst xmlns="http://schemas.openxmlformats.org/spreadsheetml/2006/main" count="156" uniqueCount="133">
  <si>
    <t>A</t>
  </si>
  <si>
    <t>B</t>
  </si>
  <si>
    <t>C</t>
  </si>
  <si>
    <t>D</t>
  </si>
  <si>
    <t>E</t>
  </si>
  <si>
    <t>Kod działania / poddziałania</t>
  </si>
  <si>
    <t>Nazwa działania / typu operacji</t>
  </si>
  <si>
    <t>Limit środków
[zł]</t>
  </si>
  <si>
    <t>Złożone wnioski</t>
  </si>
  <si>
    <t>Zawarte umowy / wydane decyzje (czynne)*</t>
  </si>
  <si>
    <t>Zrealizowane płatności</t>
  </si>
  <si>
    <t>Limit środków
[euro]</t>
  </si>
  <si>
    <t>ogółem</t>
  </si>
  <si>
    <t>liczba</t>
  </si>
  <si>
    <t>kwota [zł]</t>
  </si>
  <si>
    <t>wykorzystanie limitu</t>
  </si>
  <si>
    <t xml:space="preserve">liczba </t>
  </si>
  <si>
    <t>liczba różnych beneficjentów</t>
  </si>
  <si>
    <t>kwota [euro]</t>
  </si>
  <si>
    <t xml:space="preserve">ogółem </t>
  </si>
  <si>
    <t>EFRROW</t>
  </si>
  <si>
    <t>6=5/3</t>
  </si>
  <si>
    <t>9=8/3</t>
  </si>
  <si>
    <t>14=13/15</t>
  </si>
  <si>
    <t>Transfer wiedzy i działalność informacyjna</t>
  </si>
  <si>
    <t>1.1</t>
  </si>
  <si>
    <t>Wsparcie kształcenia zawodowego i nabywania umiejętności</t>
  </si>
  <si>
    <t>1.2</t>
  </si>
  <si>
    <t>Wsparcie na demonstracje i działania informacyjne</t>
  </si>
  <si>
    <t>Usługi doradcze, usługi z zakresu zarządzania gospodarstwem rolnym i usługi z zakresu zastępstw</t>
  </si>
  <si>
    <t>2.1</t>
  </si>
  <si>
    <t>Świadczenie kompleksowej porady dla rolnika</t>
  </si>
  <si>
    <t>Świadczenie kompleksowej porady dla właściciela lasu</t>
  </si>
  <si>
    <t>2.3</t>
  </si>
  <si>
    <t>Wsparcie na szkolenia doradców</t>
  </si>
  <si>
    <t>Systemy jakości produktów rolnych i środków spożywczych</t>
  </si>
  <si>
    <t>3.1</t>
  </si>
  <si>
    <t>Zobowiązania 2007-2013 i 2014-2020</t>
  </si>
  <si>
    <r>
      <rPr>
        <b/>
        <sz val="9"/>
        <rFont val="Calibri Light"/>
        <family val="1"/>
        <charset val="238"/>
        <scheme val="major"/>
      </rPr>
      <t xml:space="preserve">Wsparcie dla nowych uczestników systemów jakości  </t>
    </r>
    <r>
      <rPr>
        <sz val="9"/>
        <rFont val="Calibri Light"/>
        <family val="1"/>
        <charset val="238"/>
        <scheme val="major"/>
      </rPr>
      <t xml:space="preserve">
(Zobowiązania  2014-2020)</t>
    </r>
  </si>
  <si>
    <t>Zobowiązania  2007-2013</t>
  </si>
  <si>
    <t>3.2</t>
  </si>
  <si>
    <t>Wsparcie na przeprowadzenie działań informacyjnych i promocyjnych</t>
  </si>
  <si>
    <t>Inwestycje w środki trwałe</t>
  </si>
  <si>
    <t>4.1</t>
  </si>
  <si>
    <t>Modernizacja gospodarstw rolnych</t>
  </si>
  <si>
    <t>w tym obszar A-D</t>
  </si>
  <si>
    <t>w tym obszar E</t>
  </si>
  <si>
    <t>w tym obszar F</t>
  </si>
  <si>
    <t>Inwestycje w gospodarstwach położonych na obszarach Natura 2000</t>
  </si>
  <si>
    <t>4.2</t>
  </si>
  <si>
    <t>Przetwórstwo i marketing produktów rolnych</t>
  </si>
  <si>
    <t>4.3</t>
  </si>
  <si>
    <t>Scalanie gruntów</t>
  </si>
  <si>
    <t>Zarządzanie zasobami wodnymi</t>
  </si>
  <si>
    <t>Przywracanie potencjału produkcji rolnej zniszczonego w wyniku klęsk żywiołowych i katastrof oraz wprowadzanie odpowiednich środków zapobiegawczych</t>
  </si>
  <si>
    <t>5.1</t>
  </si>
  <si>
    <t>Inwestycje zapobiegające zniszczeniu potencjału produkcji rolnej</t>
  </si>
  <si>
    <t>5.2</t>
  </si>
  <si>
    <t>Inwestycje odtwarzające potencjał produkcji rolnej</t>
  </si>
  <si>
    <t>Rozwój gospodarstw i działalności gospodarczej</t>
  </si>
  <si>
    <t>6.1</t>
  </si>
  <si>
    <t>Premie dla młodych rolników</t>
  </si>
  <si>
    <t>6.2</t>
  </si>
  <si>
    <t>Premie na rozpoczęcie działalności pozarolniczej</t>
  </si>
  <si>
    <t>6.3</t>
  </si>
  <si>
    <t>Restrukturyzacja małych gospodarstw</t>
  </si>
  <si>
    <t>6.4</t>
  </si>
  <si>
    <t>Rozwój przedsiębiorczości - rozwój usług rolniczych</t>
  </si>
  <si>
    <t>6.5</t>
  </si>
  <si>
    <t>Płatności dla rolników przekazujących małe gospodarstwa</t>
  </si>
  <si>
    <t>Podstawowe usługi i odnowa wsi na obszarach wiejskich</t>
  </si>
  <si>
    <t>7.2</t>
  </si>
  <si>
    <t>Budowa lub modernizacja dróg lokalnych</t>
  </si>
  <si>
    <t>Gospodarka wodno-ściekowa</t>
  </si>
  <si>
    <t>7.4</t>
  </si>
  <si>
    <t>Inwestycje w obiekty pełniące funkcje kulturalne lub kształtowanie przestrzeni publicznej</t>
  </si>
  <si>
    <t>Inwestycje w targowiska lub obiekty budowlane przeznaczone na cele promocji lokalnych produktów</t>
  </si>
  <si>
    <t>7.6</t>
  </si>
  <si>
    <t>Ochrona zabytków i budownictwa tradycyjnego</t>
  </si>
  <si>
    <t>Inwestycje w rozwój obszarów leśnych i poprawę żywotności lasów</t>
  </si>
  <si>
    <t>8.1</t>
  </si>
  <si>
    <t>Zalesianie i tworzenie terenów zalesionych</t>
  </si>
  <si>
    <t>8 - w tym:</t>
  </si>
  <si>
    <t>Zobowiązania z PROW 2014-2020</t>
  </si>
  <si>
    <t>Zobowiązania z PROW 2007-2013</t>
  </si>
  <si>
    <t>Zobowiązania z PROW 2004-2006</t>
  </si>
  <si>
    <t>8.5</t>
  </si>
  <si>
    <t>Inwestycje zwiększające odporność ekosystemów leśnych i ich wartość dla środowiska</t>
  </si>
  <si>
    <t>Tworzenie grup producentów i organizacji producentów</t>
  </si>
  <si>
    <t>w tym:</t>
  </si>
  <si>
    <t>Zobowiązania  2014-2020</t>
  </si>
  <si>
    <t>Działanie rolno-środowiskowo-klimatyczne</t>
  </si>
  <si>
    <t>10.1</t>
  </si>
  <si>
    <t>Zobowiązania z PROW 2014-2020 i 2007-2013</t>
  </si>
  <si>
    <t>10.2</t>
  </si>
  <si>
    <t>10 - w tym:</t>
  </si>
  <si>
    <t>Rolnictwo ekologiczne</t>
  </si>
  <si>
    <t>11.1</t>
  </si>
  <si>
    <t>Zobowiązania  2007-2013 i  2014-2020 - Płatności w okresie konwersji na rolnictwo ekologiczne</t>
  </si>
  <si>
    <t>11.2</t>
  </si>
  <si>
    <t>Zobowiązania  2007-2013 i  2014-2020 - Płatności w celu utrzymania rolnictwa ekologicznego</t>
  </si>
  <si>
    <t>11 - w tym:</t>
  </si>
  <si>
    <t>Płatności dla obszarów z ograniczeniami naturalnymi lub innymi szczególnymi ograniczeniami</t>
  </si>
  <si>
    <t>13.1</t>
  </si>
  <si>
    <t>Płatności ONW</t>
  </si>
  <si>
    <t>13.2</t>
  </si>
  <si>
    <t>13.3</t>
  </si>
  <si>
    <t>13 - w tym:</t>
  </si>
  <si>
    <t>Zobowiązania  2007-2013 (część kamp. 2014)</t>
  </si>
  <si>
    <t>Dobrostan zwierząt</t>
  </si>
  <si>
    <t>Współpraca</t>
  </si>
  <si>
    <t>Zarządzanie ryzykiem</t>
  </si>
  <si>
    <t>Wsparcie dla rozwoju lokalnego w ramach inicjatywy LEADER</t>
  </si>
  <si>
    <t>19.1</t>
  </si>
  <si>
    <t>Wsparcie przygotowawcze</t>
  </si>
  <si>
    <t>19.2</t>
  </si>
  <si>
    <t>Wdrażanie lokalnych strategii rozwoju</t>
  </si>
  <si>
    <t>Zobowiązania 2014-2020</t>
  </si>
  <si>
    <t>Zobowiązania 2007-2013</t>
  </si>
  <si>
    <t>19.3</t>
  </si>
  <si>
    <t>Wdrażanie projektów współpracy</t>
  </si>
  <si>
    <t>19.4</t>
  </si>
  <si>
    <t>Wsparcie kosztów bieżących i aktywizacji</t>
  </si>
  <si>
    <t>Pomoc techniczna</t>
  </si>
  <si>
    <t>Nadzwyczajne tymczasowe wsparcie dla rolników i MŚP szczególnie dotkniętych wpływem rosyjskiej inwazji na Ukrainę</t>
  </si>
  <si>
    <t>Renty strukturalne</t>
  </si>
  <si>
    <t>Zobowiązania  2004-2006</t>
  </si>
  <si>
    <t>RAZEM - z wyłaczeniem instrumentów finansowych</t>
  </si>
  <si>
    <t>RAZEM - z uwzględnieniem instrumentów finansowych - łączny limit środków</t>
  </si>
  <si>
    <t>2.) Szacunkowe limity finansowe zostały przeliczone wg kursu 4,7323 (kurs EBC z przedostatniego dnia roboczego Komisji Europejskiej miesiąca poprzedzającego miesiąc, dla którego dokonuje się wyliczenia limitu alokacji środków wspólnotowych - 30.08.2022 r.)</t>
  </si>
  <si>
    <t xml:space="preserve">1.) W przypadku działań wieloletnich: 3.1,8,9,10,11 i Renty strukturalne - kwota oraz % wykorzystania środków odnoszą się do szacowanych wypłat dla beneficjentów, którzy podjęli zobowiązania w ramach PROW 2004-2006, PROW 2007-2013 oraz PROW 2014-2020 i które mogą być finansowane w ramach budżetu PROW 2014 - 2020. </t>
  </si>
  <si>
    <t>3.) W kwocie zrealizowanych płatności w ramach działania "Renty strukturalne" zostały uwzględnione kwoty świadczeń emerytalnych beneficjentów, którzy osiągnęli wiek emerytalny i nie mieli pomniejszonej renty strukturalnej o kwotę emerytury z ubezpieczenia społecznego (kwoty te zostały wyłączone z refundacji przez KE) . W związku z powyższym kwota zrealizowanych płatności jest wyższa od limitu środków przeznaczonych na jego realizację.</t>
  </si>
  <si>
    <t xml:space="preserve">4.) W działaniu 13 poziom płatności jest wyższy niż kontraktacja, z uwagi na wypłacone zaliczki.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</si>
</sst>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#,##0.00\ _z_ł"/>
  </numFmts>
  <fonts count="13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4"/>
      <name val="Calibri Light"/>
      <family val="1"/>
      <charset val="238"/>
      <scheme val="major"/>
    </font>
    <font>
      <b/>
      <sz val="16"/>
      <name val="Calibri Light"/>
      <family val="1"/>
      <charset val="238"/>
      <scheme val="major"/>
    </font>
    <font>
      <b/>
      <sz val="15"/>
      <name val="Calibri Light"/>
      <family val="1"/>
      <charset val="238"/>
      <scheme val="major"/>
    </font>
    <font>
      <sz val="11"/>
      <name val="Calibri Light"/>
      <family val="1"/>
      <charset val="238"/>
      <scheme val="major"/>
    </font>
    <font>
      <b/>
      <sz val="9"/>
      <name val="Calibri Light"/>
      <family val="1"/>
      <charset val="238"/>
      <scheme val="major"/>
    </font>
    <font>
      <sz val="11"/>
      <name val="Arial"/>
      <family val="2"/>
      <charset val="238"/>
    </font>
    <font>
      <sz val="9"/>
      <name val="Calibri Light"/>
      <family val="1"/>
      <charset val="238"/>
      <scheme val="major"/>
    </font>
    <font>
      <sz val="8"/>
      <name val="Calibri Light"/>
      <family val="1"/>
      <charset val="238"/>
      <scheme val="major"/>
    </font>
    <font>
      <b/>
      <sz val="10"/>
      <name val="Arial"/>
      <family val="2"/>
      <charset val="238"/>
    </font>
    <font>
      <b/>
      <sz val="12"/>
      <name val="Calibri Light"/>
      <family val="1"/>
      <charset val="238"/>
      <scheme val="major"/>
    </font>
    <font>
      <sz val="10"/>
      <name val="Calibri Light"/>
      <family val="1"/>
      <charset val="238"/>
      <scheme val="major"/>
    </font>
  </fonts>
  <fills count="10">
    <fill>
      <patternFill patternType="none"/>
    </fill>
    <fill>
      <patternFill patternType="gray125"/>
    </fill>
    <fill>
      <patternFill patternType="solid">
        <fgColor rgb="FFDCE7FC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BF5E1"/>
        <bgColor indexed="64"/>
      </patternFill>
    </fill>
    <fill>
      <patternFill patternType="solid">
        <fgColor rgb="FFECEBFF"/>
        <bgColor indexed="64"/>
      </patternFill>
    </fill>
  </fills>
  <borders count="6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337">
    <xf numFmtId="0" fontId="0" fillId="0" borderId="0" xfId="0"/>
    <xf numFmtId="0" fontId="1" fillId="0" borderId="0" xfId="2" applyProtection="1">
      <protection locked="0"/>
    </xf>
    <xf numFmtId="0" fontId="1" fillId="0" borderId="0" xfId="2" applyAlignment="1" applyProtection="1">
      <alignment vertical="center"/>
      <protection locked="0"/>
    </xf>
    <xf numFmtId="0" fontId="2" fillId="0" borderId="0" xfId="2" applyFont="1" applyAlignment="1" applyProtection="1">
      <alignment horizontal="center" vertical="center" wrapText="1"/>
      <protection locked="0"/>
    </xf>
    <xf numFmtId="0" fontId="3" fillId="0" borderId="1" xfId="2" applyFont="1" applyBorder="1" applyAlignment="1" applyProtection="1">
      <alignment horizontal="center" vertical="center" wrapText="1"/>
      <protection locked="0"/>
    </xf>
    <xf numFmtId="0" fontId="3" fillId="0" borderId="4" xfId="2" applyFont="1" applyBorder="1" applyAlignment="1" applyProtection="1">
      <alignment horizontal="center" vertical="center" wrapText="1"/>
      <protection locked="0"/>
    </xf>
    <xf numFmtId="0" fontId="5" fillId="0" borderId="5" xfId="2" applyFont="1" applyBorder="1" applyAlignment="1" applyProtection="1">
      <alignment horizontal="center" vertical="center" wrapText="1"/>
      <protection locked="0"/>
    </xf>
    <xf numFmtId="0" fontId="5" fillId="0" borderId="7" xfId="2" applyFont="1" applyBorder="1" applyAlignment="1" applyProtection="1">
      <alignment horizontal="center" vertical="center" wrapText="1"/>
      <protection locked="0"/>
    </xf>
    <xf numFmtId="0" fontId="5" fillId="0" borderId="16" xfId="2" applyFont="1" applyBorder="1" applyAlignment="1" applyProtection="1">
      <alignment horizontal="center" vertical="center" wrapText="1"/>
      <protection locked="0"/>
    </xf>
    <xf numFmtId="0" fontId="5" fillId="0" borderId="17" xfId="2" applyFont="1" applyBorder="1" applyAlignment="1" applyProtection="1">
      <alignment horizontal="center" vertical="center" wrapText="1"/>
      <protection locked="0"/>
    </xf>
    <xf numFmtId="0" fontId="5" fillId="0" borderId="16" xfId="2" applyFont="1" applyBorder="1" applyAlignment="1">
      <alignment horizontal="center" vertical="center" wrapText="1"/>
    </xf>
    <xf numFmtId="0" fontId="5" fillId="0" borderId="19" xfId="2" applyFont="1" applyBorder="1" applyAlignment="1" applyProtection="1">
      <alignment horizontal="center" vertical="center" wrapText="1"/>
      <protection locked="0"/>
    </xf>
    <xf numFmtId="0" fontId="5" fillId="0" borderId="27" xfId="2" applyFont="1" applyBorder="1" applyAlignment="1" applyProtection="1">
      <alignment horizontal="center" vertical="center" wrapText="1"/>
      <protection locked="0"/>
    </xf>
    <xf numFmtId="0" fontId="5" fillId="0" borderId="28" xfId="2" applyFont="1" applyBorder="1" applyAlignment="1" applyProtection="1">
      <alignment horizontal="center" vertical="center" wrapText="1"/>
      <protection locked="0"/>
    </xf>
    <xf numFmtId="0" fontId="5" fillId="0" borderId="30" xfId="2" applyFont="1" applyBorder="1" applyAlignment="1" applyProtection="1">
      <alignment horizontal="center" vertical="center" wrapText="1"/>
      <protection locked="0"/>
    </xf>
    <xf numFmtId="0" fontId="5" fillId="0" borderId="33" xfId="2" applyFont="1" applyBorder="1" applyAlignment="1" applyProtection="1">
      <alignment horizontal="center" vertical="center" wrapText="1"/>
      <protection locked="0"/>
    </xf>
    <xf numFmtId="0" fontId="5" fillId="0" borderId="34" xfId="2" applyFont="1" applyBorder="1" applyAlignment="1" applyProtection="1">
      <alignment horizontal="center" vertical="center" wrapText="1"/>
      <protection locked="0"/>
    </xf>
    <xf numFmtId="0" fontId="5" fillId="0" borderId="0" xfId="2" applyFont="1" applyAlignment="1" applyProtection="1">
      <alignment horizontal="center" vertical="center" wrapText="1"/>
      <protection locked="0"/>
    </xf>
    <xf numFmtId="0" fontId="5" fillId="0" borderId="35" xfId="2" applyFont="1" applyBorder="1" applyAlignment="1" applyProtection="1">
      <alignment horizontal="center" vertical="center" wrapText="1"/>
      <protection locked="0"/>
    </xf>
    <xf numFmtId="0" fontId="5" fillId="0" borderId="36" xfId="2" applyFont="1" applyBorder="1" applyAlignment="1" applyProtection="1">
      <alignment horizontal="center" vertical="center" wrapText="1"/>
      <protection locked="0"/>
    </xf>
    <xf numFmtId="0" fontId="5" fillId="0" borderId="37" xfId="2" applyFont="1" applyBorder="1" applyAlignment="1" applyProtection="1">
      <alignment horizontal="center" vertical="center" wrapText="1"/>
      <protection locked="0"/>
    </xf>
    <xf numFmtId="0" fontId="5" fillId="0" borderId="38" xfId="2" applyFont="1" applyBorder="1" applyAlignment="1" applyProtection="1">
      <alignment horizontal="center" vertical="center" wrapText="1"/>
      <protection locked="0"/>
    </xf>
    <xf numFmtId="0" fontId="5" fillId="0" borderId="39" xfId="2" applyFont="1" applyBorder="1" applyAlignment="1" applyProtection="1">
      <alignment horizontal="center" vertical="center" wrapText="1"/>
      <protection locked="0"/>
    </xf>
    <xf numFmtId="0" fontId="5" fillId="0" borderId="40" xfId="2" applyFont="1" applyBorder="1" applyAlignment="1" applyProtection="1">
      <alignment horizontal="center" vertical="center" wrapText="1"/>
      <protection locked="0"/>
    </xf>
    <xf numFmtId="0" fontId="6" fillId="2" borderId="5" xfId="2" applyFont="1" applyFill="1" applyBorder="1" applyAlignment="1" applyProtection="1">
      <alignment horizontal="center" vertical="center" wrapText="1"/>
      <protection locked="0"/>
    </xf>
    <xf numFmtId="0" fontId="6" fillId="2" borderId="6" xfId="2" applyFont="1" applyFill="1" applyBorder="1" applyAlignment="1" applyProtection="1">
      <alignment horizontal="left" vertical="center" wrapText="1"/>
      <protection locked="0"/>
    </xf>
    <xf numFmtId="4" fontId="6" fillId="2" borderId="7" xfId="2" applyNumberFormat="1" applyFont="1" applyFill="1" applyBorder="1" applyAlignment="1">
      <alignment horizontal="right" vertical="center" wrapText="1"/>
    </xf>
    <xf numFmtId="3" fontId="6" fillId="2" borderId="9" xfId="2" applyNumberFormat="1" applyFont="1" applyFill="1" applyBorder="1" applyAlignment="1" applyProtection="1">
      <alignment horizontal="right" vertical="center" wrapText="1"/>
      <protection locked="0"/>
    </xf>
    <xf numFmtId="4" fontId="6" fillId="2" borderId="10" xfId="2" applyNumberFormat="1" applyFont="1" applyFill="1" applyBorder="1" applyAlignment="1" applyProtection="1">
      <alignment horizontal="right" vertical="center" wrapText="1"/>
      <protection locked="0"/>
    </xf>
    <xf numFmtId="10" fontId="6" fillId="2" borderId="11" xfId="2" applyNumberFormat="1" applyFont="1" applyFill="1" applyBorder="1" applyAlignment="1" applyProtection="1">
      <alignment horizontal="right" vertical="center" wrapText="1"/>
      <protection locked="0"/>
    </xf>
    <xf numFmtId="3" fontId="6" fillId="2" borderId="41" xfId="2" applyNumberFormat="1" applyFont="1" applyFill="1" applyBorder="1" applyAlignment="1" applyProtection="1">
      <alignment horizontal="right" vertical="center" wrapText="1"/>
      <protection locked="0"/>
    </xf>
    <xf numFmtId="10" fontId="6" fillId="2" borderId="42" xfId="2" applyNumberFormat="1" applyFont="1" applyFill="1" applyBorder="1" applyAlignment="1" applyProtection="1">
      <alignment horizontal="right" vertical="center" wrapText="1"/>
      <protection locked="0"/>
    </xf>
    <xf numFmtId="3" fontId="6" fillId="2" borderId="9" xfId="2" applyNumberFormat="1" applyFont="1" applyFill="1" applyBorder="1" applyAlignment="1">
      <alignment horizontal="right" vertical="center" wrapText="1"/>
    </xf>
    <xf numFmtId="4" fontId="6" fillId="2" borderId="10" xfId="2" applyNumberFormat="1" applyFont="1" applyFill="1" applyBorder="1" applyAlignment="1">
      <alignment horizontal="right" vertical="center" wrapText="1"/>
    </xf>
    <xf numFmtId="10" fontId="6" fillId="2" borderId="11" xfId="2" applyNumberFormat="1" applyFont="1" applyFill="1" applyBorder="1" applyAlignment="1">
      <alignment horizontal="right" vertical="center" wrapText="1"/>
    </xf>
    <xf numFmtId="4" fontId="6" fillId="2" borderId="5" xfId="2" applyNumberFormat="1" applyFont="1" applyFill="1" applyBorder="1" applyAlignment="1">
      <alignment horizontal="right" vertical="center" wrapText="1"/>
    </xf>
    <xf numFmtId="0" fontId="7" fillId="0" borderId="0" xfId="2" applyFont="1" applyProtection="1">
      <protection locked="0"/>
    </xf>
    <xf numFmtId="0" fontId="8" fillId="0" borderId="43" xfId="2" applyFont="1" applyBorder="1" applyAlignment="1" applyProtection="1">
      <alignment horizontal="center" vertical="center"/>
      <protection locked="0"/>
    </xf>
    <xf numFmtId="0" fontId="6" fillId="0" borderId="43" xfId="2" applyFont="1" applyBorder="1" applyAlignment="1" applyProtection="1">
      <alignment horizontal="left" vertical="center" wrapText="1"/>
      <protection locked="0"/>
    </xf>
    <xf numFmtId="4" fontId="8" fillId="3" borderId="0" xfId="2" applyNumberFormat="1" applyFont="1" applyFill="1" applyAlignment="1">
      <alignment horizontal="right" vertical="center" wrapText="1"/>
    </xf>
    <xf numFmtId="3" fontId="8" fillId="0" borderId="44" xfId="2" applyNumberFormat="1" applyFont="1" applyBorder="1" applyAlignment="1" applyProtection="1">
      <alignment horizontal="right" vertical="center" wrapText="1"/>
      <protection locked="0"/>
    </xf>
    <xf numFmtId="4" fontId="8" fillId="0" borderId="45" xfId="2" applyNumberFormat="1" applyFont="1" applyBorder="1" applyAlignment="1" applyProtection="1">
      <alignment horizontal="right" vertical="center" wrapText="1"/>
      <protection locked="0"/>
    </xf>
    <xf numFmtId="10" fontId="8" fillId="3" borderId="40" xfId="2" applyNumberFormat="1" applyFont="1" applyFill="1" applyBorder="1" applyAlignment="1" applyProtection="1">
      <alignment horizontal="right" vertical="center" wrapText="1"/>
      <protection locked="0"/>
    </xf>
    <xf numFmtId="3" fontId="8" fillId="0" borderId="46" xfId="2" applyNumberFormat="1" applyFont="1" applyBorder="1" applyAlignment="1" applyProtection="1">
      <alignment horizontal="right" vertical="center" wrapText="1"/>
      <protection locked="0"/>
    </xf>
    <xf numFmtId="3" fontId="8" fillId="0" borderId="44" xfId="2" applyNumberFormat="1" applyFont="1" applyBorder="1" applyAlignment="1">
      <alignment horizontal="right" vertical="center" wrapText="1"/>
    </xf>
    <xf numFmtId="4" fontId="8" fillId="0" borderId="45" xfId="2" applyNumberFormat="1" applyFont="1" applyBorder="1" applyAlignment="1">
      <alignment horizontal="right" vertical="center" wrapText="1"/>
    </xf>
    <xf numFmtId="4" fontId="8" fillId="3" borderId="33" xfId="2" applyNumberFormat="1" applyFont="1" applyFill="1" applyBorder="1" applyAlignment="1">
      <alignment horizontal="right" vertical="center" wrapText="1"/>
    </xf>
    <xf numFmtId="0" fontId="8" fillId="0" borderId="22" xfId="2" applyFont="1" applyBorder="1" applyAlignment="1" applyProtection="1">
      <alignment horizontal="center" vertical="center"/>
      <protection locked="0"/>
    </xf>
    <xf numFmtId="0" fontId="6" fillId="0" borderId="22" xfId="2" applyFont="1" applyBorder="1" applyAlignment="1" applyProtection="1">
      <alignment horizontal="left" vertical="center" wrapText="1"/>
      <protection locked="0"/>
    </xf>
    <xf numFmtId="3" fontId="8" fillId="0" borderId="20" xfId="2" applyNumberFormat="1" applyFont="1" applyBorder="1" applyAlignment="1" applyProtection="1">
      <alignment horizontal="right" vertical="center" wrapText="1"/>
      <protection locked="0"/>
    </xf>
    <xf numFmtId="4" fontId="8" fillId="0" borderId="47" xfId="2" applyNumberFormat="1" applyFont="1" applyBorder="1" applyAlignment="1" applyProtection="1">
      <alignment horizontal="right" vertical="center" wrapText="1"/>
      <protection locked="0"/>
    </xf>
    <xf numFmtId="3" fontId="8" fillId="0" borderId="18" xfId="2" applyNumberFormat="1" applyFont="1" applyBorder="1" applyAlignment="1" applyProtection="1">
      <alignment horizontal="right" vertical="center" wrapText="1"/>
      <protection locked="0"/>
    </xf>
    <xf numFmtId="3" fontId="8" fillId="0" borderId="20" xfId="2" applyNumberFormat="1" applyFont="1" applyBorder="1" applyAlignment="1">
      <alignment horizontal="right" vertical="center" wrapText="1"/>
    </xf>
    <xf numFmtId="4" fontId="8" fillId="0" borderId="47" xfId="2" applyNumberFormat="1" applyFont="1" applyBorder="1" applyAlignment="1">
      <alignment horizontal="right" vertical="center" wrapText="1"/>
    </xf>
    <xf numFmtId="4" fontId="8" fillId="0" borderId="38" xfId="2" applyNumberFormat="1" applyFont="1" applyBorder="1" applyAlignment="1">
      <alignment horizontal="right" vertical="center" wrapText="1"/>
    </xf>
    <xf numFmtId="0" fontId="6" fillId="2" borderId="12" xfId="2" applyFont="1" applyFill="1" applyBorder="1" applyAlignment="1" applyProtection="1">
      <alignment horizontal="center" vertical="center" wrapText="1"/>
      <protection locked="0"/>
    </xf>
    <xf numFmtId="0" fontId="6" fillId="2" borderId="13" xfId="2" applyFont="1" applyFill="1" applyBorder="1" applyAlignment="1" applyProtection="1">
      <alignment horizontal="left" vertical="center" wrapText="1"/>
      <protection locked="0"/>
    </xf>
    <xf numFmtId="4" fontId="6" fillId="2" borderId="48" xfId="2" applyNumberFormat="1" applyFont="1" applyFill="1" applyBorder="1" applyAlignment="1">
      <alignment horizontal="right" vertical="center" wrapText="1"/>
    </xf>
    <xf numFmtId="3" fontId="6" fillId="2" borderId="15" xfId="2" applyNumberFormat="1" applyFont="1" applyFill="1" applyBorder="1" applyAlignment="1" applyProtection="1">
      <alignment horizontal="right" vertical="center" wrapText="1"/>
      <protection locked="0"/>
    </xf>
    <xf numFmtId="4" fontId="6" fillId="2" borderId="16" xfId="2" applyNumberFormat="1" applyFont="1" applyFill="1" applyBorder="1" applyAlignment="1" applyProtection="1">
      <alignment horizontal="right" vertical="center" wrapText="1"/>
      <protection locked="0"/>
    </xf>
    <xf numFmtId="10" fontId="6" fillId="2" borderId="17" xfId="2" applyNumberFormat="1" applyFont="1" applyFill="1" applyBorder="1" applyAlignment="1" applyProtection="1">
      <alignment horizontal="right" vertical="center" wrapText="1"/>
      <protection locked="0"/>
    </xf>
    <xf numFmtId="3" fontId="6" fillId="2" borderId="21" xfId="2" applyNumberFormat="1" applyFont="1" applyFill="1" applyBorder="1" applyAlignment="1" applyProtection="1">
      <alignment horizontal="right" vertical="center" wrapText="1"/>
      <protection locked="0"/>
    </xf>
    <xf numFmtId="10" fontId="6" fillId="2" borderId="19" xfId="2" applyNumberFormat="1" applyFont="1" applyFill="1" applyBorder="1" applyAlignment="1" applyProtection="1">
      <alignment horizontal="right" vertical="center" wrapText="1"/>
      <protection locked="0"/>
    </xf>
    <xf numFmtId="3" fontId="6" fillId="2" borderId="15" xfId="2" applyNumberFormat="1" applyFont="1" applyFill="1" applyBorder="1" applyAlignment="1">
      <alignment horizontal="right" vertical="center" wrapText="1"/>
    </xf>
    <xf numFmtId="4" fontId="6" fillId="2" borderId="16" xfId="2" applyNumberFormat="1" applyFont="1" applyFill="1" applyBorder="1" applyAlignment="1">
      <alignment horizontal="right" vertical="center" wrapText="1"/>
    </xf>
    <xf numFmtId="10" fontId="6" fillId="2" borderId="17" xfId="2" applyNumberFormat="1" applyFont="1" applyFill="1" applyBorder="1" applyAlignment="1">
      <alignment horizontal="right" vertical="center" wrapText="1"/>
    </xf>
    <xf numFmtId="4" fontId="6" fillId="2" borderId="12" xfId="2" applyNumberFormat="1" applyFont="1" applyFill="1" applyBorder="1" applyAlignment="1">
      <alignment horizontal="right" vertical="center" wrapText="1"/>
    </xf>
    <xf numFmtId="0" fontId="8" fillId="0" borderId="33" xfId="2" applyFont="1" applyBorder="1" applyAlignment="1" applyProtection="1">
      <alignment horizontal="center" vertical="center"/>
      <protection locked="0"/>
    </xf>
    <xf numFmtId="3" fontId="8" fillId="0" borderId="35" xfId="2" applyNumberFormat="1" applyFont="1" applyBorder="1" applyAlignment="1" applyProtection="1">
      <alignment horizontal="right" vertical="center" wrapText="1"/>
      <protection locked="0"/>
    </xf>
    <xf numFmtId="4" fontId="8" fillId="0" borderId="38" xfId="2" applyNumberFormat="1" applyFont="1" applyBorder="1" applyAlignment="1" applyProtection="1">
      <alignment horizontal="right" vertical="center" wrapText="1"/>
      <protection locked="0"/>
    </xf>
    <xf numFmtId="3" fontId="8" fillId="0" borderId="37" xfId="2" applyNumberFormat="1" applyFont="1" applyBorder="1" applyAlignment="1" applyProtection="1">
      <alignment horizontal="right" vertical="center" wrapText="1"/>
      <protection locked="0"/>
    </xf>
    <xf numFmtId="3" fontId="8" fillId="0" borderId="35" xfId="2" applyNumberFormat="1" applyFont="1" applyBorder="1" applyAlignment="1">
      <alignment horizontal="right" vertical="center" wrapText="1"/>
    </xf>
    <xf numFmtId="0" fontId="6" fillId="0" borderId="12" xfId="2" applyFont="1" applyBorder="1" applyAlignment="1" applyProtection="1">
      <alignment horizontal="left" vertical="center" wrapText="1"/>
      <protection locked="0"/>
    </xf>
    <xf numFmtId="0" fontId="8" fillId="0" borderId="49" xfId="2" applyFont="1" applyBorder="1" applyAlignment="1" applyProtection="1">
      <alignment horizontal="left" vertical="center" wrapText="1"/>
      <protection locked="0"/>
    </xf>
    <xf numFmtId="3" fontId="8" fillId="0" borderId="46" xfId="2" applyNumberFormat="1" applyFont="1" applyBorder="1" applyAlignment="1">
      <alignment horizontal="right" vertical="center" wrapText="1"/>
    </xf>
    <xf numFmtId="4" fontId="8" fillId="5" borderId="45" xfId="2" applyNumberFormat="1" applyFont="1" applyFill="1" applyBorder="1" applyAlignment="1">
      <alignment horizontal="right" vertical="center" wrapText="1"/>
    </xf>
    <xf numFmtId="0" fontId="8" fillId="6" borderId="13" xfId="2" applyFont="1" applyFill="1" applyBorder="1" applyAlignment="1" applyProtection="1">
      <alignment horizontal="left" vertical="center" wrapText="1"/>
      <protection locked="0"/>
    </xf>
    <xf numFmtId="3" fontId="8" fillId="4" borderId="15" xfId="2" applyNumberFormat="1" applyFont="1" applyFill="1" applyBorder="1" applyAlignment="1">
      <alignment horizontal="right" vertical="center" wrapText="1"/>
    </xf>
    <xf numFmtId="3" fontId="8" fillId="4" borderId="21" xfId="2" applyNumberFormat="1" applyFont="1" applyFill="1" applyBorder="1" applyAlignment="1">
      <alignment horizontal="right" vertical="center" wrapText="1"/>
    </xf>
    <xf numFmtId="4" fontId="8" fillId="5" borderId="16" xfId="2" applyNumberFormat="1" applyFont="1" applyFill="1" applyBorder="1" applyAlignment="1">
      <alignment horizontal="right" vertical="center" wrapText="1"/>
    </xf>
    <xf numFmtId="3" fontId="8" fillId="0" borderId="15" xfId="2" applyNumberFormat="1" applyFont="1" applyBorder="1" applyAlignment="1">
      <alignment horizontal="right" vertical="center" wrapText="1"/>
    </xf>
    <xf numFmtId="4" fontId="8" fillId="0" borderId="16" xfId="2" applyNumberFormat="1" applyFont="1" applyBorder="1" applyAlignment="1">
      <alignment horizontal="right" vertical="center" wrapText="1"/>
    </xf>
    <xf numFmtId="0" fontId="6" fillId="0" borderId="51" xfId="2" applyFont="1" applyBorder="1" applyAlignment="1" applyProtection="1">
      <alignment horizontal="left" vertical="center" wrapText="1"/>
      <protection locked="0"/>
    </xf>
    <xf numFmtId="3" fontId="8" fillId="0" borderId="18" xfId="2" applyNumberFormat="1" applyFont="1" applyBorder="1" applyAlignment="1">
      <alignment horizontal="right" vertical="center" wrapText="1"/>
    </xf>
    <xf numFmtId="4" fontId="8" fillId="6" borderId="47" xfId="2" applyNumberFormat="1" applyFont="1" applyFill="1" applyBorder="1" applyAlignment="1">
      <alignment horizontal="right" vertical="center" wrapText="1"/>
    </xf>
    <xf numFmtId="0" fontId="6" fillId="0" borderId="13" xfId="2" applyFont="1" applyBorder="1" applyAlignment="1" applyProtection="1">
      <alignment horizontal="left" vertical="center" wrapText="1"/>
      <protection locked="0"/>
    </xf>
    <xf numFmtId="4" fontId="8" fillId="0" borderId="53" xfId="2" applyNumberFormat="1" applyFont="1" applyBorder="1" applyAlignment="1">
      <alignment horizontal="right" vertical="center" wrapText="1"/>
    </xf>
    <xf numFmtId="10" fontId="8" fillId="0" borderId="17" xfId="2" applyNumberFormat="1" applyFont="1" applyBorder="1" applyAlignment="1" applyProtection="1">
      <alignment horizontal="right" vertical="center" wrapText="1"/>
      <protection locked="0"/>
    </xf>
    <xf numFmtId="10" fontId="8" fillId="0" borderId="17" xfId="2" applyNumberFormat="1" applyFont="1" applyBorder="1" applyAlignment="1">
      <alignment horizontal="right" vertical="center" wrapText="1"/>
    </xf>
    <xf numFmtId="4" fontId="8" fillId="0" borderId="33" xfId="2" applyNumberFormat="1" applyFont="1" applyBorder="1" applyAlignment="1">
      <alignment horizontal="right" vertical="center" wrapText="1"/>
    </xf>
    <xf numFmtId="3" fontId="1" fillId="0" borderId="0" xfId="2" applyNumberFormat="1" applyProtection="1">
      <protection locked="0"/>
    </xf>
    <xf numFmtId="0" fontId="9" fillId="0" borderId="13" xfId="2" applyFont="1" applyBorder="1" applyAlignment="1" applyProtection="1">
      <alignment horizontal="left" vertical="center" wrapText="1"/>
      <protection locked="0"/>
    </xf>
    <xf numFmtId="4" fontId="8" fillId="6" borderId="12" xfId="2" applyNumberFormat="1" applyFont="1" applyFill="1" applyBorder="1" applyAlignment="1">
      <alignment horizontal="right" vertical="center" wrapText="1"/>
    </xf>
    <xf numFmtId="3" fontId="8" fillId="0" borderId="15" xfId="2" applyNumberFormat="1" applyFont="1" applyBorder="1" applyAlignment="1" applyProtection="1">
      <alignment horizontal="right" vertical="center" wrapText="1"/>
      <protection locked="0"/>
    </xf>
    <xf numFmtId="4" fontId="8" fillId="0" borderId="16" xfId="2" applyNumberFormat="1" applyFont="1" applyBorder="1" applyAlignment="1" applyProtection="1">
      <alignment horizontal="right" vertical="center" wrapText="1"/>
      <protection locked="0"/>
    </xf>
    <xf numFmtId="3" fontId="8" fillId="0" borderId="21" xfId="2" applyNumberFormat="1" applyFont="1" applyBorder="1" applyAlignment="1" applyProtection="1">
      <alignment horizontal="right" vertical="center" wrapText="1"/>
      <protection locked="0"/>
    </xf>
    <xf numFmtId="164" fontId="8" fillId="6" borderId="13" xfId="1" applyNumberFormat="1" applyFont="1" applyFill="1" applyBorder="1" applyAlignment="1" applyProtection="1">
      <alignment horizontal="right" vertical="center" wrapText="1"/>
    </xf>
    <xf numFmtId="4" fontId="8" fillId="6" borderId="53" xfId="2" applyNumberFormat="1" applyFont="1" applyFill="1" applyBorder="1" applyAlignment="1">
      <alignment horizontal="right" vertical="center" wrapText="1"/>
    </xf>
    <xf numFmtId="10" fontId="8" fillId="0" borderId="19" xfId="2" applyNumberFormat="1" applyFont="1" applyBorder="1" applyAlignment="1" applyProtection="1">
      <alignment horizontal="right" vertical="center" wrapText="1"/>
      <protection locked="0"/>
    </xf>
    <xf numFmtId="4" fontId="8" fillId="6" borderId="0" xfId="2" applyNumberFormat="1" applyFont="1" applyFill="1" applyAlignment="1">
      <alignment horizontal="right" vertical="center" wrapText="1"/>
    </xf>
    <xf numFmtId="10" fontId="8" fillId="0" borderId="40" xfId="2" applyNumberFormat="1" applyFont="1" applyBorder="1" applyAlignment="1" applyProtection="1">
      <alignment horizontal="right" vertical="center" wrapText="1"/>
      <protection locked="0"/>
    </xf>
    <xf numFmtId="10" fontId="8" fillId="0" borderId="39" xfId="2" applyNumberFormat="1" applyFont="1" applyBorder="1" applyAlignment="1" applyProtection="1">
      <alignment horizontal="right" vertical="center" wrapText="1"/>
      <protection locked="0"/>
    </xf>
    <xf numFmtId="164" fontId="8" fillId="6" borderId="34" xfId="1" applyNumberFormat="1" applyFont="1" applyFill="1" applyBorder="1" applyAlignment="1" applyProtection="1">
      <alignment horizontal="right" vertical="center" wrapText="1"/>
    </xf>
    <xf numFmtId="4" fontId="8" fillId="6" borderId="22" xfId="2" applyNumberFormat="1" applyFont="1" applyFill="1" applyBorder="1" applyAlignment="1">
      <alignment horizontal="right" vertical="center" wrapText="1"/>
    </xf>
    <xf numFmtId="4" fontId="8" fillId="6" borderId="14" xfId="2" applyNumberFormat="1" applyFont="1" applyFill="1" applyBorder="1" applyAlignment="1">
      <alignment horizontal="right" vertical="center" wrapText="1"/>
    </xf>
    <xf numFmtId="3" fontId="8" fillId="6" borderId="15" xfId="2" applyNumberFormat="1" applyFont="1" applyFill="1" applyBorder="1" applyAlignment="1" applyProtection="1">
      <alignment horizontal="right" vertical="center" wrapText="1"/>
      <protection locked="0"/>
    </xf>
    <xf numFmtId="4" fontId="8" fillId="6" borderId="16" xfId="2" applyNumberFormat="1" applyFont="1" applyFill="1" applyBorder="1" applyAlignment="1" applyProtection="1">
      <alignment horizontal="right" vertical="center" wrapText="1"/>
      <protection locked="0"/>
    </xf>
    <xf numFmtId="10" fontId="8" fillId="6" borderId="17" xfId="2" applyNumberFormat="1" applyFont="1" applyFill="1" applyBorder="1" applyAlignment="1" applyProtection="1">
      <alignment horizontal="right" vertical="center" wrapText="1"/>
      <protection locked="0"/>
    </xf>
    <xf numFmtId="3" fontId="8" fillId="6" borderId="21" xfId="2" applyNumberFormat="1" applyFont="1" applyFill="1" applyBorder="1" applyAlignment="1" applyProtection="1">
      <alignment horizontal="right" vertical="center" wrapText="1"/>
      <protection locked="0"/>
    </xf>
    <xf numFmtId="10" fontId="8" fillId="6" borderId="54" xfId="2" applyNumberFormat="1" applyFont="1" applyFill="1" applyBorder="1" applyAlignment="1" applyProtection="1">
      <alignment horizontal="right" vertical="center" wrapText="1"/>
      <protection locked="0"/>
    </xf>
    <xf numFmtId="3" fontId="8" fillId="6" borderId="20" xfId="2" applyNumberFormat="1" applyFont="1" applyFill="1" applyBorder="1" applyAlignment="1">
      <alignment horizontal="right" vertical="center" wrapText="1"/>
    </xf>
    <xf numFmtId="10" fontId="8" fillId="6" borderId="50" xfId="2" applyNumberFormat="1" applyFont="1" applyFill="1" applyBorder="1" applyAlignment="1">
      <alignment horizontal="right" vertical="center" wrapText="1"/>
    </xf>
    <xf numFmtId="10" fontId="8" fillId="6" borderId="50" xfId="2" applyNumberFormat="1" applyFont="1" applyFill="1" applyBorder="1" applyAlignment="1" applyProtection="1">
      <alignment horizontal="right" vertical="center" wrapText="1"/>
      <protection locked="0"/>
    </xf>
    <xf numFmtId="4" fontId="8" fillId="0" borderId="14" xfId="2" applyNumberFormat="1" applyFont="1" applyBorder="1" applyAlignment="1">
      <alignment horizontal="right" vertical="center" wrapText="1"/>
    </xf>
    <xf numFmtId="10" fontId="8" fillId="0" borderId="50" xfId="2" applyNumberFormat="1" applyFont="1" applyBorder="1" applyAlignment="1" applyProtection="1">
      <alignment horizontal="right" vertical="center" wrapText="1"/>
      <protection locked="0"/>
    </xf>
    <xf numFmtId="10" fontId="8" fillId="0" borderId="54" xfId="2" applyNumberFormat="1" applyFont="1" applyBorder="1" applyAlignment="1" applyProtection="1">
      <alignment horizontal="right" vertical="center" wrapText="1"/>
      <protection locked="0"/>
    </xf>
    <xf numFmtId="10" fontId="8" fillId="0" borderId="50" xfId="2" applyNumberFormat="1" applyFont="1" applyBorder="1" applyAlignment="1">
      <alignment horizontal="right" vertical="center" wrapText="1"/>
    </xf>
    <xf numFmtId="4" fontId="8" fillId="0" borderId="22" xfId="2" applyNumberFormat="1" applyFont="1" applyBorder="1" applyAlignment="1">
      <alignment horizontal="right" vertical="center" wrapText="1"/>
    </xf>
    <xf numFmtId="3" fontId="8" fillId="0" borderId="55" xfId="2" applyNumberFormat="1" applyFont="1" applyBorder="1" applyAlignment="1">
      <alignment horizontal="right" vertical="center" wrapText="1"/>
    </xf>
    <xf numFmtId="4" fontId="8" fillId="0" borderId="18" xfId="2" applyNumberFormat="1" applyFont="1" applyBorder="1" applyAlignment="1">
      <alignment horizontal="right" vertical="center" wrapText="1"/>
    </xf>
    <xf numFmtId="0" fontId="6" fillId="0" borderId="33" xfId="2" applyFont="1" applyBorder="1" applyAlignment="1" applyProtection="1">
      <alignment horizontal="left" vertical="center" wrapText="1"/>
      <protection locked="0"/>
    </xf>
    <xf numFmtId="4" fontId="8" fillId="0" borderId="0" xfId="2" applyNumberFormat="1" applyFont="1" applyAlignment="1">
      <alignment horizontal="right" vertical="center" wrapText="1"/>
    </xf>
    <xf numFmtId="10" fontId="8" fillId="0" borderId="40" xfId="2" applyNumberFormat="1" applyFont="1" applyBorder="1" applyAlignment="1">
      <alignment horizontal="right" vertical="center" wrapText="1"/>
    </xf>
    <xf numFmtId="4" fontId="8" fillId="3" borderId="47" xfId="2" applyNumberFormat="1" applyFont="1" applyFill="1" applyBorder="1" applyAlignment="1" applyProtection="1">
      <alignment horizontal="right" vertical="center" wrapText="1"/>
      <protection locked="0"/>
    </xf>
    <xf numFmtId="10" fontId="8" fillId="3" borderId="50" xfId="2" applyNumberFormat="1" applyFont="1" applyFill="1" applyBorder="1" applyAlignment="1" applyProtection="1">
      <alignment horizontal="right" vertical="center" wrapText="1"/>
      <protection locked="0"/>
    </xf>
    <xf numFmtId="0" fontId="8" fillId="0" borderId="12" xfId="2" applyFont="1" applyBorder="1" applyAlignment="1" applyProtection="1">
      <alignment horizontal="center" vertical="center"/>
      <protection locked="0"/>
    </xf>
    <xf numFmtId="0" fontId="6" fillId="6" borderId="22" xfId="2" applyFont="1" applyFill="1" applyBorder="1" applyAlignment="1" applyProtection="1">
      <alignment horizontal="center" vertical="center" wrapText="1"/>
      <protection locked="0"/>
    </xf>
    <xf numFmtId="0" fontId="6" fillId="6" borderId="13" xfId="2" applyFont="1" applyFill="1" applyBorder="1" applyAlignment="1" applyProtection="1">
      <alignment horizontal="left" vertical="center" wrapText="1"/>
      <protection locked="0"/>
    </xf>
    <xf numFmtId="3" fontId="6" fillId="6" borderId="44" xfId="2" applyNumberFormat="1" applyFont="1" applyFill="1" applyBorder="1" applyAlignment="1" applyProtection="1">
      <alignment horizontal="right" vertical="center" wrapText="1"/>
      <protection locked="0"/>
    </xf>
    <xf numFmtId="4" fontId="6" fillId="6" borderId="45" xfId="2" applyNumberFormat="1" applyFont="1" applyFill="1" applyBorder="1" applyAlignment="1" applyProtection="1">
      <alignment horizontal="right" vertical="center" wrapText="1"/>
      <protection locked="0"/>
    </xf>
    <xf numFmtId="10" fontId="6" fillId="4" borderId="40" xfId="2" applyNumberFormat="1" applyFont="1" applyFill="1" applyBorder="1" applyAlignment="1" applyProtection="1">
      <alignment horizontal="right" vertical="center" wrapText="1"/>
      <protection locked="0"/>
    </xf>
    <xf numFmtId="3" fontId="6" fillId="6" borderId="46" xfId="2" applyNumberFormat="1" applyFont="1" applyFill="1" applyBorder="1" applyAlignment="1" applyProtection="1">
      <alignment horizontal="right" vertical="center" wrapText="1"/>
      <protection locked="0"/>
    </xf>
    <xf numFmtId="10" fontId="6" fillId="7" borderId="39" xfId="2" applyNumberFormat="1" applyFont="1" applyFill="1" applyBorder="1" applyAlignment="1" applyProtection="1">
      <alignment horizontal="right" vertical="center" wrapText="1"/>
      <protection locked="0"/>
    </xf>
    <xf numFmtId="3" fontId="6" fillId="6" borderId="15" xfId="2" applyNumberFormat="1" applyFont="1" applyFill="1" applyBorder="1" applyAlignment="1">
      <alignment horizontal="right" vertical="center" wrapText="1"/>
    </xf>
    <xf numFmtId="4" fontId="6" fillId="6" borderId="16" xfId="2" applyNumberFormat="1" applyFont="1" applyFill="1" applyBorder="1" applyAlignment="1">
      <alignment horizontal="right" vertical="center" wrapText="1"/>
    </xf>
    <xf numFmtId="10" fontId="6" fillId="7" borderId="40" xfId="2" applyNumberFormat="1" applyFont="1" applyFill="1" applyBorder="1" applyAlignment="1">
      <alignment horizontal="right" vertical="center" wrapText="1"/>
    </xf>
    <xf numFmtId="4" fontId="6" fillId="4" borderId="33" xfId="2" applyNumberFormat="1" applyFont="1" applyFill="1" applyBorder="1" applyAlignment="1">
      <alignment horizontal="right" vertical="center" wrapText="1"/>
    </xf>
    <xf numFmtId="0" fontId="8" fillId="6" borderId="12" xfId="2" applyFont="1" applyFill="1" applyBorder="1" applyAlignment="1">
      <alignment vertical="center" wrapText="1"/>
    </xf>
    <xf numFmtId="3" fontId="8" fillId="6" borderId="44" xfId="2" applyNumberFormat="1" applyFont="1" applyFill="1" applyBorder="1" applyAlignment="1" applyProtection="1">
      <alignment horizontal="right" vertical="center" wrapText="1"/>
      <protection locked="0"/>
    </xf>
    <xf numFmtId="4" fontId="8" fillId="6" borderId="45" xfId="2" applyNumberFormat="1" applyFont="1" applyFill="1" applyBorder="1" applyAlignment="1" applyProtection="1">
      <alignment horizontal="right" vertical="center" wrapText="1"/>
      <protection locked="0"/>
    </xf>
    <xf numFmtId="3" fontId="8" fillId="6" borderId="46" xfId="2" applyNumberFormat="1" applyFont="1" applyFill="1" applyBorder="1" applyAlignment="1" applyProtection="1">
      <alignment horizontal="right" vertical="center" wrapText="1"/>
      <protection locked="0"/>
    </xf>
    <xf numFmtId="4" fontId="8" fillId="5" borderId="45" xfId="2" applyNumberFormat="1" applyFont="1" applyFill="1" applyBorder="1" applyAlignment="1" applyProtection="1">
      <alignment horizontal="right" vertical="center" wrapText="1"/>
      <protection locked="0"/>
    </xf>
    <xf numFmtId="3" fontId="8" fillId="6" borderId="15" xfId="2" applyNumberFormat="1" applyFont="1" applyFill="1" applyBorder="1" applyAlignment="1">
      <alignment horizontal="right" vertical="center" wrapText="1"/>
    </xf>
    <xf numFmtId="4" fontId="8" fillId="6" borderId="16" xfId="2" applyNumberFormat="1" applyFont="1" applyFill="1" applyBorder="1" applyAlignment="1">
      <alignment horizontal="right" vertical="center" wrapText="1"/>
    </xf>
    <xf numFmtId="0" fontId="8" fillId="8" borderId="51" xfId="2" applyFont="1" applyFill="1" applyBorder="1" applyAlignment="1">
      <alignment horizontal="left" vertical="center" wrapText="1"/>
    </xf>
    <xf numFmtId="3" fontId="8" fillId="6" borderId="21" xfId="2" applyNumberFormat="1" applyFont="1" applyFill="1" applyBorder="1" applyAlignment="1" applyProtection="1">
      <alignment vertical="center" wrapText="1"/>
      <protection locked="0"/>
    </xf>
    <xf numFmtId="4" fontId="8" fillId="5" borderId="16" xfId="2" applyNumberFormat="1" applyFont="1" applyFill="1" applyBorder="1" applyAlignment="1" applyProtection="1">
      <alignment horizontal="right" vertical="center" wrapText="1"/>
      <protection locked="0"/>
    </xf>
    <xf numFmtId="3" fontId="8" fillId="3" borderId="44" xfId="2" applyNumberFormat="1" applyFont="1" applyFill="1" applyBorder="1" applyAlignment="1" applyProtection="1">
      <alignment vertical="center" wrapText="1"/>
      <protection locked="0"/>
    </xf>
    <xf numFmtId="4" fontId="8" fillId="3" borderId="45" xfId="2" applyNumberFormat="1" applyFont="1" applyFill="1" applyBorder="1" applyAlignment="1" applyProtection="1">
      <alignment vertical="center" wrapText="1"/>
      <protection locked="0"/>
    </xf>
    <xf numFmtId="3" fontId="8" fillId="3" borderId="18" xfId="2" applyNumberFormat="1" applyFont="1" applyFill="1" applyBorder="1" applyAlignment="1" applyProtection="1">
      <alignment vertical="center" wrapText="1"/>
      <protection locked="0"/>
    </xf>
    <xf numFmtId="0" fontId="6" fillId="6" borderId="43" xfId="2" applyFont="1" applyFill="1" applyBorder="1" applyAlignment="1" applyProtection="1">
      <alignment horizontal="center" vertical="center"/>
      <protection locked="0"/>
    </xf>
    <xf numFmtId="0" fontId="6" fillId="6" borderId="51" xfId="2" applyFont="1" applyFill="1" applyBorder="1" applyAlignment="1">
      <alignment horizontal="left" vertical="center" wrapText="1"/>
    </xf>
    <xf numFmtId="3" fontId="6" fillId="6" borderId="21" xfId="2" applyNumberFormat="1" applyFont="1" applyFill="1" applyBorder="1" applyAlignment="1" applyProtection="1">
      <alignment vertical="center" wrapText="1"/>
      <protection locked="0"/>
    </xf>
    <xf numFmtId="4" fontId="6" fillId="6" borderId="16" xfId="2" applyNumberFormat="1" applyFont="1" applyFill="1" applyBorder="1" applyAlignment="1" applyProtection="1">
      <alignment horizontal="right" vertical="center" wrapText="1"/>
      <protection locked="0"/>
    </xf>
    <xf numFmtId="0" fontId="10" fillId="0" borderId="0" xfId="2" applyFont="1" applyProtection="1">
      <protection locked="0"/>
    </xf>
    <xf numFmtId="0" fontId="8" fillId="6" borderId="33" xfId="2" applyFont="1" applyFill="1" applyBorder="1" applyAlignment="1" applyProtection="1">
      <alignment vertical="center" wrapText="1"/>
      <protection locked="0"/>
    </xf>
    <xf numFmtId="4" fontId="8" fillId="3" borderId="38" xfId="2" applyNumberFormat="1" applyFont="1" applyFill="1" applyBorder="1" applyAlignment="1" applyProtection="1">
      <alignment horizontal="right" vertical="center" wrapText="1"/>
      <protection locked="0"/>
    </xf>
    <xf numFmtId="3" fontId="8" fillId="0" borderId="57" xfId="2" applyNumberFormat="1" applyFont="1" applyBorder="1" applyAlignment="1">
      <alignment horizontal="right" vertical="center" wrapText="1"/>
    </xf>
    <xf numFmtId="0" fontId="8" fillId="8" borderId="51" xfId="2" applyFont="1" applyFill="1" applyBorder="1" applyAlignment="1" applyProtection="1">
      <alignment horizontal="left" vertical="center" wrapText="1"/>
      <protection locked="0"/>
    </xf>
    <xf numFmtId="3" fontId="8" fillId="3" borderId="20" xfId="2" applyNumberFormat="1" applyFont="1" applyFill="1" applyBorder="1" applyAlignment="1" applyProtection="1">
      <alignment horizontal="right" vertical="center" wrapText="1"/>
      <protection locked="0"/>
    </xf>
    <xf numFmtId="3" fontId="8" fillId="3" borderId="18" xfId="2" applyNumberFormat="1" applyFont="1" applyFill="1" applyBorder="1" applyAlignment="1" applyProtection="1">
      <alignment horizontal="right" vertical="center" wrapText="1"/>
      <protection locked="0"/>
    </xf>
    <xf numFmtId="4" fontId="8" fillId="5" borderId="38" xfId="2" applyNumberFormat="1" applyFont="1" applyFill="1" applyBorder="1" applyAlignment="1" applyProtection="1">
      <alignment horizontal="right" vertical="center" wrapText="1"/>
      <protection locked="0"/>
    </xf>
    <xf numFmtId="0" fontId="6" fillId="2" borderId="51" xfId="2" applyFont="1" applyFill="1" applyBorder="1" applyAlignment="1" applyProtection="1">
      <alignment horizontal="left" vertical="center" wrapText="1"/>
      <protection locked="0"/>
    </xf>
    <xf numFmtId="165" fontId="6" fillId="2" borderId="16" xfId="2" applyNumberFormat="1" applyFont="1" applyFill="1" applyBorder="1" applyAlignment="1">
      <alignment horizontal="right" vertical="center" wrapText="1"/>
    </xf>
    <xf numFmtId="10" fontId="6" fillId="2" borderId="13" xfId="2" applyNumberFormat="1" applyFont="1" applyFill="1" applyBorder="1" applyAlignment="1">
      <alignment horizontal="right" vertical="center" wrapText="1"/>
    </xf>
    <xf numFmtId="3" fontId="8" fillId="6" borderId="35" xfId="2" applyNumberFormat="1" applyFont="1" applyFill="1" applyBorder="1" applyAlignment="1" applyProtection="1">
      <alignment horizontal="right" vertical="center" wrapText="1"/>
      <protection locked="0"/>
    </xf>
    <xf numFmtId="4" fontId="8" fillId="3" borderId="38" xfId="2" applyNumberFormat="1" applyFont="1" applyFill="1" applyBorder="1" applyAlignment="1" applyProtection="1">
      <alignment horizontal="center" vertical="center" wrapText="1"/>
      <protection locked="0"/>
    </xf>
    <xf numFmtId="10" fontId="8" fillId="3" borderId="34" xfId="2" applyNumberFormat="1" applyFont="1" applyFill="1" applyBorder="1" applyAlignment="1" applyProtection="1">
      <alignment horizontal="right" vertical="center" wrapText="1"/>
      <protection locked="0"/>
    </xf>
    <xf numFmtId="3" fontId="8" fillId="6" borderId="37" xfId="2" applyNumberFormat="1" applyFont="1" applyFill="1" applyBorder="1" applyAlignment="1" applyProtection="1">
      <alignment horizontal="right" vertical="center" wrapText="1"/>
      <protection locked="0"/>
    </xf>
    <xf numFmtId="4" fontId="8" fillId="6" borderId="38" xfId="2" applyNumberFormat="1" applyFont="1" applyFill="1" applyBorder="1" applyAlignment="1" applyProtection="1">
      <alignment horizontal="right" vertical="center" wrapText="1"/>
      <protection locked="0"/>
    </xf>
    <xf numFmtId="10" fontId="8" fillId="3" borderId="0" xfId="2" applyNumberFormat="1" applyFont="1" applyFill="1" applyAlignment="1" applyProtection="1">
      <alignment horizontal="right" vertical="center" wrapText="1"/>
      <protection locked="0"/>
    </xf>
    <xf numFmtId="3" fontId="8" fillId="6" borderId="44" xfId="2" applyNumberFormat="1" applyFont="1" applyFill="1" applyBorder="1" applyAlignment="1">
      <alignment horizontal="right" vertical="center" wrapText="1"/>
    </xf>
    <xf numFmtId="4" fontId="8" fillId="6" borderId="45" xfId="2" applyNumberFormat="1" applyFont="1" applyFill="1" applyBorder="1" applyAlignment="1">
      <alignment horizontal="right" vertical="center" wrapText="1"/>
    </xf>
    <xf numFmtId="10" fontId="8" fillId="3" borderId="34" xfId="2" applyNumberFormat="1" applyFont="1" applyFill="1" applyBorder="1" applyAlignment="1">
      <alignment horizontal="right" vertical="center" wrapText="1"/>
    </xf>
    <xf numFmtId="3" fontId="8" fillId="6" borderId="53" xfId="2" applyNumberFormat="1" applyFont="1" applyFill="1" applyBorder="1" applyAlignment="1" applyProtection="1">
      <alignment horizontal="right" vertical="center" wrapText="1"/>
      <protection locked="0"/>
    </xf>
    <xf numFmtId="3" fontId="8" fillId="6" borderId="48" xfId="2" applyNumberFormat="1" applyFont="1" applyFill="1" applyBorder="1" applyAlignment="1" applyProtection="1">
      <alignment horizontal="right" vertical="center" wrapText="1"/>
      <protection locked="0"/>
    </xf>
    <xf numFmtId="165" fontId="8" fillId="5" borderId="16" xfId="2" applyNumberFormat="1" applyFont="1" applyFill="1" applyBorder="1" applyAlignment="1" applyProtection="1">
      <alignment horizontal="right" vertical="center" wrapText="1"/>
      <protection locked="0"/>
    </xf>
    <xf numFmtId="0" fontId="8" fillId="8" borderId="12" xfId="2" applyFont="1" applyFill="1" applyBorder="1" applyAlignment="1">
      <alignment horizontal="left" vertical="center" wrapText="1"/>
    </xf>
    <xf numFmtId="0" fontId="8" fillId="8" borderId="34" xfId="2" applyFont="1" applyFill="1" applyBorder="1" applyAlignment="1">
      <alignment horizontal="left" vertical="center" wrapText="1"/>
    </xf>
    <xf numFmtId="3" fontId="8" fillId="4" borderId="35" xfId="2" applyNumberFormat="1" applyFont="1" applyFill="1" applyBorder="1" applyAlignment="1" applyProtection="1">
      <alignment horizontal="right" vertical="center" wrapText="1"/>
      <protection locked="0"/>
    </xf>
    <xf numFmtId="3" fontId="8" fillId="4" borderId="37" xfId="2" applyNumberFormat="1" applyFont="1" applyFill="1" applyBorder="1" applyAlignment="1" applyProtection="1">
      <alignment horizontal="right" vertical="center" wrapText="1"/>
      <protection locked="0"/>
    </xf>
    <xf numFmtId="4" fontId="8" fillId="4" borderId="38" xfId="2" applyNumberFormat="1" applyFont="1" applyFill="1" applyBorder="1" applyAlignment="1" applyProtection="1">
      <alignment horizontal="right" vertical="center" wrapText="1"/>
      <protection locked="0"/>
    </xf>
    <xf numFmtId="0" fontId="8" fillId="6" borderId="22" xfId="2" applyFont="1" applyFill="1" applyBorder="1" applyAlignment="1" applyProtection="1">
      <alignment vertical="center" wrapText="1"/>
      <protection locked="0"/>
    </xf>
    <xf numFmtId="165" fontId="8" fillId="6" borderId="47" xfId="2" applyNumberFormat="1" applyFont="1" applyFill="1" applyBorder="1" applyAlignment="1">
      <alignment horizontal="right" vertical="center" wrapText="1"/>
    </xf>
    <xf numFmtId="3" fontId="8" fillId="6" borderId="44" xfId="2" applyNumberFormat="1" applyFont="1" applyFill="1" applyBorder="1" applyAlignment="1" applyProtection="1">
      <alignment vertical="center" wrapText="1"/>
      <protection locked="0"/>
    </xf>
    <xf numFmtId="3" fontId="8" fillId="6" borderId="46" xfId="2" applyNumberFormat="1" applyFont="1" applyFill="1" applyBorder="1" applyAlignment="1" applyProtection="1">
      <alignment vertical="center" wrapText="1"/>
      <protection locked="0"/>
    </xf>
    <xf numFmtId="4" fontId="8" fillId="6" borderId="45" xfId="2" applyNumberFormat="1" applyFont="1" applyFill="1" applyBorder="1" applyAlignment="1" applyProtection="1">
      <alignment vertical="center" wrapText="1"/>
      <protection locked="0"/>
    </xf>
    <xf numFmtId="3" fontId="8" fillId="6" borderId="44" xfId="2" applyNumberFormat="1" applyFont="1" applyFill="1" applyBorder="1" applyAlignment="1">
      <alignment vertical="center" wrapText="1"/>
    </xf>
    <xf numFmtId="4" fontId="8" fillId="6" borderId="45" xfId="2" applyNumberFormat="1" applyFont="1" applyFill="1" applyBorder="1" applyAlignment="1">
      <alignment vertical="center" wrapText="1"/>
    </xf>
    <xf numFmtId="3" fontId="8" fillId="6" borderId="15" xfId="2" applyNumberFormat="1" applyFont="1" applyFill="1" applyBorder="1" applyAlignment="1">
      <alignment vertical="center" wrapText="1"/>
    </xf>
    <xf numFmtId="4" fontId="8" fillId="6" borderId="16" xfId="2" applyNumberFormat="1" applyFont="1" applyFill="1" applyBorder="1" applyAlignment="1">
      <alignment vertical="center" wrapText="1"/>
    </xf>
    <xf numFmtId="3" fontId="8" fillId="6" borderId="20" xfId="2" applyNumberFormat="1" applyFont="1" applyFill="1" applyBorder="1" applyAlignment="1" applyProtection="1">
      <alignment horizontal="right" vertical="center" wrapText="1"/>
      <protection locked="0"/>
    </xf>
    <xf numFmtId="3" fontId="8" fillId="6" borderId="18" xfId="2" applyNumberFormat="1" applyFont="1" applyFill="1" applyBorder="1" applyAlignment="1" applyProtection="1">
      <alignment horizontal="right" vertical="center" wrapText="1"/>
      <protection locked="0"/>
    </xf>
    <xf numFmtId="4" fontId="8" fillId="6" borderId="47" xfId="2" applyNumberFormat="1" applyFont="1" applyFill="1" applyBorder="1" applyAlignment="1" applyProtection="1">
      <alignment horizontal="right" vertical="center" wrapText="1"/>
      <protection locked="0"/>
    </xf>
    <xf numFmtId="0" fontId="6" fillId="2" borderId="53" xfId="2" applyFont="1" applyFill="1" applyBorder="1" applyAlignment="1">
      <alignment horizontal="center" vertical="center" wrapText="1"/>
    </xf>
    <xf numFmtId="0" fontId="6" fillId="2" borderId="12" xfId="2" applyFont="1" applyFill="1" applyBorder="1" applyAlignment="1">
      <alignment vertical="center" wrapText="1"/>
    </xf>
    <xf numFmtId="4" fontId="6" fillId="2" borderId="14" xfId="2" applyNumberFormat="1" applyFont="1" applyFill="1" applyBorder="1" applyAlignment="1">
      <alignment horizontal="right" vertical="center" wrapText="1"/>
    </xf>
    <xf numFmtId="3" fontId="6" fillId="2" borderId="20" xfId="2" applyNumberFormat="1" applyFont="1" applyFill="1" applyBorder="1" applyAlignment="1" applyProtection="1">
      <alignment horizontal="right" vertical="center" wrapText="1"/>
      <protection locked="0"/>
    </xf>
    <xf numFmtId="4" fontId="6" fillId="4" borderId="47" xfId="2" applyNumberFormat="1" applyFont="1" applyFill="1" applyBorder="1" applyAlignment="1" applyProtection="1">
      <alignment horizontal="right" vertical="center" wrapText="1"/>
      <protection locked="0"/>
    </xf>
    <xf numFmtId="10" fontId="6" fillId="4" borderId="50" xfId="2" applyNumberFormat="1" applyFont="1" applyFill="1" applyBorder="1" applyAlignment="1" applyProtection="1">
      <alignment horizontal="right" vertical="center" wrapText="1"/>
      <protection locked="0"/>
    </xf>
    <xf numFmtId="3" fontId="6" fillId="2" borderId="18" xfId="2" applyNumberFormat="1" applyFont="1" applyFill="1" applyBorder="1" applyAlignment="1" applyProtection="1">
      <alignment horizontal="right" vertical="center" wrapText="1"/>
      <protection locked="0"/>
    </xf>
    <xf numFmtId="4" fontId="6" fillId="2" borderId="47" xfId="2" applyNumberFormat="1" applyFont="1" applyFill="1" applyBorder="1" applyAlignment="1" applyProtection="1">
      <alignment horizontal="right" vertical="center" wrapText="1"/>
      <protection locked="0"/>
    </xf>
    <xf numFmtId="10" fontId="6" fillId="2" borderId="54" xfId="2" applyNumberFormat="1" applyFont="1" applyFill="1" applyBorder="1" applyAlignment="1" applyProtection="1">
      <alignment horizontal="right" vertical="center" wrapText="1"/>
      <protection locked="0"/>
    </xf>
    <xf numFmtId="3" fontId="6" fillId="2" borderId="20" xfId="2" applyNumberFormat="1" applyFont="1" applyFill="1" applyBorder="1" applyAlignment="1">
      <alignment horizontal="right" vertical="center" wrapText="1"/>
    </xf>
    <xf numFmtId="4" fontId="6" fillId="2" borderId="47" xfId="2" applyNumberFormat="1" applyFont="1" applyFill="1" applyBorder="1" applyAlignment="1">
      <alignment horizontal="right" vertical="center" wrapText="1"/>
    </xf>
    <xf numFmtId="10" fontId="6" fillId="2" borderId="50" xfId="2" applyNumberFormat="1" applyFont="1" applyFill="1" applyBorder="1" applyAlignment="1">
      <alignment horizontal="right" vertical="center" wrapText="1"/>
    </xf>
    <xf numFmtId="4" fontId="6" fillId="2" borderId="22" xfId="2" applyNumberFormat="1" applyFont="1" applyFill="1" applyBorder="1" applyAlignment="1">
      <alignment horizontal="right" vertical="center" wrapText="1"/>
    </xf>
    <xf numFmtId="0" fontId="6" fillId="2" borderId="22" xfId="2" applyFont="1" applyFill="1" applyBorder="1" applyAlignment="1" applyProtection="1">
      <alignment horizontal="center" vertical="center" wrapText="1"/>
      <protection locked="0"/>
    </xf>
    <xf numFmtId="10" fontId="6" fillId="2" borderId="50" xfId="2" applyNumberFormat="1" applyFont="1" applyFill="1" applyBorder="1" applyAlignment="1" applyProtection="1">
      <alignment horizontal="right" vertical="center" wrapText="1"/>
      <protection locked="0"/>
    </xf>
    <xf numFmtId="3" fontId="6" fillId="2" borderId="55" xfId="2" applyNumberFormat="1" applyFont="1" applyFill="1" applyBorder="1" applyAlignment="1" applyProtection="1">
      <alignment horizontal="right" vertical="center" wrapText="1"/>
      <protection locked="0"/>
    </xf>
    <xf numFmtId="3" fontId="6" fillId="2" borderId="53" xfId="2" applyNumberFormat="1" applyFont="1" applyFill="1" applyBorder="1" applyAlignment="1" applyProtection="1">
      <alignment horizontal="right" vertical="center" wrapText="1"/>
      <protection locked="0"/>
    </xf>
    <xf numFmtId="0" fontId="6" fillId="0" borderId="49" xfId="2" applyFont="1" applyBorder="1" applyAlignment="1" applyProtection="1">
      <alignment horizontal="left" vertical="center" wrapText="1"/>
      <protection locked="0"/>
    </xf>
    <xf numFmtId="3" fontId="8" fillId="0" borderId="57" xfId="2" applyNumberFormat="1" applyFont="1" applyBorder="1" applyAlignment="1" applyProtection="1">
      <alignment horizontal="right" vertical="center" wrapText="1"/>
      <protection locked="0"/>
    </xf>
    <xf numFmtId="3" fontId="8" fillId="0" borderId="58" xfId="2" applyNumberFormat="1" applyFont="1" applyBorder="1" applyAlignment="1" applyProtection="1">
      <alignment horizontal="right" vertical="center" wrapText="1"/>
      <protection locked="0"/>
    </xf>
    <xf numFmtId="4" fontId="8" fillId="0" borderId="46" xfId="2" applyNumberFormat="1" applyFont="1" applyBorder="1" applyAlignment="1">
      <alignment horizontal="right" vertical="center" wrapText="1"/>
    </xf>
    <xf numFmtId="0" fontId="8" fillId="8" borderId="15" xfId="2" applyFont="1" applyFill="1" applyBorder="1" applyAlignment="1" applyProtection="1">
      <alignment horizontal="left" vertical="center" wrapText="1"/>
      <protection locked="0"/>
    </xf>
    <xf numFmtId="0" fontId="8" fillId="8" borderId="16" xfId="2" applyFont="1" applyFill="1" applyBorder="1" applyAlignment="1" applyProtection="1">
      <alignment horizontal="left" vertical="center" wrapText="1"/>
      <protection locked="0"/>
    </xf>
    <xf numFmtId="4" fontId="6" fillId="4" borderId="19" xfId="2" applyNumberFormat="1" applyFont="1" applyFill="1" applyBorder="1" applyAlignment="1" applyProtection="1">
      <alignment horizontal="right" vertical="center" wrapText="1"/>
      <protection locked="0"/>
    </xf>
    <xf numFmtId="10" fontId="6" fillId="4" borderId="17" xfId="2" applyNumberFormat="1" applyFont="1" applyFill="1" applyBorder="1" applyAlignment="1" applyProtection="1">
      <alignment horizontal="right" vertical="center" wrapText="1"/>
      <protection locked="0"/>
    </xf>
    <xf numFmtId="4" fontId="6" fillId="2" borderId="53" xfId="2" applyNumberFormat="1" applyFont="1" applyFill="1" applyBorder="1" applyAlignment="1" applyProtection="1">
      <alignment horizontal="right" vertical="center" wrapText="1"/>
      <protection locked="0"/>
    </xf>
    <xf numFmtId="4" fontId="6" fillId="2" borderId="21" xfId="2" applyNumberFormat="1" applyFont="1" applyFill="1" applyBorder="1" applyAlignment="1" applyProtection="1">
      <alignment horizontal="right" vertical="center" wrapText="1"/>
      <protection locked="0"/>
    </xf>
    <xf numFmtId="0" fontId="8" fillId="8" borderId="49" xfId="2" applyFont="1" applyFill="1" applyBorder="1" applyAlignment="1" applyProtection="1">
      <alignment horizontal="left" vertical="center" wrapText="1"/>
      <protection locked="0"/>
    </xf>
    <xf numFmtId="3" fontId="8" fillId="3" borderId="37" xfId="2" applyNumberFormat="1" applyFont="1" applyFill="1" applyBorder="1" applyAlignment="1" applyProtection="1">
      <alignment horizontal="right" vertical="center" wrapText="1"/>
      <protection locked="0"/>
    </xf>
    <xf numFmtId="3" fontId="8" fillId="6" borderId="56" xfId="2" applyNumberFormat="1" applyFont="1" applyFill="1" applyBorder="1" applyAlignment="1">
      <alignment horizontal="right" vertical="center" wrapText="1"/>
    </xf>
    <xf numFmtId="4" fontId="8" fillId="6" borderId="39" xfId="2" applyNumberFormat="1" applyFont="1" applyFill="1" applyBorder="1" applyAlignment="1">
      <alignment horizontal="right" vertical="center" wrapText="1"/>
    </xf>
    <xf numFmtId="4" fontId="8" fillId="3" borderId="59" xfId="2" applyNumberFormat="1" applyFont="1" applyFill="1" applyBorder="1" applyAlignment="1" applyProtection="1">
      <alignment horizontal="right" vertical="center" wrapText="1"/>
      <protection locked="0"/>
    </xf>
    <xf numFmtId="10" fontId="8" fillId="3" borderId="60" xfId="2" applyNumberFormat="1" applyFont="1" applyFill="1" applyBorder="1" applyAlignment="1" applyProtection="1">
      <alignment horizontal="right" vertical="center" wrapText="1"/>
      <protection locked="0"/>
    </xf>
    <xf numFmtId="3" fontId="8" fillId="3" borderId="29" xfId="2" applyNumberFormat="1" applyFont="1" applyFill="1" applyBorder="1" applyAlignment="1" applyProtection="1">
      <alignment horizontal="right" vertical="center" wrapText="1"/>
      <protection locked="0"/>
    </xf>
    <xf numFmtId="4" fontId="8" fillId="5" borderId="59" xfId="2" applyNumberFormat="1" applyFont="1" applyFill="1" applyBorder="1" applyAlignment="1" applyProtection="1">
      <alignment horizontal="right" vertical="center" wrapText="1"/>
      <protection locked="0"/>
    </xf>
    <xf numFmtId="3" fontId="8" fillId="6" borderId="62" xfId="2" applyNumberFormat="1" applyFont="1" applyFill="1" applyBorder="1" applyAlignment="1">
      <alignment horizontal="right" vertical="center" wrapText="1"/>
    </xf>
    <xf numFmtId="4" fontId="8" fillId="6" borderId="30" xfId="2" applyNumberFormat="1" applyFont="1" applyFill="1" applyBorder="1" applyAlignment="1">
      <alignment horizontal="right" vertical="center" wrapText="1"/>
    </xf>
    <xf numFmtId="4" fontId="11" fillId="9" borderId="1" xfId="2" applyNumberFormat="1" applyFont="1" applyFill="1" applyBorder="1" applyAlignment="1">
      <alignment horizontal="right" vertical="center" wrapText="1"/>
    </xf>
    <xf numFmtId="3" fontId="11" fillId="9" borderId="1" xfId="2" applyNumberFormat="1" applyFont="1" applyFill="1" applyBorder="1" applyAlignment="1" applyProtection="1">
      <alignment horizontal="right" vertical="center" wrapText="1"/>
      <protection locked="0"/>
    </xf>
    <xf numFmtId="4" fontId="11" fillId="9" borderId="4" xfId="2" applyNumberFormat="1" applyFont="1" applyFill="1" applyBorder="1" applyAlignment="1" applyProtection="1">
      <alignment horizontal="right" vertical="center" wrapText="1"/>
      <protection locked="0"/>
    </xf>
    <xf numFmtId="10" fontId="11" fillId="9" borderId="3" xfId="2" applyNumberFormat="1" applyFont="1" applyFill="1" applyBorder="1" applyAlignment="1" applyProtection="1">
      <alignment horizontal="right" vertical="center" wrapText="1"/>
      <protection locked="0"/>
    </xf>
    <xf numFmtId="3" fontId="11" fillId="9" borderId="63" xfId="2" applyNumberFormat="1" applyFont="1" applyFill="1" applyBorder="1" applyAlignment="1" applyProtection="1">
      <alignment horizontal="right" vertical="center" wrapText="1"/>
      <protection locked="0"/>
    </xf>
    <xf numFmtId="4" fontId="11" fillId="9" borderId="64" xfId="2" applyNumberFormat="1" applyFont="1" applyFill="1" applyBorder="1" applyAlignment="1" applyProtection="1">
      <alignment horizontal="right" vertical="center" wrapText="1"/>
      <protection locked="0"/>
    </xf>
    <xf numFmtId="10" fontId="11" fillId="9" borderId="64" xfId="2" applyNumberFormat="1" applyFont="1" applyFill="1" applyBorder="1" applyAlignment="1" applyProtection="1">
      <alignment horizontal="right" vertical="center" wrapText="1"/>
      <protection locked="0"/>
    </xf>
    <xf numFmtId="3" fontId="11" fillId="9" borderId="1" xfId="2" applyNumberFormat="1" applyFont="1" applyFill="1" applyBorder="1" applyAlignment="1">
      <alignment horizontal="right" vertical="center" wrapText="1"/>
    </xf>
    <xf numFmtId="4" fontId="11" fillId="9" borderId="64" xfId="2" applyNumberFormat="1" applyFont="1" applyFill="1" applyBorder="1" applyAlignment="1">
      <alignment horizontal="right" vertical="center" wrapText="1"/>
    </xf>
    <xf numFmtId="10" fontId="11" fillId="9" borderId="65" xfId="2" applyNumberFormat="1" applyFont="1" applyFill="1" applyBorder="1" applyAlignment="1">
      <alignment horizontal="right" vertical="center" wrapText="1"/>
    </xf>
    <xf numFmtId="4" fontId="11" fillId="9" borderId="32" xfId="2" applyNumberFormat="1" applyFont="1" applyFill="1" applyBorder="1" applyAlignment="1">
      <alignment horizontal="right" vertical="center" wrapText="1"/>
    </xf>
    <xf numFmtId="4" fontId="11" fillId="9" borderId="4" xfId="2" applyNumberFormat="1" applyFont="1" applyFill="1" applyBorder="1" applyAlignment="1">
      <alignment horizontal="right" vertical="center" wrapText="1"/>
    </xf>
    <xf numFmtId="10" fontId="11" fillId="9" borderId="65" xfId="2" applyNumberFormat="1" applyFont="1" applyFill="1" applyBorder="1" applyAlignment="1" applyProtection="1">
      <alignment horizontal="right" vertical="center" wrapText="1"/>
      <protection locked="0"/>
    </xf>
    <xf numFmtId="3" fontId="11" fillId="4" borderId="1" xfId="2" applyNumberFormat="1" applyFont="1" applyFill="1" applyBorder="1" applyAlignment="1">
      <alignment horizontal="right" vertical="center" wrapText="1"/>
    </xf>
    <xf numFmtId="0" fontId="9" fillId="0" borderId="0" xfId="2" applyFont="1" applyProtection="1">
      <protection locked="0"/>
    </xf>
    <xf numFmtId="0" fontId="12" fillId="0" borderId="0" xfId="2" applyFont="1" applyProtection="1">
      <protection locked="0"/>
    </xf>
    <xf numFmtId="4" fontId="12" fillId="0" borderId="0" xfId="2" applyNumberFormat="1" applyFont="1" applyProtection="1">
      <protection locked="0"/>
    </xf>
    <xf numFmtId="4" fontId="1" fillId="0" borderId="0" xfId="2" applyNumberFormat="1" applyProtection="1">
      <protection locked="0"/>
    </xf>
    <xf numFmtId="0" fontId="11" fillId="9" borderId="1" xfId="2" applyFont="1" applyFill="1" applyBorder="1" applyAlignment="1">
      <alignment horizontal="left" vertical="center" wrapText="1"/>
    </xf>
    <xf numFmtId="0" fontId="11" fillId="9" borderId="3" xfId="2" applyFont="1" applyFill="1" applyBorder="1" applyAlignment="1">
      <alignment horizontal="left" vertical="center" wrapText="1"/>
    </xf>
    <xf numFmtId="0" fontId="11" fillId="9" borderId="4" xfId="2" applyFont="1" applyFill="1" applyBorder="1" applyAlignment="1">
      <alignment horizontal="center" vertical="center" wrapText="1"/>
    </xf>
    <xf numFmtId="3" fontId="11" fillId="4" borderId="1" xfId="2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63" xfId="0" applyFont="1" applyBorder="1" applyAlignment="1">
      <alignment vertical="center" wrapText="1"/>
    </xf>
    <xf numFmtId="0" fontId="8" fillId="6" borderId="33" xfId="2" applyFont="1" applyFill="1" applyBorder="1" applyAlignment="1" applyProtection="1">
      <alignment horizontal="center" vertical="center"/>
      <protection locked="0"/>
    </xf>
    <xf numFmtId="0" fontId="8" fillId="6" borderId="32" xfId="2" applyFont="1" applyFill="1" applyBorder="1" applyAlignment="1" applyProtection="1">
      <alignment horizontal="center" vertical="center"/>
      <protection locked="0"/>
    </xf>
    <xf numFmtId="4" fontId="8" fillId="3" borderId="0" xfId="2" applyNumberFormat="1" applyFont="1" applyFill="1" applyAlignment="1">
      <alignment horizontal="right" vertical="center" wrapText="1"/>
    </xf>
    <xf numFmtId="4" fontId="8" fillId="3" borderId="25" xfId="2" applyNumberFormat="1" applyFont="1" applyFill="1" applyBorder="1" applyAlignment="1">
      <alignment horizontal="right" vertical="center" wrapText="1"/>
    </xf>
    <xf numFmtId="3" fontId="8" fillId="3" borderId="35" xfId="2" applyNumberFormat="1" applyFont="1" applyFill="1" applyBorder="1" applyAlignment="1" applyProtection="1">
      <alignment horizontal="right" vertical="center" wrapText="1"/>
      <protection locked="0"/>
    </xf>
    <xf numFmtId="3" fontId="8" fillId="3" borderId="31" xfId="2" applyNumberFormat="1" applyFont="1" applyFill="1" applyBorder="1" applyAlignment="1" applyProtection="1">
      <alignment horizontal="right" vertical="center" wrapText="1"/>
      <protection locked="0"/>
    </xf>
    <xf numFmtId="10" fontId="8" fillId="3" borderId="39" xfId="2" applyNumberFormat="1" applyFont="1" applyFill="1" applyBorder="1" applyAlignment="1" applyProtection="1">
      <alignment horizontal="right" vertical="center" wrapText="1"/>
      <protection locked="0"/>
    </xf>
    <xf numFmtId="10" fontId="8" fillId="3" borderId="61" xfId="2" applyNumberFormat="1" applyFont="1" applyFill="1" applyBorder="1" applyAlignment="1" applyProtection="1">
      <alignment horizontal="right" vertical="center" wrapText="1"/>
      <protection locked="0"/>
    </xf>
    <xf numFmtId="10" fontId="8" fillId="3" borderId="40" xfId="2" applyNumberFormat="1" applyFont="1" applyFill="1" applyBorder="1" applyAlignment="1">
      <alignment horizontal="right" vertical="center" wrapText="1"/>
    </xf>
    <xf numFmtId="10" fontId="8" fillId="3" borderId="60" xfId="2" applyNumberFormat="1" applyFont="1" applyFill="1" applyBorder="1" applyAlignment="1">
      <alignment horizontal="right" vertical="center" wrapText="1"/>
    </xf>
    <xf numFmtId="4" fontId="8" fillId="3" borderId="33" xfId="2" applyNumberFormat="1" applyFont="1" applyFill="1" applyBorder="1" applyAlignment="1">
      <alignment horizontal="right" vertical="center" wrapText="1"/>
    </xf>
    <xf numFmtId="4" fontId="8" fillId="3" borderId="32" xfId="2" applyNumberFormat="1" applyFont="1" applyFill="1" applyBorder="1" applyAlignment="1">
      <alignment horizontal="right" vertical="center" wrapText="1"/>
    </xf>
    <xf numFmtId="10" fontId="8" fillId="3" borderId="40" xfId="2" applyNumberFormat="1" applyFont="1" applyFill="1" applyBorder="1" applyAlignment="1" applyProtection="1">
      <alignment horizontal="right" vertical="center" wrapText="1"/>
      <protection locked="0"/>
    </xf>
    <xf numFmtId="10" fontId="8" fillId="3" borderId="34" xfId="2" applyNumberFormat="1" applyFont="1" applyFill="1" applyBorder="1" applyAlignment="1" applyProtection="1">
      <alignment horizontal="right" vertical="center" wrapText="1"/>
      <protection locked="0"/>
    </xf>
    <xf numFmtId="0" fontId="8" fillId="0" borderId="22" xfId="2" applyFont="1" applyBorder="1" applyAlignment="1" applyProtection="1">
      <alignment horizontal="center" vertical="center"/>
      <protection locked="0"/>
    </xf>
    <xf numFmtId="0" fontId="1" fillId="0" borderId="33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0" fontId="8" fillId="6" borderId="22" xfId="2" applyFont="1" applyFill="1" applyBorder="1" applyAlignment="1" applyProtection="1">
      <alignment horizontal="center" vertical="center"/>
      <protection locked="0"/>
    </xf>
    <xf numFmtId="0" fontId="6" fillId="0" borderId="22" xfId="2" applyFont="1" applyBorder="1" applyAlignment="1" applyProtection="1">
      <alignment horizontal="left" vertical="center" wrapText="1"/>
      <protection locked="0"/>
    </xf>
    <xf numFmtId="0" fontId="10" fillId="0" borderId="33" xfId="0" applyFont="1" applyBorder="1" applyAlignment="1">
      <alignment horizontal="left" vertical="center" wrapText="1"/>
    </xf>
    <xf numFmtId="0" fontId="10" fillId="0" borderId="43" xfId="0" applyFont="1" applyBorder="1" applyAlignment="1">
      <alignment horizontal="left" vertical="center" wrapText="1"/>
    </xf>
    <xf numFmtId="4" fontId="8" fillId="3" borderId="38" xfId="2" applyNumberFormat="1" applyFont="1" applyFill="1" applyBorder="1" applyAlignment="1" applyProtection="1">
      <alignment horizontal="center" vertical="center" wrapText="1"/>
      <protection locked="0"/>
    </xf>
    <xf numFmtId="0" fontId="8" fillId="0" borderId="33" xfId="2" applyFont="1" applyBorder="1" applyAlignment="1" applyProtection="1">
      <alignment horizontal="center" vertical="center"/>
      <protection locked="0"/>
    </xf>
    <xf numFmtId="165" fontId="8" fillId="3" borderId="38" xfId="2" applyNumberFormat="1" applyFont="1" applyFill="1" applyBorder="1" applyAlignment="1" applyProtection="1">
      <alignment horizontal="center" vertical="center" wrapText="1"/>
      <protection locked="0"/>
    </xf>
    <xf numFmtId="10" fontId="8" fillId="3" borderId="0" xfId="2" applyNumberFormat="1" applyFont="1" applyFill="1" applyAlignment="1" applyProtection="1">
      <alignment horizontal="right" vertical="center" wrapText="1"/>
      <protection locked="0"/>
    </xf>
    <xf numFmtId="10" fontId="8" fillId="3" borderId="34" xfId="2" applyNumberFormat="1" applyFont="1" applyFill="1" applyBorder="1" applyAlignment="1">
      <alignment horizontal="right" vertical="center" wrapText="1"/>
    </xf>
    <xf numFmtId="4" fontId="8" fillId="3" borderId="38" xfId="2" applyNumberFormat="1" applyFont="1" applyFill="1" applyBorder="1" applyAlignment="1" applyProtection="1">
      <alignment horizontal="right" vertical="center" wrapText="1"/>
      <protection locked="0"/>
    </xf>
    <xf numFmtId="4" fontId="6" fillId="4" borderId="55" xfId="2" applyNumberFormat="1" applyFont="1" applyFill="1" applyBorder="1" applyAlignment="1">
      <alignment horizontal="right" vertical="center" wrapText="1"/>
    </xf>
    <xf numFmtId="0" fontId="1" fillId="4" borderId="56" xfId="0" applyFont="1" applyFill="1" applyBorder="1" applyAlignment="1">
      <alignment horizontal="right" vertical="center" wrapText="1"/>
    </xf>
    <xf numFmtId="0" fontId="1" fillId="4" borderId="57" xfId="0" applyFont="1" applyFill="1" applyBorder="1" applyAlignment="1">
      <alignment horizontal="right" vertical="center" wrapText="1"/>
    </xf>
    <xf numFmtId="0" fontId="8" fillId="0" borderId="43" xfId="2" applyFont="1" applyBorder="1" applyAlignment="1" applyProtection="1">
      <alignment horizontal="center" vertical="center"/>
      <protection locked="0"/>
    </xf>
    <xf numFmtId="10" fontId="8" fillId="4" borderId="40" xfId="2" applyNumberFormat="1" applyFont="1" applyFill="1" applyBorder="1" applyAlignment="1" applyProtection="1">
      <alignment horizontal="right" vertical="center" wrapText="1"/>
      <protection locked="0"/>
    </xf>
    <xf numFmtId="10" fontId="8" fillId="7" borderId="39" xfId="2" applyNumberFormat="1" applyFont="1" applyFill="1" applyBorder="1" applyAlignment="1" applyProtection="1">
      <alignment horizontal="right" vertical="center" wrapText="1"/>
      <protection locked="0"/>
    </xf>
    <xf numFmtId="10" fontId="8" fillId="7" borderId="40" xfId="2" applyNumberFormat="1" applyFont="1" applyFill="1" applyBorder="1" applyAlignment="1">
      <alignment horizontal="right" vertical="center" wrapText="1"/>
    </xf>
    <xf numFmtId="4" fontId="8" fillId="4" borderId="33" xfId="2" applyNumberFormat="1" applyFont="1" applyFill="1" applyBorder="1" applyAlignment="1">
      <alignment horizontal="right" vertical="center" wrapText="1"/>
    </xf>
    <xf numFmtId="4" fontId="8" fillId="0" borderId="38" xfId="2" applyNumberFormat="1" applyFont="1" applyBorder="1" applyAlignment="1">
      <alignment horizontal="right" vertical="center" wrapText="1"/>
    </xf>
    <xf numFmtId="4" fontId="8" fillId="4" borderId="38" xfId="2" applyNumberFormat="1" applyFont="1" applyFill="1" applyBorder="1" applyAlignment="1">
      <alignment horizontal="right" vertical="center" wrapText="1"/>
    </xf>
    <xf numFmtId="4" fontId="8" fillId="4" borderId="45" xfId="2" applyNumberFormat="1" applyFont="1" applyFill="1" applyBorder="1" applyAlignment="1">
      <alignment horizontal="right" vertical="center" wrapText="1"/>
    </xf>
    <xf numFmtId="10" fontId="8" fillId="4" borderId="40" xfId="2" applyNumberFormat="1" applyFont="1" applyFill="1" applyBorder="1" applyAlignment="1">
      <alignment horizontal="right" vertical="center" wrapText="1"/>
    </xf>
    <xf numFmtId="10" fontId="8" fillId="4" borderId="39" xfId="2" applyNumberFormat="1" applyFont="1" applyFill="1" applyBorder="1" applyAlignment="1">
      <alignment horizontal="right" vertical="center" wrapText="1"/>
    </xf>
    <xf numFmtId="4" fontId="8" fillId="0" borderId="50" xfId="2" applyNumberFormat="1" applyFont="1" applyBorder="1" applyAlignment="1">
      <alignment horizontal="right" vertical="center" wrapText="1"/>
    </xf>
    <xf numFmtId="0" fontId="1" fillId="0" borderId="40" xfId="0" applyFont="1" applyBorder="1" applyAlignment="1">
      <alignment horizontal="right" vertical="center" wrapText="1"/>
    </xf>
    <xf numFmtId="0" fontId="1" fillId="0" borderId="52" xfId="0" applyFont="1" applyBorder="1" applyAlignment="1">
      <alignment horizontal="right" vertical="center" wrapText="1"/>
    </xf>
    <xf numFmtId="10" fontId="8" fillId="4" borderId="33" xfId="2" applyNumberFormat="1" applyFont="1" applyFill="1" applyBorder="1" applyAlignment="1">
      <alignment horizontal="right" vertical="center" wrapText="1"/>
    </xf>
    <xf numFmtId="3" fontId="8" fillId="0" borderId="37" xfId="2" applyNumberFormat="1" applyFont="1" applyBorder="1" applyAlignment="1" applyProtection="1">
      <alignment horizontal="right" vertical="center" wrapText="1"/>
      <protection locked="0"/>
    </xf>
    <xf numFmtId="3" fontId="8" fillId="0" borderId="46" xfId="2" applyNumberFormat="1" applyFont="1" applyBorder="1" applyAlignment="1" applyProtection="1">
      <alignment horizontal="right" vertical="center" wrapText="1"/>
      <protection locked="0"/>
    </xf>
    <xf numFmtId="4" fontId="8" fillId="0" borderId="38" xfId="2" applyNumberFormat="1" applyFont="1" applyBorder="1" applyAlignment="1" applyProtection="1">
      <alignment horizontal="right" vertical="center" wrapText="1"/>
      <protection locked="0"/>
    </xf>
    <xf numFmtId="4" fontId="8" fillId="0" borderId="45" xfId="2" applyNumberFormat="1" applyFont="1" applyBorder="1" applyAlignment="1" applyProtection="1">
      <alignment horizontal="right" vertical="center" wrapText="1"/>
      <protection locked="0"/>
    </xf>
    <xf numFmtId="3" fontId="8" fillId="0" borderId="35" xfId="2" applyNumberFormat="1" applyFont="1" applyBorder="1" applyAlignment="1">
      <alignment horizontal="right" vertical="center" wrapText="1"/>
    </xf>
    <xf numFmtId="4" fontId="8" fillId="0" borderId="47" xfId="2" applyNumberFormat="1" applyFont="1" applyBorder="1" applyAlignment="1">
      <alignment horizontal="right" vertical="center" wrapText="1"/>
    </xf>
    <xf numFmtId="0" fontId="1" fillId="0" borderId="45" xfId="0" applyFont="1" applyBorder="1" applyAlignment="1">
      <alignment horizontal="right" vertical="center" wrapText="1"/>
    </xf>
    <xf numFmtId="3" fontId="8" fillId="0" borderId="35" xfId="2" applyNumberFormat="1" applyFont="1" applyBorder="1" applyAlignment="1" applyProtection="1">
      <alignment horizontal="right" vertical="center" wrapText="1"/>
      <protection locked="0"/>
    </xf>
    <xf numFmtId="3" fontId="8" fillId="0" borderId="44" xfId="2" applyNumberFormat="1" applyFont="1" applyBorder="1" applyAlignment="1" applyProtection="1">
      <alignment horizontal="right" vertical="center" wrapText="1"/>
      <protection locked="0"/>
    </xf>
    <xf numFmtId="0" fontId="5" fillId="0" borderId="14" xfId="2" applyFont="1" applyBorder="1" applyAlignment="1" applyProtection="1">
      <alignment horizontal="center" vertical="center" wrapText="1"/>
      <protection locked="0"/>
    </xf>
    <xf numFmtId="0" fontId="5" fillId="0" borderId="25" xfId="2" applyFont="1" applyBorder="1" applyAlignment="1" applyProtection="1">
      <alignment horizontal="center" vertical="center" wrapText="1"/>
      <protection locked="0"/>
    </xf>
    <xf numFmtId="0" fontId="5" fillId="0" borderId="15" xfId="2" applyFont="1" applyBorder="1" applyAlignment="1" applyProtection="1">
      <alignment horizontal="center" vertical="center" wrapText="1"/>
      <protection locked="0"/>
    </xf>
    <xf numFmtId="0" fontId="5" fillId="0" borderId="26" xfId="2" applyFont="1" applyBorder="1" applyAlignment="1" applyProtection="1">
      <alignment horizontal="center" vertical="center" wrapText="1"/>
      <protection locked="0"/>
    </xf>
    <xf numFmtId="0" fontId="5" fillId="0" borderId="18" xfId="2" applyFont="1" applyBorder="1" applyAlignment="1" applyProtection="1">
      <alignment horizontal="center" vertical="center" wrapText="1"/>
      <protection locked="0"/>
    </xf>
    <xf numFmtId="0" fontId="5" fillId="0" borderId="29" xfId="2" applyFont="1" applyBorder="1" applyAlignment="1" applyProtection="1">
      <alignment horizontal="center" vertical="center" wrapText="1"/>
      <protection locked="0"/>
    </xf>
    <xf numFmtId="0" fontId="5" fillId="0" borderId="20" xfId="2" applyFont="1" applyBorder="1" applyAlignment="1" applyProtection="1">
      <alignment horizontal="center" vertical="center" wrapText="1"/>
      <protection locked="0"/>
    </xf>
    <xf numFmtId="0" fontId="5" fillId="0" borderId="31" xfId="2" applyFont="1" applyBorder="1" applyAlignment="1" applyProtection="1">
      <alignment horizontal="center" vertical="center" wrapText="1"/>
      <protection locked="0"/>
    </xf>
    <xf numFmtId="0" fontId="5" fillId="0" borderId="19" xfId="2" applyFont="1" applyBorder="1" applyAlignment="1" applyProtection="1">
      <alignment horizontal="center" vertical="center" wrapText="1"/>
      <protection locked="0"/>
    </xf>
    <xf numFmtId="0" fontId="1" fillId="0" borderId="21" xfId="0" applyFont="1" applyBorder="1" applyAlignment="1">
      <alignment horizontal="center" vertical="center" wrapText="1"/>
    </xf>
    <xf numFmtId="0" fontId="5" fillId="0" borderId="22" xfId="2" applyFont="1" applyBorder="1" applyAlignment="1" applyProtection="1">
      <alignment horizontal="center" vertical="center" wrapText="1"/>
      <protection locked="0"/>
    </xf>
    <xf numFmtId="0" fontId="5" fillId="0" borderId="32" xfId="2" applyFont="1" applyBorder="1" applyAlignment="1" applyProtection="1">
      <alignment horizontal="center" vertical="center" wrapText="1"/>
      <protection locked="0"/>
    </xf>
    <xf numFmtId="0" fontId="3" fillId="0" borderId="1" xfId="2" applyFont="1" applyBorder="1" applyAlignment="1" applyProtection="1">
      <alignment horizontal="center" vertical="center" wrapText="1"/>
      <protection locked="0"/>
    </xf>
    <xf numFmtId="0" fontId="3" fillId="0" borderId="2" xfId="2" applyFont="1" applyBorder="1" applyAlignment="1" applyProtection="1">
      <alignment horizontal="center" vertical="center" wrapText="1"/>
      <protection locked="0"/>
    </xf>
    <xf numFmtId="0" fontId="3" fillId="0" borderId="3" xfId="2" applyFont="1" applyBorder="1" applyAlignment="1" applyProtection="1">
      <alignment horizontal="center" vertical="center" wrapText="1"/>
      <protection locked="0"/>
    </xf>
    <xf numFmtId="0" fontId="4" fillId="0" borderId="2" xfId="2" applyFont="1" applyBorder="1" applyAlignment="1" applyProtection="1">
      <alignment horizontal="center" vertical="center" wrapText="1"/>
      <protection locked="0"/>
    </xf>
    <xf numFmtId="0" fontId="4" fillId="0" borderId="1" xfId="2" applyFont="1" applyBorder="1" applyAlignment="1" applyProtection="1">
      <alignment horizontal="center" vertical="center" wrapText="1"/>
      <protection locked="0"/>
    </xf>
    <xf numFmtId="0" fontId="4" fillId="0" borderId="3" xfId="2" applyFont="1" applyBorder="1" applyAlignment="1" applyProtection="1">
      <alignment horizontal="center" vertical="center" wrapText="1"/>
      <protection locked="0"/>
    </xf>
    <xf numFmtId="0" fontId="5" fillId="0" borderId="5" xfId="2" applyFont="1" applyBorder="1" applyAlignment="1" applyProtection="1">
      <alignment horizontal="center" vertical="center" wrapText="1"/>
      <protection locked="0"/>
    </xf>
    <xf numFmtId="0" fontId="5" fillId="0" borderId="12" xfId="2" applyFont="1" applyBorder="1" applyAlignment="1" applyProtection="1">
      <alignment horizontal="center" vertical="center" wrapText="1"/>
      <protection locked="0"/>
    </xf>
    <xf numFmtId="0" fontId="5" fillId="0" borderId="23" xfId="2" applyFont="1" applyBorder="1" applyAlignment="1" applyProtection="1">
      <alignment horizontal="center" vertical="center" wrapText="1"/>
      <protection locked="0"/>
    </xf>
    <xf numFmtId="0" fontId="5" fillId="0" borderId="6" xfId="2" applyFont="1" applyBorder="1" applyAlignment="1" applyProtection="1">
      <alignment horizontal="center" vertical="center" wrapText="1"/>
      <protection locked="0"/>
    </xf>
    <xf numFmtId="0" fontId="5" fillId="0" borderId="13" xfId="2" applyFont="1" applyBorder="1" applyAlignment="1" applyProtection="1">
      <alignment horizontal="center" vertical="center" wrapText="1"/>
      <protection locked="0"/>
    </xf>
    <xf numFmtId="0" fontId="5" fillId="0" borderId="24" xfId="2" applyFont="1" applyBorder="1" applyAlignment="1" applyProtection="1">
      <alignment horizontal="center" vertical="center" wrapText="1"/>
      <protection locked="0"/>
    </xf>
    <xf numFmtId="0" fontId="5" fillId="0" borderId="8" xfId="2" applyFont="1" applyBorder="1" applyAlignment="1" applyProtection="1">
      <alignment horizontal="center" vertical="center" wrapText="1"/>
      <protection locked="0"/>
    </xf>
    <xf numFmtId="0" fontId="5" fillId="0" borderId="7" xfId="2" applyFont="1" applyBorder="1" applyAlignment="1" applyProtection="1">
      <alignment horizontal="center" vertical="center" wrapText="1"/>
      <protection locked="0"/>
    </xf>
    <xf numFmtId="0" fontId="5" fillId="0" borderId="9" xfId="2" applyFont="1" applyBorder="1" applyAlignment="1" applyProtection="1">
      <alignment horizontal="center" vertical="center" wrapText="1"/>
      <protection locked="0"/>
    </xf>
    <xf numFmtId="0" fontId="5" fillId="0" borderId="10" xfId="2" applyFont="1" applyBorder="1" applyAlignment="1" applyProtection="1">
      <alignment horizontal="center" vertical="center" wrapText="1"/>
      <protection locked="0"/>
    </xf>
    <xf numFmtId="0" fontId="5" fillId="0" borderId="11" xfId="2" applyFont="1" applyBorder="1" applyAlignment="1" applyProtection="1">
      <alignment horizontal="center" vertical="center" wrapText="1"/>
      <protection locked="0"/>
    </xf>
  </cellXfs>
  <cellStyles count="3">
    <cellStyle name="Normalny" xfId="0" builtinId="0"/>
    <cellStyle name="Normalny 10 19" xfId="2" xr:uid="{00000000-0005-0000-0000-000001000000}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03\dpis\Documents%20and%20Settings\Lenovo2\Pulpit\MINROL_RL\CD_Krzysztof\Nowa%20wersja%20tabel%2012_2007UE\Common%20and%20additional%20Output%20indicators%20-%20FINAL%20-%20E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pziel/Moje%20dokumenty/M%20-%20Formaty%20sprawozda&#324;%20ARiMR,%20ARR,%20FAPA/NOWE%20FORMATY/ARR%202013_11%20sprawozdanie%20bie&#380;&#261;ce%20miesi&#281;czne/ARR_SBM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mateusiak/Desktop/Monitoringowe%2014-20/Miesi&#281;czne/2022/wrzesie&#324;%202022/ARiMR%20(M_2022-09)%20-%20sprawozdanie%20miesi&#281;czne%20PROW%202014-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ference"/>
      <sheetName val="Coverpage"/>
      <sheetName val="Conventions"/>
      <sheetName val="Overview monitoring tables"/>
      <sheetName val="G1 "/>
      <sheetName val="G2"/>
      <sheetName val="G3"/>
      <sheetName val="G4"/>
      <sheetName val="G5"/>
      <sheetName val="O. 111 (1)"/>
      <sheetName val="O. 111 (2)"/>
      <sheetName val="O. 112 (1)"/>
      <sheetName val="O. 112 (2)"/>
      <sheetName val="O. 113"/>
      <sheetName val="O. 114 (1)"/>
      <sheetName val="O. 114 (2)"/>
      <sheetName val="O. 115"/>
      <sheetName val="O. 121 (1)"/>
      <sheetName val="O. 121 (2)"/>
      <sheetName val="O. 121 (3)"/>
      <sheetName val="O. 122 (1)"/>
      <sheetName val="O. 122 (2)"/>
      <sheetName val="O. 123 (1)"/>
      <sheetName val="O. 123 (2)"/>
      <sheetName val="O. 123 (3)"/>
      <sheetName val="O. 123 (4)"/>
      <sheetName val="O. 124"/>
      <sheetName val="O. 125"/>
      <sheetName val="O. 126 (1)"/>
      <sheetName val="O. 126 (2)"/>
      <sheetName val="O. 131"/>
      <sheetName val="O. 132"/>
      <sheetName val="O. 133"/>
      <sheetName val="O. 141"/>
      <sheetName val="O. 142"/>
      <sheetName val="O. LFA "/>
      <sheetName val="O. 211"/>
      <sheetName val="O. 212"/>
      <sheetName val="O. 213"/>
      <sheetName val="O. AGRI-ENV"/>
      <sheetName val="O. 214 (1)"/>
      <sheetName val="O. 214 (2)"/>
      <sheetName val="O. 215"/>
      <sheetName val="O. 216"/>
      <sheetName val="O. 221 (1)"/>
      <sheetName val="O. 221 (2)"/>
      <sheetName val="O. 221 (3)"/>
      <sheetName val="O. 222 (1)"/>
      <sheetName val="O. 222 (2)"/>
      <sheetName val="O. 223 (1)"/>
      <sheetName val="O. 223 (2)"/>
      <sheetName val="O. 223 (3)"/>
      <sheetName val="O. 224"/>
      <sheetName val="O. 225"/>
      <sheetName val="O. 226 (1)"/>
      <sheetName val="O. 226 (2)"/>
      <sheetName val="O. 227"/>
      <sheetName val="O. 311"/>
      <sheetName val="O. 312"/>
      <sheetName val="O. 313"/>
      <sheetName val="O. 321"/>
      <sheetName val="O. 322"/>
      <sheetName val="O. 323"/>
      <sheetName val="O. 331 (1)"/>
      <sheetName val="O. 331 (2)"/>
      <sheetName val="O. 331 (3)"/>
      <sheetName val="O. 341 (1)"/>
      <sheetName val="O. 341 (2)"/>
      <sheetName val="O. 341 (3)"/>
      <sheetName val="O. 41 (1)"/>
      <sheetName val="O. 41 (2)"/>
      <sheetName val="O. 41 (3)"/>
      <sheetName val="O. 421"/>
      <sheetName val="O. 431"/>
      <sheetName val="OA"/>
      <sheetName val="Annex"/>
      <sheetName val="Overview_monitoring_tables"/>
      <sheetName val="G1_"/>
      <sheetName val="O__111_(1)"/>
      <sheetName val="O__111_(2)"/>
      <sheetName val="O__112_(1)"/>
      <sheetName val="O__112_(2)"/>
      <sheetName val="O__113"/>
      <sheetName val="O__114_(1)"/>
      <sheetName val="O__114_(2)"/>
      <sheetName val="O__115"/>
      <sheetName val="O__121_(1)"/>
      <sheetName val="O__121_(2)"/>
      <sheetName val="O__121_(3)"/>
      <sheetName val="O__122_(1)"/>
      <sheetName val="O__122_(2)"/>
      <sheetName val="O__123_(1)"/>
      <sheetName val="O__123_(2)"/>
      <sheetName val="O__123_(3)"/>
      <sheetName val="O__123_(4)"/>
      <sheetName val="O__124"/>
      <sheetName val="O__125"/>
      <sheetName val="O__126_(1)"/>
      <sheetName val="O__126_(2)"/>
      <sheetName val="O__131"/>
      <sheetName val="O__132"/>
      <sheetName val="O__133"/>
      <sheetName val="O__141"/>
      <sheetName val="O__142"/>
      <sheetName val="O__LFA_"/>
      <sheetName val="O__211"/>
      <sheetName val="O__212"/>
      <sheetName val="O__213"/>
      <sheetName val="O__AGRI-ENV"/>
      <sheetName val="O__214_(1)"/>
      <sheetName val="O__214_(2)"/>
      <sheetName val="O__215"/>
      <sheetName val="O__216"/>
      <sheetName val="O__221_(1)"/>
      <sheetName val="O__221_(2)"/>
      <sheetName val="O__221_(3)"/>
      <sheetName val="O__222_(1)"/>
      <sheetName val="O__222_(2)"/>
      <sheetName val="O__223_(1)"/>
      <sheetName val="O__223_(2)"/>
      <sheetName val="O__223_(3)"/>
      <sheetName val="O__224"/>
      <sheetName val="O__225"/>
      <sheetName val="O__226_(1)"/>
      <sheetName val="O__226_(2)"/>
      <sheetName val="O__227"/>
      <sheetName val="O__311"/>
      <sheetName val="O__312"/>
      <sheetName val="O__313"/>
      <sheetName val="O__321"/>
      <sheetName val="O__322"/>
      <sheetName val="O__323"/>
      <sheetName val="O__331_(1)"/>
      <sheetName val="O__331_(2)"/>
      <sheetName val="O__331_(3)"/>
      <sheetName val="O__341_(1)"/>
      <sheetName val="O__341_(2)"/>
      <sheetName val="O__341_(3)"/>
      <sheetName val="O__41_(1)"/>
      <sheetName val="O__41_(2)"/>
      <sheetName val="O__41_(3)"/>
      <sheetName val="O__421"/>
      <sheetName val="O__431"/>
      <sheetName val="Overview_monitoring_tables1"/>
      <sheetName val="G1_1"/>
      <sheetName val="O__111_(1)1"/>
      <sheetName val="O__111_(2)1"/>
      <sheetName val="O__112_(1)1"/>
      <sheetName val="O__112_(2)1"/>
      <sheetName val="O__1131"/>
      <sheetName val="O__114_(1)1"/>
      <sheetName val="O__114_(2)1"/>
      <sheetName val="O__1151"/>
      <sheetName val="O__121_(1)1"/>
      <sheetName val="O__121_(2)1"/>
      <sheetName val="O__121_(3)1"/>
      <sheetName val="O__122_(1)1"/>
      <sheetName val="O__122_(2)1"/>
      <sheetName val="O__123_(1)1"/>
      <sheetName val="O__123_(2)1"/>
      <sheetName val="O__123_(3)1"/>
      <sheetName val="O__123_(4)1"/>
      <sheetName val="O__1241"/>
      <sheetName val="O__1251"/>
      <sheetName val="O__126_(1)1"/>
      <sheetName val="O__126_(2)1"/>
      <sheetName val="O__1311"/>
      <sheetName val="O__1321"/>
      <sheetName val="O__1331"/>
      <sheetName val="O__1411"/>
      <sheetName val="O__1421"/>
      <sheetName val="O__LFA_1"/>
      <sheetName val="O__2111"/>
      <sheetName val="O__2121"/>
      <sheetName val="O__2131"/>
      <sheetName val="O__AGRI-ENV1"/>
      <sheetName val="O__214_(1)1"/>
      <sheetName val="O__214_(2)1"/>
      <sheetName val="O__2151"/>
      <sheetName val="O__2161"/>
      <sheetName val="O__221_(1)1"/>
      <sheetName val="O__221_(2)1"/>
      <sheetName val="O__221_(3)1"/>
      <sheetName val="O__222_(1)1"/>
      <sheetName val="O__222_(2)1"/>
      <sheetName val="O__223_(1)1"/>
      <sheetName val="O__223_(2)1"/>
      <sheetName val="O__223_(3)1"/>
      <sheetName val="O__2241"/>
      <sheetName val="O__2251"/>
      <sheetName val="O__226_(1)1"/>
      <sheetName val="O__226_(2)1"/>
      <sheetName val="O__2271"/>
      <sheetName val="O__3111"/>
      <sheetName val="O__3121"/>
      <sheetName val="O__3131"/>
      <sheetName val="O__3211"/>
      <sheetName val="O__3221"/>
      <sheetName val="O__3231"/>
      <sheetName val="O__331_(1)1"/>
      <sheetName val="O__331_(2)1"/>
      <sheetName val="O__331_(3)1"/>
      <sheetName val="O__341_(1)1"/>
      <sheetName val="O__341_(2)1"/>
      <sheetName val="O__341_(3)1"/>
      <sheetName val="O__41_(1)1"/>
      <sheetName val="O__41_(2)1"/>
      <sheetName val="O__41_(3)1"/>
      <sheetName val="O__4211"/>
      <sheetName val="O__4311"/>
      <sheetName val="Overview_monitoring_tables2"/>
      <sheetName val="G1_2"/>
      <sheetName val="O__111_(1)2"/>
      <sheetName val="O__111_(2)2"/>
      <sheetName val="O__112_(1)2"/>
      <sheetName val="O__112_(2)2"/>
      <sheetName val="O__1132"/>
      <sheetName val="O__114_(1)2"/>
      <sheetName val="O__114_(2)2"/>
      <sheetName val="O__1152"/>
      <sheetName val="O__121_(1)2"/>
      <sheetName val="O__121_(2)2"/>
      <sheetName val="O__121_(3)2"/>
      <sheetName val="O__122_(1)2"/>
      <sheetName val="O__122_(2)2"/>
      <sheetName val="O__123_(1)2"/>
      <sheetName val="O__123_(2)2"/>
      <sheetName val="O__123_(3)2"/>
      <sheetName val="O__123_(4)2"/>
      <sheetName val="O__1242"/>
      <sheetName val="O__1252"/>
      <sheetName val="O__126_(1)2"/>
      <sheetName val="O__126_(2)2"/>
      <sheetName val="O__1312"/>
      <sheetName val="O__1322"/>
      <sheetName val="O__1332"/>
      <sheetName val="O__1412"/>
      <sheetName val="O__1422"/>
      <sheetName val="O__LFA_2"/>
      <sheetName val="O__2112"/>
      <sheetName val="O__2122"/>
      <sheetName val="O__2132"/>
      <sheetName val="O__AGRI-ENV2"/>
      <sheetName val="O__214_(1)2"/>
      <sheetName val="O__214_(2)2"/>
      <sheetName val="O__2152"/>
      <sheetName val="O__2162"/>
      <sheetName val="O__221_(1)2"/>
      <sheetName val="O__221_(2)2"/>
      <sheetName val="O__221_(3)2"/>
      <sheetName val="O__222_(1)2"/>
      <sheetName val="O__222_(2)2"/>
      <sheetName val="O__223_(1)2"/>
      <sheetName val="O__223_(2)2"/>
      <sheetName val="O__223_(3)2"/>
      <sheetName val="O__2242"/>
      <sheetName val="O__2252"/>
      <sheetName val="O__226_(1)2"/>
      <sheetName val="O__226_(2)2"/>
      <sheetName val="O__2272"/>
      <sheetName val="O__3112"/>
      <sheetName val="O__3122"/>
      <sheetName val="O__3132"/>
      <sheetName val="O__3212"/>
      <sheetName val="O__3222"/>
      <sheetName val="O__3232"/>
      <sheetName val="O__331_(1)2"/>
      <sheetName val="O__331_(2)2"/>
      <sheetName val="O__331_(3)2"/>
      <sheetName val="O__341_(1)2"/>
      <sheetName val="O__341_(2)2"/>
      <sheetName val="O__341_(3)2"/>
      <sheetName val="O__41_(1)2"/>
      <sheetName val="O__41_(2)2"/>
      <sheetName val="O__41_(3)2"/>
      <sheetName val="O__4212"/>
      <sheetName val="O__4312"/>
      <sheetName val="Overview_monitoring_tables3"/>
      <sheetName val="G1_3"/>
      <sheetName val="O__111_(1)3"/>
      <sheetName val="O__111_(2)3"/>
      <sheetName val="O__112_(1)3"/>
      <sheetName val="O__112_(2)3"/>
      <sheetName val="O__1133"/>
      <sheetName val="O__114_(1)3"/>
      <sheetName val="O__114_(2)3"/>
      <sheetName val="O__1153"/>
      <sheetName val="O__121_(1)3"/>
      <sheetName val="O__121_(2)3"/>
      <sheetName val="O__121_(3)3"/>
      <sheetName val="O__122_(1)3"/>
      <sheetName val="O__122_(2)3"/>
      <sheetName val="O__123_(1)3"/>
      <sheetName val="O__123_(2)3"/>
      <sheetName val="O__123_(3)3"/>
      <sheetName val="O__123_(4)3"/>
      <sheetName val="O__1243"/>
      <sheetName val="O__1253"/>
      <sheetName val="O__126_(1)3"/>
      <sheetName val="O__126_(2)3"/>
      <sheetName val="O__1313"/>
      <sheetName val="O__1323"/>
      <sheetName val="O__1333"/>
      <sheetName val="O__1413"/>
      <sheetName val="O__1423"/>
      <sheetName val="O__LFA_3"/>
      <sheetName val="O__2113"/>
      <sheetName val="O__2123"/>
      <sheetName val="O__2133"/>
      <sheetName val="O__AGRI-ENV3"/>
      <sheetName val="O__214_(1)3"/>
      <sheetName val="O__214_(2)3"/>
      <sheetName val="O__2153"/>
      <sheetName val="O__2163"/>
      <sheetName val="O__221_(1)3"/>
      <sheetName val="O__221_(2)3"/>
      <sheetName val="O__221_(3)3"/>
      <sheetName val="O__222_(1)3"/>
      <sheetName val="O__222_(2)3"/>
      <sheetName val="O__223_(1)3"/>
      <sheetName val="O__223_(2)3"/>
      <sheetName val="O__223_(3)3"/>
      <sheetName val="O__2243"/>
      <sheetName val="O__2253"/>
      <sheetName val="O__226_(1)3"/>
      <sheetName val="O__226_(2)3"/>
      <sheetName val="O__2273"/>
      <sheetName val="O__3113"/>
      <sheetName val="O__3123"/>
      <sheetName val="O__3133"/>
      <sheetName val="O__3213"/>
      <sheetName val="O__3223"/>
      <sheetName val="O__3233"/>
      <sheetName val="O__331_(1)3"/>
      <sheetName val="O__331_(2)3"/>
      <sheetName val="O__331_(3)3"/>
      <sheetName val="O__341_(1)3"/>
      <sheetName val="O__341_(2)3"/>
      <sheetName val="O__341_(3)3"/>
      <sheetName val="O__41_(1)3"/>
      <sheetName val="O__41_(2)3"/>
      <sheetName val="O__41_(3)3"/>
      <sheetName val="O__4213"/>
      <sheetName val="O__4313"/>
      <sheetName val="Overview_monitoring_tables4"/>
      <sheetName val="G1_4"/>
      <sheetName val="O__111_(1)4"/>
      <sheetName val="O__111_(2)4"/>
      <sheetName val="O__112_(1)4"/>
      <sheetName val="O__112_(2)4"/>
      <sheetName val="O__1134"/>
      <sheetName val="O__114_(1)4"/>
      <sheetName val="O__114_(2)4"/>
      <sheetName val="O__1154"/>
      <sheetName val="O__121_(1)4"/>
      <sheetName val="O__121_(2)4"/>
      <sheetName val="O__121_(3)4"/>
      <sheetName val="O__122_(1)4"/>
      <sheetName val="O__122_(2)4"/>
      <sheetName val="O__123_(1)4"/>
      <sheetName val="O__123_(2)4"/>
      <sheetName val="O__123_(3)4"/>
      <sheetName val="O__123_(4)4"/>
      <sheetName val="O__1244"/>
      <sheetName val="O__1254"/>
      <sheetName val="O__126_(1)4"/>
      <sheetName val="O__126_(2)4"/>
      <sheetName val="O__1314"/>
      <sheetName val="O__1324"/>
      <sheetName val="O__1334"/>
      <sheetName val="O__1414"/>
      <sheetName val="O__1424"/>
      <sheetName val="O__LFA_4"/>
      <sheetName val="O__2114"/>
      <sheetName val="O__2124"/>
      <sheetName val="O__2134"/>
      <sheetName val="O__AGRI-ENV4"/>
      <sheetName val="O__214_(1)4"/>
      <sheetName val="O__214_(2)4"/>
      <sheetName val="O__2154"/>
      <sheetName val="O__2164"/>
      <sheetName val="O__221_(1)4"/>
      <sheetName val="O__221_(2)4"/>
      <sheetName val="O__221_(3)4"/>
      <sheetName val="O__222_(1)4"/>
      <sheetName val="O__222_(2)4"/>
      <sheetName val="O__223_(1)4"/>
      <sheetName val="O__223_(2)4"/>
      <sheetName val="O__223_(3)4"/>
      <sheetName val="O__2244"/>
      <sheetName val="O__2254"/>
      <sheetName val="O__226_(1)4"/>
      <sheetName val="O__226_(2)4"/>
      <sheetName val="O__2274"/>
      <sheetName val="O__3114"/>
      <sheetName val="O__3124"/>
      <sheetName val="O__3134"/>
      <sheetName val="O__3214"/>
      <sheetName val="O__3224"/>
      <sheetName val="O__3234"/>
      <sheetName val="O__331_(1)4"/>
      <sheetName val="O__331_(2)4"/>
      <sheetName val="O__331_(3)4"/>
      <sheetName val="O__341_(1)4"/>
      <sheetName val="O__341_(2)4"/>
      <sheetName val="O__341_(3)4"/>
      <sheetName val="O__41_(1)4"/>
      <sheetName val="O__41_(2)4"/>
      <sheetName val="O__41_(3)4"/>
      <sheetName val="O__4214"/>
      <sheetName val="O__4314"/>
      <sheetName val="Overview_monitoring_tables5"/>
      <sheetName val="G1_5"/>
      <sheetName val="O__111_(1)5"/>
      <sheetName val="O__111_(2)5"/>
      <sheetName val="O__112_(1)5"/>
      <sheetName val="O__112_(2)5"/>
      <sheetName val="O__1135"/>
      <sheetName val="O__114_(1)5"/>
      <sheetName val="O__114_(2)5"/>
      <sheetName val="O__1155"/>
      <sheetName val="O__121_(1)5"/>
      <sheetName val="O__121_(2)5"/>
      <sheetName val="O__121_(3)5"/>
      <sheetName val="O__122_(1)5"/>
      <sheetName val="O__122_(2)5"/>
      <sheetName val="O__123_(1)5"/>
      <sheetName val="O__123_(2)5"/>
      <sheetName val="O__123_(3)5"/>
      <sheetName val="O__123_(4)5"/>
      <sheetName val="O__1245"/>
      <sheetName val="O__1255"/>
      <sheetName val="O__126_(1)5"/>
      <sheetName val="O__126_(2)5"/>
      <sheetName val="O__1315"/>
      <sheetName val="O__1325"/>
      <sheetName val="O__1335"/>
      <sheetName val="O__1415"/>
      <sheetName val="O__1425"/>
      <sheetName val="O__LFA_5"/>
      <sheetName val="O__2115"/>
      <sheetName val="O__2125"/>
      <sheetName val="O__2135"/>
      <sheetName val="O__AGRI-ENV5"/>
      <sheetName val="O__214_(1)5"/>
      <sheetName val="O__214_(2)5"/>
      <sheetName val="O__2155"/>
      <sheetName val="O__2165"/>
      <sheetName val="O__221_(1)5"/>
      <sheetName val="O__221_(2)5"/>
      <sheetName val="O__221_(3)5"/>
      <sheetName val="O__222_(1)5"/>
      <sheetName val="O__222_(2)5"/>
      <sheetName val="O__223_(1)5"/>
      <sheetName val="O__223_(2)5"/>
      <sheetName val="O__223_(3)5"/>
      <sheetName val="O__2245"/>
      <sheetName val="O__2255"/>
      <sheetName val="O__226_(1)5"/>
      <sheetName val="O__226_(2)5"/>
      <sheetName val="O__2275"/>
      <sheetName val="O__3115"/>
      <sheetName val="O__3125"/>
      <sheetName val="O__3135"/>
      <sheetName val="O__3215"/>
      <sheetName val="O__3225"/>
      <sheetName val="O__3235"/>
      <sheetName val="O__331_(1)5"/>
      <sheetName val="O__331_(2)5"/>
      <sheetName val="O__331_(3)5"/>
      <sheetName val="O__341_(1)5"/>
      <sheetName val="O__341_(2)5"/>
      <sheetName val="O__341_(3)5"/>
      <sheetName val="O__41_(1)5"/>
      <sheetName val="O__41_(2)5"/>
      <sheetName val="O__41_(3)5"/>
      <sheetName val="O__4215"/>
      <sheetName val="O__4315"/>
    </sheetNames>
    <sheetDataSet>
      <sheetData sheetId="0">
        <row r="2">
          <cell r="E2" t="str">
            <v>AT</v>
          </cell>
          <cell r="G2" t="str">
            <v>Yes</v>
          </cell>
          <cell r="I2">
            <v>2007</v>
          </cell>
          <cell r="K2" t="str">
            <v>X</v>
          </cell>
          <cell r="M2" t="str">
            <v>Axis 1</v>
          </cell>
        </row>
        <row r="3">
          <cell r="E3" t="str">
            <v>BE</v>
          </cell>
          <cell r="G3" t="str">
            <v>No</v>
          </cell>
          <cell r="I3">
            <v>2008</v>
          </cell>
          <cell r="K3" t="str">
            <v>NP</v>
          </cell>
          <cell r="M3" t="str">
            <v>Axis 2</v>
          </cell>
        </row>
        <row r="4">
          <cell r="E4" t="str">
            <v>BG</v>
          </cell>
          <cell r="I4">
            <v>2009</v>
          </cell>
          <cell r="K4" t="str">
            <v>NI</v>
          </cell>
          <cell r="M4" t="str">
            <v>Axis 3</v>
          </cell>
        </row>
        <row r="5">
          <cell r="E5" t="str">
            <v>CY</v>
          </cell>
          <cell r="I5">
            <v>2010</v>
          </cell>
          <cell r="M5" t="str">
            <v>Axis 4</v>
          </cell>
        </row>
        <row r="6">
          <cell r="E6" t="str">
            <v>CZ</v>
          </cell>
          <cell r="I6">
            <v>2011</v>
          </cell>
        </row>
        <row r="7">
          <cell r="E7" t="str">
            <v>DE</v>
          </cell>
          <cell r="I7">
            <v>2012</v>
          </cell>
        </row>
        <row r="8">
          <cell r="E8" t="str">
            <v>DK</v>
          </cell>
          <cell r="I8">
            <v>2013</v>
          </cell>
        </row>
        <row r="9">
          <cell r="E9" t="str">
            <v>EE</v>
          </cell>
        </row>
        <row r="10">
          <cell r="E10" t="str">
            <v>ES</v>
          </cell>
        </row>
        <row r="11">
          <cell r="E11" t="str">
            <v>FI</v>
          </cell>
        </row>
        <row r="12">
          <cell r="E12" t="str">
            <v>FR</v>
          </cell>
        </row>
        <row r="13">
          <cell r="E13" t="str">
            <v>GR</v>
          </cell>
        </row>
        <row r="14">
          <cell r="E14" t="str">
            <v>HU</v>
          </cell>
        </row>
        <row r="15">
          <cell r="E15" t="str">
            <v>IE</v>
          </cell>
        </row>
        <row r="16">
          <cell r="E16" t="str">
            <v>IT</v>
          </cell>
        </row>
        <row r="17">
          <cell r="E17" t="str">
            <v>LT</v>
          </cell>
        </row>
        <row r="18">
          <cell r="E18" t="str">
            <v>LU</v>
          </cell>
        </row>
        <row r="19">
          <cell r="E19" t="str">
            <v>LV</v>
          </cell>
        </row>
        <row r="20">
          <cell r="E20" t="str">
            <v>MT</v>
          </cell>
        </row>
        <row r="21">
          <cell r="E21" t="str">
            <v>NL</v>
          </cell>
        </row>
        <row r="22">
          <cell r="E22" t="str">
            <v>PL</v>
          </cell>
        </row>
        <row r="23">
          <cell r="E23" t="str">
            <v>PT</v>
          </cell>
        </row>
        <row r="24">
          <cell r="E24" t="str">
            <v>RO</v>
          </cell>
        </row>
        <row r="25">
          <cell r="E25" t="str">
            <v>SE</v>
          </cell>
        </row>
        <row r="26">
          <cell r="E26" t="str">
            <v>SI</v>
          </cell>
        </row>
        <row r="27">
          <cell r="E27" t="str">
            <v>SK</v>
          </cell>
        </row>
        <row r="28">
          <cell r="E28" t="str">
            <v>UK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-TYT"/>
      <sheetName val="mm.rrrr(ogółem)"/>
      <sheetName val="133"/>
      <sheetName val="Oszczędności"/>
    </sheetNames>
    <sheetDataSet>
      <sheetData sheetId="0">
        <row r="12">
          <cell r="D12" t="str">
            <v>dd.mm.rrrr</v>
          </cell>
        </row>
      </sheetData>
      <sheetData sheetId="1"/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mit_zbiorczy"/>
      <sheetName val="limity_ogółem"/>
      <sheetName val="limit_EFFROW"/>
      <sheetName val="limit_maz_zbiorczy"/>
      <sheetName val="limit_maz_ogolem"/>
      <sheetName val="limit_maz_EFFROW"/>
      <sheetName val="cele_limit_kraj_zbiorczy"/>
      <sheetName val="cele_limit_maz_zbiorczy "/>
      <sheetName val="cele_szczeg_ogolem"/>
      <sheetName val="cele_szczeg_EFFROW"/>
      <sheetName val="cele_maz_ogolem"/>
      <sheetName val="cele_maz_effrow"/>
      <sheetName val="woj_agregat_inw_del"/>
      <sheetName val="woj_agregat (2)"/>
      <sheetName val="arkusz główny"/>
      <sheetName val="arkusz główny_maz."/>
      <sheetName val="tabela A "/>
      <sheetName val="wersja uproszczona"/>
      <sheetName val="wersja upr do ZAŁ2"/>
      <sheetName val="zobowiązania wieloletnie"/>
      <sheetName val="zobowiązania wieloletnie_maz."/>
      <sheetName val="cele szczegółowe"/>
      <sheetName val="cele szczegółowe_maz."/>
      <sheetName val="ramy wykonania - operacje rozp."/>
      <sheetName val="sprawozdanie miesięczne (2)_maz"/>
      <sheetName val="ben_woj"/>
      <sheetName val="wybrane_dział."/>
      <sheetName val="wybrane_dział._OR01"/>
      <sheetName val="wybrane_dział._OR02"/>
      <sheetName val="wybrane_dział._OR03"/>
      <sheetName val="wybrane_dział._OR04"/>
      <sheetName val="wybrane_dział._OR05"/>
      <sheetName val="wybrane_dział._OR06"/>
      <sheetName val="wybrane_dział._OR07"/>
      <sheetName val="wybrane_dział._OR08"/>
      <sheetName val="wybrane_dział._OR09"/>
      <sheetName val="wybrane_dział._OR10"/>
      <sheetName val="wybrane_dział._OR11"/>
      <sheetName val="wybrane_dział._OR12"/>
      <sheetName val="wybrane_dział._OR13"/>
      <sheetName val="wybrane_dział._OR14"/>
      <sheetName val="wybrane_dział._OR15"/>
      <sheetName val="wybrane_dział._OR16"/>
      <sheetName val="2.1_kampanie"/>
      <sheetName val="1.1 I nabór"/>
      <sheetName val="1.1 II nabór"/>
      <sheetName val="1.1 III nabór"/>
      <sheetName val="1.1 IV nabór"/>
      <sheetName val="1.1"/>
      <sheetName val="1.2 I nabór"/>
      <sheetName val="1.2 II nabór"/>
      <sheetName val="1.2"/>
      <sheetName val="2.1_kampania_2018"/>
      <sheetName val="2.1_kampania_2020"/>
      <sheetName val="2_1_kampania 2020_uzupełnienie"/>
      <sheetName val="2_1_kampania 2022"/>
      <sheetName val="2.1"/>
      <sheetName val="2.3_kampania_2017"/>
      <sheetName val="2.3_kampania_2019_1"/>
      <sheetName val="2.3_kampania_2019_2"/>
      <sheetName val="2.3_kampania_2020_1"/>
      <sheetName val="2.3_kampania_2020_2"/>
      <sheetName val="2.3_kampania_2020_3"/>
      <sheetName val="2.3_kampania_2020_4"/>
      <sheetName val="2.3_kampania_2021_1"/>
      <sheetName val="2.3_kampania_2021_2"/>
      <sheetName val="2.3_kampania_2022"/>
      <sheetName val="2.3"/>
      <sheetName val="3.1_PROW 14-20 Nabór I"/>
      <sheetName val="3.1_PROW 14-20 Nabór II"/>
      <sheetName val="3.1_PROW 14-20 Nabór III"/>
      <sheetName val="3.1_PROW 14-20 Nabór IV"/>
      <sheetName val="3.1_PROW 14-20 Nabór V"/>
      <sheetName val="3.1_PROW 14-20 Nabór VI"/>
      <sheetName val="3.1_PROW 14-20 Nabór VII"/>
      <sheetName val="3.1_PROW 14-20 Nabór VIII"/>
      <sheetName val="3.1_PROW 14-20"/>
      <sheetName val="3.1_PROW 7-13"/>
      <sheetName val="3.2 Nabór 2016"/>
      <sheetName val="3.2 Nabór 2019"/>
      <sheetName val="3.2 Nabór 2022"/>
      <sheetName val="3.2"/>
      <sheetName val="4.1_modernizacja_2015"/>
      <sheetName val="4.1_modernizacja_2016"/>
      <sheetName val="4.1_modernizacja_2017"/>
      <sheetName val="4.1_modernizacja_2018_1"/>
      <sheetName val="4.1_modernizacja_2018_2"/>
      <sheetName val="4.1_modernizacja_2019"/>
      <sheetName val="4.1_modernizacja_2019_2"/>
      <sheetName val="4.1_modernizacja_2020_1"/>
      <sheetName val="4.1_modernizacja_2020_2"/>
      <sheetName val="4.1_modernizacja_2020_3"/>
      <sheetName val="4.1_modernizacja_2021"/>
      <sheetName val="4.1_modernizacja_2022"/>
      <sheetName val="4.1_modernizacja"/>
      <sheetName val="4.1_natura 2000_nabór_2017"/>
      <sheetName val="4.1_natura 2000_nabór_2019"/>
      <sheetName val="4.1_natura 2000_nabór_2020"/>
      <sheetName val="4.1_natura 2000"/>
      <sheetName val="4.1_OSN_2016"/>
      <sheetName val="4.1_OSN_rrrr"/>
      <sheetName val="4.1_ochrona_wód_2018"/>
      <sheetName val="4.1_ochrona_wód_2019"/>
      <sheetName val="4.1_ochrona_wód_2020"/>
      <sheetName val="4.1_ochrona_wód_2021"/>
      <sheetName val="4.1_ochrona_wód_OSN"/>
      <sheetName val="4.2_przetworstwo_2015"/>
      <sheetName val="4.2_przetworstwo_2016"/>
      <sheetName val="4.2_przetworstwo_2017_1"/>
      <sheetName val="4.2_przetworstwo_2017_2"/>
      <sheetName val="4.2_przetworstwo_2018"/>
      <sheetName val="4.2_przetworstwo_2019"/>
      <sheetName val="4.2_przetworstwo_2019_2"/>
      <sheetName val="4.2_przetworstwo_2020"/>
      <sheetName val="4.2_przetworstwo_2020_2"/>
      <sheetName val="4.2_przetworstwo_2021"/>
      <sheetName val="4.2_przetworstwo_2021_2"/>
      <sheetName val="4.2_przetworstwo"/>
      <sheetName val="4.3"/>
      <sheetName val="5.1_nabór 2017"/>
      <sheetName val="5.1_nabór 2018_1"/>
      <sheetName val="5.1_nabór 2018_2"/>
      <sheetName val="5.1_nabór 2019"/>
      <sheetName val="5.1_nabór 2020"/>
      <sheetName val="5.1_nabór 2020_2"/>
      <sheetName val="5.1_nabór 2021"/>
      <sheetName val="5.1_nabór 2022"/>
      <sheetName val="5.1"/>
      <sheetName val="5.2_nabór_2016"/>
      <sheetName val="5.2_nabór_2017"/>
      <sheetName val="5.2_nabór_2017_2"/>
      <sheetName val="5.2_nabór_2017_3"/>
      <sheetName val="5.2_nabór_2017_4"/>
      <sheetName val="5.2_nabór_2019_1"/>
      <sheetName val="5.2_nabór_2019_2"/>
      <sheetName val="5.2_nabór_2020"/>
      <sheetName val="5.2_nabór_2020_2"/>
      <sheetName val="5.2_nabór_2021"/>
      <sheetName val="5.2_nabór_2022"/>
      <sheetName val="5.2"/>
      <sheetName val="6.1_nabór_2015"/>
      <sheetName val="6.1_nabór_2016"/>
      <sheetName val="6.1_nabór_2017"/>
      <sheetName val="6.1_nabór_2018"/>
      <sheetName val="6.1_nabór_2019"/>
      <sheetName val="6.1_nabór_2020"/>
      <sheetName val="6.1_nabór_2021"/>
      <sheetName val="6.1_nabór_2022"/>
      <sheetName val="6.1"/>
      <sheetName val="6.2_2017_1"/>
      <sheetName val="6.2_2017_2"/>
      <sheetName val="6.2_2018"/>
      <sheetName val="6.2_2019"/>
      <sheetName val="6.2_2019_2"/>
      <sheetName val="6.2_2020"/>
      <sheetName val="6.2_2020_2"/>
      <sheetName val="6.2_2022"/>
      <sheetName val="6.2_nabory"/>
      <sheetName val="6.3_nabór_2017"/>
      <sheetName val="6.3_nabór_2017_A S F"/>
      <sheetName val="6.3_nabór_2018"/>
      <sheetName val="6.3_nabór_2019"/>
      <sheetName val="6.3_nabór_2019_2"/>
      <sheetName val="6.3_nabór_2019_3_A S F"/>
      <sheetName val="6.3_nabór_2020_A S F"/>
      <sheetName val="6.3_nabór_2020_2"/>
      <sheetName val="6.3_nabór_2021"/>
      <sheetName val="6.3_nabór_2022"/>
      <sheetName val="6.3"/>
      <sheetName val="6.4_nabor 2016"/>
      <sheetName val="6.4_nabor 2019"/>
      <sheetName val="6.4_nabor 2020"/>
      <sheetName val="6.4_nabor 2022"/>
      <sheetName val="6.4"/>
      <sheetName val="6.5_nabór_2016"/>
      <sheetName val="6.5_nabór_2017"/>
      <sheetName val="6.5_nabór_2018"/>
      <sheetName val="6.5_nabór_2019"/>
      <sheetName val="6.5_nabór_2020"/>
      <sheetName val="6.5"/>
      <sheetName val="7.2_drogi"/>
      <sheetName val="7.2_gospod.wodno-ściek."/>
      <sheetName val="7.4_targowiska"/>
      <sheetName val="7.4_obiekty; przestrzeń publ."/>
      <sheetName val="7.6"/>
      <sheetName val="7 łącznie z wył. targowisk"/>
      <sheetName val="8"/>
      <sheetName val="8.1"/>
      <sheetName val="8.1_nowe"/>
      <sheetName val="8.1_kont."/>
      <sheetName val="8.1_zob.07-13"/>
      <sheetName val="8.1_zob.04-06"/>
      <sheetName val="8.5"/>
      <sheetName val="9_PROW 14-20_2016"/>
      <sheetName val="9_PROW 14-20_2017"/>
      <sheetName val="9_PROW 14-20_2018_I"/>
      <sheetName val="9_PROW 14-20_2018_II"/>
      <sheetName val="9_PROW 14-20_2019_I"/>
      <sheetName val="9_PROW 14-20_2019_II"/>
      <sheetName val="9_PROW 14-20_2020_I"/>
      <sheetName val="9_PROW 14-20_2020_II"/>
      <sheetName val="9_PROW 14-20_2021_I"/>
      <sheetName val="9_PROW 14-20_2021_II"/>
      <sheetName val="9_PROW 14-20_2022_I"/>
      <sheetName val="9_PROW 14-20"/>
      <sheetName val="9_PROW 7-13"/>
      <sheetName val="10"/>
      <sheetName val="10_nowe+kont."/>
      <sheetName val="10_zob.07-13"/>
      <sheetName val="10_zob.04-06"/>
      <sheetName val="10.1"/>
      <sheetName val="10.1_nowe+kont."/>
      <sheetName val="10.1_zob.07-13"/>
      <sheetName val="10.2"/>
      <sheetName val="10.2_nowe+kont."/>
      <sheetName val="10.2_zob.07-13"/>
      <sheetName val="11.1_kampanie (nowe i kontyn.)"/>
      <sheetName val="11.1_PROW 7-13_kampanie"/>
      <sheetName val="11.1"/>
      <sheetName val="11.2_kampanie (nowe i kontyn.)"/>
      <sheetName val="11.2_PROW 7-13_kampanie"/>
      <sheetName val="11.2"/>
      <sheetName val="11 nowe i kontyn. 14-20"/>
      <sheetName val="11 kontynuacyjne 7-13"/>
      <sheetName val="11"/>
      <sheetName val="13.1_kampanie"/>
      <sheetName val="13.2_kampanie"/>
      <sheetName val="13.3_kampanie"/>
      <sheetName val="13_PROW 7-13_kampania 2014"/>
      <sheetName val="13.1"/>
      <sheetName val="13.2"/>
      <sheetName val="13.3"/>
      <sheetName val="13"/>
      <sheetName val="14"/>
      <sheetName val="16_Nabór_I"/>
      <sheetName val="16_Nabór_II"/>
      <sheetName val="16_Nabór_III"/>
      <sheetName val="16_Nabór_IV"/>
      <sheetName val="16_Nabór_V"/>
      <sheetName val="16_Nabór_VI"/>
      <sheetName val="16"/>
      <sheetName val="17_nabory"/>
      <sheetName val="17"/>
      <sheetName val="19.1_2015"/>
      <sheetName val="19.1_2022"/>
      <sheetName val="19.1"/>
      <sheetName val="19.2_inne niż LGD"/>
      <sheetName val="19.2_granty"/>
      <sheetName val="19.2_LGD"/>
      <sheetName val="19.2 PROW 14-20"/>
      <sheetName val="19.2 PROW 7-13"/>
      <sheetName val="19.3_przyg."/>
      <sheetName val="19.3_realiz."/>
      <sheetName val="19.3_przyg.+realiz."/>
      <sheetName val="19.3 liczba LGD"/>
      <sheetName val="19.3 PROW 14-20"/>
      <sheetName val="19.3 PROW 7-13"/>
      <sheetName val="19.4"/>
      <sheetName val="20.1"/>
      <sheetName val="20.2"/>
      <sheetName val="21"/>
      <sheetName val="22"/>
      <sheetName val="Renty_PROW 7-13"/>
      <sheetName val="Renty_PROW 4-6"/>
      <sheetName val="IF płatności"/>
      <sheetName val="IF gwarancje"/>
      <sheetName val="IF dopłaty"/>
    </sheetNames>
    <sheetDataSet>
      <sheetData sheetId="0"/>
      <sheetData sheetId="1">
        <row r="98">
          <cell r="D98">
            <v>2095922298</v>
          </cell>
          <cell r="E98">
            <v>9498886630.6889572</v>
          </cell>
        </row>
        <row r="99">
          <cell r="D99">
            <v>20000000</v>
          </cell>
          <cell r="E99">
            <v>94454760.539043009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">
          <cell r="B2" t="str">
            <v>od uruchomienia Programu na dzień 30.09.2022 r.</v>
          </cell>
        </row>
        <row r="8">
          <cell r="F8">
            <v>273917909.92517805</v>
          </cell>
          <cell r="AK8">
            <v>16</v>
          </cell>
          <cell r="AR8">
            <v>57999757</v>
          </cell>
        </row>
        <row r="9">
          <cell r="H9">
            <v>186</v>
          </cell>
          <cell r="I9">
            <v>186947345.05000001</v>
          </cell>
          <cell r="U9">
            <v>72</v>
          </cell>
          <cell r="V9">
            <v>97409673.319999993</v>
          </cell>
          <cell r="AK9">
            <v>16</v>
          </cell>
          <cell r="AL9">
            <v>10508632.719999999</v>
          </cell>
          <cell r="AM9">
            <v>6686642.7599999998</v>
          </cell>
          <cell r="AN9">
            <v>2339518</v>
          </cell>
        </row>
        <row r="14">
          <cell r="H14">
            <v>4</v>
          </cell>
          <cell r="I14">
            <v>111855192</v>
          </cell>
          <cell r="U14">
            <v>1</v>
          </cell>
          <cell r="V14">
            <v>54081383.479999997</v>
          </cell>
          <cell r="AK14">
            <v>0</v>
          </cell>
          <cell r="AM14">
            <v>0</v>
          </cell>
          <cell r="AN14">
            <v>0</v>
          </cell>
        </row>
        <row r="17">
          <cell r="F17">
            <v>711120114.03074896</v>
          </cell>
          <cell r="AR17">
            <v>152000519</v>
          </cell>
        </row>
        <row r="18">
          <cell r="H18">
            <v>103</v>
          </cell>
          <cell r="I18">
            <v>499787010.64999998</v>
          </cell>
          <cell r="U18">
            <v>72</v>
          </cell>
          <cell r="V18">
            <v>305196371.71999997</v>
          </cell>
          <cell r="AK18">
            <v>17</v>
          </cell>
          <cell r="AL18">
            <v>133780786.39</v>
          </cell>
          <cell r="AM18">
            <v>85124713.800000012</v>
          </cell>
          <cell r="AN18">
            <v>29926518.390000004</v>
          </cell>
        </row>
        <row r="24">
          <cell r="H24">
            <v>61</v>
          </cell>
          <cell r="I24">
            <v>60437797.459999993</v>
          </cell>
          <cell r="U24">
            <v>31</v>
          </cell>
          <cell r="V24">
            <v>18381904.960000001</v>
          </cell>
          <cell r="AK24">
            <v>8</v>
          </cell>
          <cell r="AL24">
            <v>10593975.240000002</v>
          </cell>
          <cell r="AM24">
            <v>6740946.2599999998</v>
          </cell>
          <cell r="AN24">
            <v>2312921.98</v>
          </cell>
        </row>
        <row r="35">
          <cell r="F35">
            <v>201954055.67350501</v>
          </cell>
          <cell r="AK35">
            <v>10595</v>
          </cell>
          <cell r="AR35">
            <v>44004400</v>
          </cell>
        </row>
        <row r="36">
          <cell r="AK36">
            <v>10550</v>
          </cell>
        </row>
        <row r="37">
          <cell r="H37">
            <v>4417</v>
          </cell>
          <cell r="U37">
            <v>3319</v>
          </cell>
          <cell r="AK37">
            <v>2389</v>
          </cell>
          <cell r="AL37">
            <v>8174265.1399999997</v>
          </cell>
          <cell r="AM37">
            <v>5201257.04</v>
          </cell>
          <cell r="AN37">
            <v>1857650.62</v>
          </cell>
        </row>
        <row r="46">
          <cell r="AK46">
            <v>8305</v>
          </cell>
          <cell r="AL46">
            <v>22571733.219999999</v>
          </cell>
          <cell r="AM46">
            <v>14362319.380000001</v>
          </cell>
          <cell r="AN46">
            <v>5228085.03</v>
          </cell>
        </row>
        <row r="47">
          <cell r="H47">
            <v>199</v>
          </cell>
          <cell r="I47">
            <v>268037702.56</v>
          </cell>
          <cell r="U47">
            <v>59</v>
          </cell>
          <cell r="V47">
            <v>79433702.969999999</v>
          </cell>
          <cell r="AK47">
            <v>46</v>
          </cell>
          <cell r="AL47">
            <v>55502544.560000002</v>
          </cell>
          <cell r="AM47">
            <v>35316268.380000003</v>
          </cell>
          <cell r="AN47">
            <v>12472528.989999998</v>
          </cell>
        </row>
        <row r="51">
          <cell r="F51">
            <v>18356691531.124222</v>
          </cell>
          <cell r="AK51">
            <v>38921</v>
          </cell>
          <cell r="AR51">
            <v>3996796435</v>
          </cell>
        </row>
        <row r="52">
          <cell r="F52">
            <v>9971925391.2280006</v>
          </cell>
          <cell r="H52">
            <v>87780</v>
          </cell>
          <cell r="I52">
            <v>17558013155.82</v>
          </cell>
          <cell r="U52">
            <v>47329</v>
          </cell>
          <cell r="V52">
            <v>8859039106.9700012</v>
          </cell>
          <cell r="AK52">
            <v>35285</v>
          </cell>
          <cell r="AL52">
            <v>6506225675.5199995</v>
          </cell>
          <cell r="AM52">
            <v>4139911278.6600008</v>
          </cell>
          <cell r="AN52">
            <v>1464492486.1599984</v>
          </cell>
          <cell r="AR52">
            <v>2195922298</v>
          </cell>
        </row>
        <row r="65">
          <cell r="F65">
            <v>780848451.18113303</v>
          </cell>
          <cell r="H65">
            <v>4681</v>
          </cell>
          <cell r="I65">
            <v>805486735.70000005</v>
          </cell>
          <cell r="U65">
            <v>2828</v>
          </cell>
          <cell r="V65">
            <v>425984051.46999997</v>
          </cell>
          <cell r="AK65">
            <v>2418</v>
          </cell>
          <cell r="AL65">
            <v>359550973.02999997</v>
          </cell>
          <cell r="AM65">
            <v>322865566.86000001</v>
          </cell>
          <cell r="AN65">
            <v>80777043.789999992</v>
          </cell>
          <cell r="AR65">
            <v>169798335</v>
          </cell>
        </row>
        <row r="69">
          <cell r="D69" t="str">
            <v>Inwestycje mające na celu ochronę wód przed zanieczyszczeniem azotanami pochodzącymi ze źródeł rolniczych 
(w tym "Inwestycje w gospodarstwach położonych na obszarach OSN")</v>
          </cell>
          <cell r="F69">
            <v>642655572.2067101</v>
          </cell>
          <cell r="H69">
            <v>7835</v>
          </cell>
          <cell r="I69">
            <v>571020102.09000003</v>
          </cell>
          <cell r="U69">
            <v>4240</v>
          </cell>
          <cell r="V69">
            <v>314399443.75</v>
          </cell>
          <cell r="AK69">
            <v>2877</v>
          </cell>
          <cell r="AL69">
            <v>206543993.33999997</v>
          </cell>
          <cell r="AM69">
            <v>198265295.46000001</v>
          </cell>
          <cell r="AN69">
            <v>45206594.559999995</v>
          </cell>
          <cell r="AR69">
            <v>137338894</v>
          </cell>
        </row>
        <row r="76">
          <cell r="F76">
            <v>3957143500.9004478</v>
          </cell>
          <cell r="H76">
            <v>5846</v>
          </cell>
          <cell r="I76">
            <v>11210631184.059999</v>
          </cell>
          <cell r="U76">
            <v>1440</v>
          </cell>
          <cell r="V76">
            <v>3202791987.3599997</v>
          </cell>
          <cell r="AK76">
            <v>806</v>
          </cell>
          <cell r="AL76">
            <v>1720092567.3500001</v>
          </cell>
          <cell r="AM76">
            <v>1094494895.3600001</v>
          </cell>
          <cell r="AN76">
            <v>386864283.88999999</v>
          </cell>
          <cell r="AR76">
            <v>855330975</v>
          </cell>
        </row>
        <row r="88">
          <cell r="F88">
            <v>1985220140.0944314</v>
          </cell>
          <cell r="H88">
            <v>229</v>
          </cell>
          <cell r="I88">
            <v>2116841848.55</v>
          </cell>
          <cell r="U88">
            <v>170</v>
          </cell>
          <cell r="V88">
            <v>1640544518.6997721</v>
          </cell>
          <cell r="AK88">
            <v>46</v>
          </cell>
          <cell r="AL88">
            <v>339745160.21999997</v>
          </cell>
          <cell r="AM88">
            <v>216179844.87</v>
          </cell>
          <cell r="AN88">
            <v>75387220.030000001</v>
          </cell>
          <cell r="AR88">
            <v>423098688</v>
          </cell>
        </row>
        <row r="89">
          <cell r="F89">
            <v>1018898475.5135001</v>
          </cell>
          <cell r="AR89">
            <v>215307245</v>
          </cell>
        </row>
        <row r="90">
          <cell r="F90">
            <v>771491575.89700997</v>
          </cell>
          <cell r="AK90">
            <v>4059</v>
          </cell>
          <cell r="AR90">
            <v>165446174</v>
          </cell>
        </row>
        <row r="91">
          <cell r="H91">
            <v>9297</v>
          </cell>
          <cell r="I91">
            <v>661167325.35000014</v>
          </cell>
          <cell r="U91">
            <v>5435</v>
          </cell>
          <cell r="V91">
            <v>351557912.09000003</v>
          </cell>
          <cell r="AK91">
            <v>3606</v>
          </cell>
          <cell r="AL91">
            <v>229682122.19999999</v>
          </cell>
          <cell r="AM91">
            <v>146146716.83000001</v>
          </cell>
          <cell r="AN91">
            <v>50635495.020000003</v>
          </cell>
        </row>
        <row r="100">
          <cell r="H100">
            <v>1635</v>
          </cell>
          <cell r="I100">
            <v>114602161.05000001</v>
          </cell>
          <cell r="U100">
            <v>601</v>
          </cell>
          <cell r="V100">
            <v>31340953.419999998</v>
          </cell>
          <cell r="AK100">
            <v>455</v>
          </cell>
          <cell r="AL100">
            <v>22772546.799999997</v>
          </cell>
          <cell r="AM100">
            <v>14490169.560000001</v>
          </cell>
          <cell r="AN100">
            <v>5154351.6800000006</v>
          </cell>
        </row>
        <row r="112">
          <cell r="AK112">
            <v>101409</v>
          </cell>
        </row>
        <row r="113">
          <cell r="F113">
            <v>4115908840.2381573</v>
          </cell>
          <cell r="H113">
            <v>35648</v>
          </cell>
          <cell r="I113">
            <v>4486350000</v>
          </cell>
          <cell r="U113">
            <v>25593</v>
          </cell>
          <cell r="V113">
            <v>3233850000</v>
          </cell>
          <cell r="AK113">
            <v>24566</v>
          </cell>
          <cell r="AL113">
            <v>2719320000</v>
          </cell>
          <cell r="AM113">
            <v>1730303316</v>
          </cell>
          <cell r="AN113">
            <v>610581629.71999991</v>
          </cell>
          <cell r="AR113">
            <v>902171231</v>
          </cell>
        </row>
        <row r="122">
          <cell r="F122">
            <v>3290193802.2737455</v>
          </cell>
          <cell r="H122">
            <v>31780</v>
          </cell>
          <cell r="I122">
            <v>5774100000</v>
          </cell>
          <cell r="U122">
            <v>13474</v>
          </cell>
          <cell r="V122">
            <v>2305500000</v>
          </cell>
          <cell r="AK122">
            <v>11790</v>
          </cell>
          <cell r="AL122">
            <v>1652580000</v>
          </cell>
          <cell r="AM122">
            <v>1051536654</v>
          </cell>
          <cell r="AN122">
            <v>363282675.25999999</v>
          </cell>
          <cell r="AR122">
            <v>707477347</v>
          </cell>
        </row>
        <row r="131">
          <cell r="F131">
            <v>4941631940.8390875</v>
          </cell>
          <cell r="H131">
            <v>89976</v>
          </cell>
          <cell r="I131">
            <v>5398560000</v>
          </cell>
          <cell r="U131">
            <v>62467</v>
          </cell>
          <cell r="V131">
            <v>3748020000</v>
          </cell>
          <cell r="AK131">
            <v>62234</v>
          </cell>
          <cell r="AL131">
            <v>3161688000</v>
          </cell>
          <cell r="AM131">
            <v>2011782074.3999999</v>
          </cell>
          <cell r="AN131">
            <v>706348019.77999997</v>
          </cell>
          <cell r="AR131">
            <v>1079052603</v>
          </cell>
        </row>
        <row r="142">
          <cell r="F142">
            <v>2550739447.481679</v>
          </cell>
          <cell r="H142">
            <v>6230</v>
          </cell>
          <cell r="I142">
            <v>2689016836.6099997</v>
          </cell>
          <cell r="U142">
            <v>3678</v>
          </cell>
          <cell r="V142">
            <v>1590475048.79</v>
          </cell>
          <cell r="AK142">
            <v>2307</v>
          </cell>
          <cell r="AL142">
            <v>976017038.71999991</v>
          </cell>
          <cell r="AM142">
            <v>621039637</v>
          </cell>
          <cell r="AN142">
            <v>217857661.93000001</v>
          </cell>
          <cell r="AR142">
            <v>550577793</v>
          </cell>
        </row>
        <row r="148">
          <cell r="F148">
            <v>10286196.414046999</v>
          </cell>
          <cell r="H148">
            <v>887</v>
          </cell>
          <cell r="U148">
            <v>571</v>
          </cell>
          <cell r="V148">
            <v>10115497.399999999</v>
          </cell>
          <cell r="AK148">
            <v>570</v>
          </cell>
          <cell r="AL148">
            <v>9979061.1999999993</v>
          </cell>
          <cell r="AM148">
            <v>6349673.71</v>
          </cell>
          <cell r="AN148">
            <v>2332100.96</v>
          </cell>
          <cell r="AR148">
            <v>2396857</v>
          </cell>
        </row>
        <row r="154">
          <cell r="F154">
            <v>10091506715.983519</v>
          </cell>
          <cell r="AK154">
            <v>1963</v>
          </cell>
          <cell r="AR154">
            <v>2213455964</v>
          </cell>
        </row>
        <row r="155">
          <cell r="H155">
            <v>5937</v>
          </cell>
          <cell r="I155">
            <v>8180305359.8437138</v>
          </cell>
          <cell r="U155">
            <v>2336</v>
          </cell>
          <cell r="V155">
            <v>2316387553.5359087</v>
          </cell>
          <cell r="AK155">
            <v>1203</v>
          </cell>
          <cell r="AL155">
            <v>2081192948.0100002</v>
          </cell>
          <cell r="AM155">
            <v>1324263063.7999997</v>
          </cell>
          <cell r="AN155">
            <v>484131706.63999999</v>
          </cell>
        </row>
        <row r="156">
          <cell r="H156">
            <v>4285</v>
          </cell>
          <cell r="I156">
            <v>9541588593.9250698</v>
          </cell>
          <cell r="U156">
            <v>1867</v>
          </cell>
          <cell r="V156">
            <v>3310313306.6664691</v>
          </cell>
          <cell r="AK156">
            <v>1064</v>
          </cell>
          <cell r="AL156">
            <v>1999219212.8899996</v>
          </cell>
          <cell r="AM156">
            <v>1272103179.1000001</v>
          </cell>
          <cell r="AN156">
            <v>451615308.69000006</v>
          </cell>
        </row>
        <row r="159">
          <cell r="H159">
            <v>1464</v>
          </cell>
          <cell r="I159">
            <v>893593117.47448707</v>
          </cell>
          <cell r="U159">
            <v>828</v>
          </cell>
          <cell r="V159">
            <v>511671638.221111</v>
          </cell>
          <cell r="AK159">
            <v>523</v>
          </cell>
          <cell r="AL159">
            <v>355791105.56</v>
          </cell>
          <cell r="AM159">
            <v>226389877.88999999</v>
          </cell>
          <cell r="AN159">
            <v>79331417.840000004</v>
          </cell>
        </row>
        <row r="160">
          <cell r="H160">
            <v>348</v>
          </cell>
          <cell r="I160">
            <v>443145414.61647964</v>
          </cell>
          <cell r="U160">
            <v>212</v>
          </cell>
          <cell r="V160">
            <v>260539373.11836088</v>
          </cell>
          <cell r="AK160">
            <v>179</v>
          </cell>
          <cell r="AL160">
            <v>204977940.99000004</v>
          </cell>
          <cell r="AM160">
            <v>130427463.24000001</v>
          </cell>
          <cell r="AN160">
            <v>46555375.529999994</v>
          </cell>
        </row>
        <row r="161">
          <cell r="H161">
            <v>103</v>
          </cell>
          <cell r="I161">
            <v>58895854.840573631</v>
          </cell>
          <cell r="U161">
            <v>75</v>
          </cell>
          <cell r="V161">
            <v>43819382.976900831</v>
          </cell>
          <cell r="AK161">
            <v>75</v>
          </cell>
          <cell r="AL161">
            <v>42629766.57</v>
          </cell>
          <cell r="AM161">
            <v>27125320.16</v>
          </cell>
          <cell r="AN161">
            <v>9568679.6400000006</v>
          </cell>
        </row>
        <row r="163">
          <cell r="F163">
            <v>1146741246.507925</v>
          </cell>
          <cell r="H163">
            <v>27468</v>
          </cell>
          <cell r="I163">
            <v>132348125.35000001</v>
          </cell>
          <cell r="U163">
            <v>20221</v>
          </cell>
          <cell r="V163">
            <v>1116558092.4401</v>
          </cell>
          <cell r="AK163">
            <v>18675</v>
          </cell>
          <cell r="AL163">
            <v>712258988.82999992</v>
          </cell>
          <cell r="AM163">
            <v>453209378.24000007</v>
          </cell>
          <cell r="AN163">
            <v>162744718.23999998</v>
          </cell>
          <cell r="AR163">
            <v>254189060</v>
          </cell>
        </row>
        <row r="164">
          <cell r="H164">
            <v>24833</v>
          </cell>
          <cell r="I164">
            <v>116395636.75000001</v>
          </cell>
          <cell r="U164">
            <v>18724</v>
          </cell>
          <cell r="V164">
            <v>1109086770.4101</v>
          </cell>
          <cell r="AK164">
            <v>18272</v>
          </cell>
          <cell r="AL164">
            <v>704779787.41999996</v>
          </cell>
          <cell r="AM164">
            <v>448450369.93999994</v>
          </cell>
          <cell r="AN164">
            <v>161095292.34999999</v>
          </cell>
        </row>
        <row r="165">
          <cell r="H165">
            <v>24688</v>
          </cell>
          <cell r="I165">
            <v>114312818.85000001</v>
          </cell>
          <cell r="U165">
            <v>18667</v>
          </cell>
          <cell r="AK165">
            <v>2693</v>
          </cell>
          <cell r="AL165">
            <v>86843547.63000001</v>
          </cell>
          <cell r="AM165">
            <v>55258405.769999988</v>
          </cell>
          <cell r="AN165">
            <v>19750358.999999996</v>
          </cell>
        </row>
        <row r="189">
          <cell r="H189">
            <v>145</v>
          </cell>
          <cell r="I189">
            <v>2082817.9</v>
          </cell>
          <cell r="U189">
            <v>57</v>
          </cell>
          <cell r="AK189">
            <v>9404</v>
          </cell>
          <cell r="AL189">
            <v>315700836.94999999</v>
          </cell>
          <cell r="AM189">
            <v>200879814.89000005</v>
          </cell>
          <cell r="AN189">
            <v>72447294.069999993</v>
          </cell>
        </row>
        <row r="199">
          <cell r="V199">
            <v>549801621.26399994</v>
          </cell>
          <cell r="AK199">
            <v>7753</v>
          </cell>
          <cell r="AL199">
            <v>302235402.83999997</v>
          </cell>
          <cell r="AM199">
            <v>192312149.27999997</v>
          </cell>
          <cell r="AN199">
            <v>68897639.280000001</v>
          </cell>
        </row>
        <row r="208">
          <cell r="H208">
            <v>2635</v>
          </cell>
          <cell r="I208">
            <v>15952488.6</v>
          </cell>
          <cell r="U208">
            <v>1497</v>
          </cell>
          <cell r="V208">
            <v>7471322.0299999993</v>
          </cell>
          <cell r="AK208">
            <v>1140</v>
          </cell>
          <cell r="AL208">
            <v>7479201.4100000001</v>
          </cell>
          <cell r="AM208">
            <v>4759008.3</v>
          </cell>
          <cell r="AN208">
            <v>1649425.8899999997</v>
          </cell>
        </row>
        <row r="215">
          <cell r="F215">
            <v>1193111608.7402411</v>
          </cell>
          <cell r="AR215">
            <v>262416420</v>
          </cell>
        </row>
        <row r="216">
          <cell r="H216">
            <v>607</v>
          </cell>
          <cell r="U216">
            <v>539</v>
          </cell>
          <cell r="AK216">
            <v>504</v>
          </cell>
          <cell r="AL216">
            <v>433662455.58999997</v>
          </cell>
          <cell r="AM216">
            <v>274019440.49000001</v>
          </cell>
          <cell r="AN216">
            <v>96460109.269999996</v>
          </cell>
        </row>
        <row r="228">
          <cell r="AK228">
            <v>756</v>
          </cell>
          <cell r="AL228">
            <v>271254898.06999999</v>
          </cell>
          <cell r="AM228">
            <v>172599482.47999999</v>
          </cell>
          <cell r="AN228">
            <v>62977142.140000001</v>
          </cell>
        </row>
        <row r="229">
          <cell r="F229">
            <v>9172075414.2715988</v>
          </cell>
          <cell r="H229">
            <v>583092</v>
          </cell>
          <cell r="U229">
            <v>479243</v>
          </cell>
          <cell r="AK229">
            <v>111692</v>
          </cell>
          <cell r="AL229">
            <v>5938287453.04</v>
          </cell>
          <cell r="AM229">
            <v>3778511077.5799999</v>
          </cell>
          <cell r="AN229">
            <v>1348642789.6799998</v>
          </cell>
          <cell r="AR229">
            <v>2016164058</v>
          </cell>
        </row>
        <row r="230">
          <cell r="H230">
            <v>544821</v>
          </cell>
          <cell r="U230">
            <v>449437</v>
          </cell>
          <cell r="V230">
            <v>5389559601.1999989</v>
          </cell>
          <cell r="AK230">
            <v>104984</v>
          </cell>
          <cell r="AL230">
            <v>5473233379.4399996</v>
          </cell>
          <cell r="AM230">
            <v>3482597431.6600003</v>
          </cell>
          <cell r="AN230">
            <v>1243036689.77</v>
          </cell>
        </row>
        <row r="231">
          <cell r="H231">
            <v>54696</v>
          </cell>
          <cell r="U231">
            <v>44257</v>
          </cell>
          <cell r="V231">
            <v>460706314.33999997</v>
          </cell>
          <cell r="AK231">
            <v>12003</v>
          </cell>
          <cell r="AL231">
            <v>465054073.59999996</v>
          </cell>
          <cell r="AM231">
            <v>295913645.92000002</v>
          </cell>
          <cell r="AN231">
            <v>105606099.91</v>
          </cell>
        </row>
        <row r="232">
          <cell r="H232">
            <v>433379</v>
          </cell>
          <cell r="U232">
            <v>335531</v>
          </cell>
          <cell r="AK232">
            <v>82295</v>
          </cell>
          <cell r="AL232">
            <v>4396978330.4899998</v>
          </cell>
          <cell r="AM232">
            <v>2797793982.77</v>
          </cell>
          <cell r="AN232">
            <v>991589359.25999975</v>
          </cell>
        </row>
        <row r="248">
          <cell r="H248">
            <v>149713</v>
          </cell>
          <cell r="U248">
            <v>143712</v>
          </cell>
          <cell r="AK248">
            <v>57607</v>
          </cell>
          <cell r="AL248">
            <v>1541265005.7499998</v>
          </cell>
          <cell r="AM248">
            <v>980689023.29999995</v>
          </cell>
          <cell r="AN248">
            <v>357042866.06</v>
          </cell>
        </row>
        <row r="253">
          <cell r="AK253">
            <v>1</v>
          </cell>
          <cell r="AL253">
            <v>44116.800000000003</v>
          </cell>
          <cell r="AM253">
            <v>28071.51</v>
          </cell>
          <cell r="AN253">
            <v>10564.36</v>
          </cell>
        </row>
        <row r="254">
          <cell r="F254">
            <v>3551269804.3101144</v>
          </cell>
          <cell r="H254">
            <v>149514</v>
          </cell>
          <cell r="U254">
            <v>125404</v>
          </cell>
          <cell r="AK254">
            <v>31816</v>
          </cell>
          <cell r="AL254">
            <v>2414042646.1699996</v>
          </cell>
          <cell r="AM254">
            <v>1536053927.4199998</v>
          </cell>
          <cell r="AN254">
            <v>548652244.06000006</v>
          </cell>
          <cell r="AR254">
            <v>783368117</v>
          </cell>
        </row>
        <row r="255">
          <cell r="H255">
            <v>38009</v>
          </cell>
          <cell r="U255">
            <v>27376</v>
          </cell>
          <cell r="V255">
            <v>527726827.26999998</v>
          </cell>
          <cell r="AK255">
            <v>14172</v>
          </cell>
          <cell r="AL255">
            <v>534715111.03000003</v>
          </cell>
          <cell r="AM255">
            <v>340238976.46999997</v>
          </cell>
          <cell r="AN255">
            <v>121373213.21999998</v>
          </cell>
        </row>
        <row r="256">
          <cell r="H256">
            <v>124518</v>
          </cell>
          <cell r="U256">
            <v>106857</v>
          </cell>
          <cell r="V256">
            <v>1867570237.5799999</v>
          </cell>
          <cell r="AK256">
            <v>28194</v>
          </cell>
          <cell r="AL256">
            <v>1879327535.1399999</v>
          </cell>
          <cell r="AM256">
            <v>1195814950.95</v>
          </cell>
          <cell r="AN256">
            <v>427279030.83999997</v>
          </cell>
        </row>
        <row r="257">
          <cell r="H257">
            <v>108731</v>
          </cell>
          <cell r="U257">
            <v>85445</v>
          </cell>
          <cell r="AK257">
            <v>21358</v>
          </cell>
          <cell r="AL257">
            <v>1853057295.77</v>
          </cell>
          <cell r="AM257">
            <v>1179099299.1799998</v>
          </cell>
          <cell r="AN257">
            <v>418805387.18999994</v>
          </cell>
        </row>
        <row r="273">
          <cell r="H273">
            <v>40783</v>
          </cell>
          <cell r="U273">
            <v>39959</v>
          </cell>
          <cell r="AK273">
            <v>17898</v>
          </cell>
          <cell r="AL273">
            <v>560985350.4000001</v>
          </cell>
          <cell r="AM273">
            <v>356954628.24000001</v>
          </cell>
          <cell r="AN273">
            <v>129846856.86999999</v>
          </cell>
        </row>
        <row r="278">
          <cell r="F278">
            <v>11371882991.360662</v>
          </cell>
          <cell r="H278">
            <v>6359971</v>
          </cell>
          <cell r="U278">
            <v>5464900</v>
          </cell>
          <cell r="V278">
            <v>9687199002.7599983</v>
          </cell>
          <cell r="AK278">
            <v>1052286</v>
          </cell>
          <cell r="AL278">
            <v>9725418800.0299988</v>
          </cell>
          <cell r="AM278">
            <v>6188239936.7599993</v>
          </cell>
          <cell r="AN278">
            <v>2217143968.7600007</v>
          </cell>
          <cell r="AR278">
            <v>2562428425</v>
          </cell>
        </row>
        <row r="279">
          <cell r="H279">
            <v>249001</v>
          </cell>
          <cell r="U279">
            <v>214986</v>
          </cell>
          <cell r="V279">
            <v>471760616.51999998</v>
          </cell>
          <cell r="AK279">
            <v>39951</v>
          </cell>
          <cell r="AL279">
            <v>473418315.94</v>
          </cell>
          <cell r="AM279">
            <v>301234571.98000002</v>
          </cell>
          <cell r="AN279">
            <v>107853698.99000002</v>
          </cell>
        </row>
        <row r="280">
          <cell r="H280">
            <v>5310082</v>
          </cell>
          <cell r="U280">
            <v>4610344</v>
          </cell>
          <cell r="V280">
            <v>8258546480.0400019</v>
          </cell>
          <cell r="AK280">
            <v>903439</v>
          </cell>
          <cell r="AL280">
            <v>8290282541.249999</v>
          </cell>
          <cell r="AM280">
            <v>5275070404.3899994</v>
          </cell>
          <cell r="AN280">
            <v>1892569161.9200001</v>
          </cell>
        </row>
        <row r="281">
          <cell r="H281">
            <v>972807</v>
          </cell>
          <cell r="U281">
            <v>778744</v>
          </cell>
          <cell r="V281">
            <v>956891906.20000005</v>
          </cell>
          <cell r="AK281">
            <v>211260</v>
          </cell>
          <cell r="AL281">
            <v>961717942.83999991</v>
          </cell>
          <cell r="AM281">
            <v>611934960.38999999</v>
          </cell>
          <cell r="AN281">
            <v>216721107.85000002</v>
          </cell>
        </row>
        <row r="282">
          <cell r="H282">
            <v>6359162</v>
          </cell>
          <cell r="U282">
            <v>5464091</v>
          </cell>
          <cell r="V282">
            <v>9683195462.4599991</v>
          </cell>
          <cell r="AK282">
            <v>1052207</v>
          </cell>
          <cell r="AL282">
            <v>9722993739.5599995</v>
          </cell>
          <cell r="AM282">
            <v>6186696873.5299997</v>
          </cell>
          <cell r="AN282">
            <v>2216577804.4400005</v>
          </cell>
        </row>
        <row r="291">
          <cell r="H291">
            <v>809</v>
          </cell>
          <cell r="U291">
            <v>809</v>
          </cell>
          <cell r="V291">
            <v>4003540.3000000003</v>
          </cell>
          <cell r="AK291">
            <v>812</v>
          </cell>
          <cell r="AL291">
            <v>2425060.4699999997</v>
          </cell>
          <cell r="AM291">
            <v>1543063.23</v>
          </cell>
          <cell r="AN291">
            <v>566164.31999999995</v>
          </cell>
        </row>
        <row r="293">
          <cell r="F293">
            <v>985422991.47382712</v>
          </cell>
          <cell r="H293">
            <v>144654</v>
          </cell>
          <cell r="U293">
            <v>89209</v>
          </cell>
          <cell r="V293">
            <v>622608752.82999992</v>
          </cell>
          <cell r="AK293">
            <v>52584</v>
          </cell>
          <cell r="AL293">
            <v>623545664.46000004</v>
          </cell>
          <cell r="AM293">
            <v>396761676.63999999</v>
          </cell>
          <cell r="AN293">
            <v>134958508.09999999</v>
          </cell>
          <cell r="AR293">
            <v>211340000</v>
          </cell>
        </row>
        <row r="298">
          <cell r="F298">
            <v>582158484.99271607</v>
          </cell>
          <cell r="H298">
            <v>1112</v>
          </cell>
          <cell r="I298">
            <v>2730268534.5499997</v>
          </cell>
          <cell r="U298">
            <v>305</v>
          </cell>
          <cell r="V298">
            <v>335693973.5</v>
          </cell>
          <cell r="AK298">
            <v>172</v>
          </cell>
          <cell r="AL298">
            <v>123664247.64000002</v>
          </cell>
          <cell r="AM298">
            <v>78687559.969999984</v>
          </cell>
          <cell r="AN298">
            <v>26764050.469999999</v>
          </cell>
          <cell r="AR298">
            <v>123644108</v>
          </cell>
        </row>
        <row r="306">
          <cell r="F306">
            <v>513312581.00000006</v>
          </cell>
          <cell r="H306">
            <v>1</v>
          </cell>
          <cell r="I306">
            <v>0</v>
          </cell>
          <cell r="U306">
            <v>0</v>
          </cell>
          <cell r="V306">
            <v>0</v>
          </cell>
          <cell r="AK306">
            <v>0</v>
          </cell>
          <cell r="AL306">
            <v>0</v>
          </cell>
          <cell r="AM306">
            <v>0</v>
          </cell>
          <cell r="AN306">
            <v>0</v>
          </cell>
          <cell r="AR306">
            <v>108470000</v>
          </cell>
        </row>
        <row r="308">
          <cell r="F308">
            <v>4403258330.264823</v>
          </cell>
          <cell r="AK308">
            <v>18181</v>
          </cell>
          <cell r="AR308">
            <v>966653465</v>
          </cell>
        </row>
        <row r="309">
          <cell r="H309">
            <v>620</v>
          </cell>
          <cell r="I309">
            <v>61842000</v>
          </cell>
          <cell r="U309">
            <v>607</v>
          </cell>
          <cell r="V309">
            <v>59972000</v>
          </cell>
          <cell r="AK309">
            <v>319</v>
          </cell>
          <cell r="AL309">
            <v>40856680</v>
          </cell>
          <cell r="AM309">
            <v>25997105.479999997</v>
          </cell>
          <cell r="AN309">
            <v>9421341.3699999992</v>
          </cell>
        </row>
        <row r="312">
          <cell r="H312">
            <v>46630</v>
          </cell>
          <cell r="I312">
            <v>5388168130.2471685</v>
          </cell>
          <cell r="AK312">
            <v>18099</v>
          </cell>
          <cell r="AL312">
            <v>2246953862.2399998</v>
          </cell>
          <cell r="AM312">
            <v>1378134964.7</v>
          </cell>
          <cell r="AN312">
            <v>510040543.82999998</v>
          </cell>
        </row>
        <row r="313">
          <cell r="H313">
            <v>46630</v>
          </cell>
          <cell r="I313">
            <v>5388168130.2471685</v>
          </cell>
          <cell r="U313">
            <v>23620</v>
          </cell>
          <cell r="V313">
            <v>2683626287.8528085</v>
          </cell>
          <cell r="AK313">
            <v>18045</v>
          </cell>
          <cell r="AL313">
            <v>2241907181.6999998</v>
          </cell>
          <cell r="AM313">
            <v>1374923762.0800002</v>
          </cell>
          <cell r="AN313">
            <v>508905832.15999997</v>
          </cell>
        </row>
        <row r="314">
          <cell r="U314">
            <v>63</v>
          </cell>
          <cell r="V314">
            <v>5046680.5399999991</v>
          </cell>
          <cell r="AK314">
            <v>62</v>
          </cell>
          <cell r="AL314">
            <v>5046680.5399999991</v>
          </cell>
          <cell r="AM314">
            <v>3211202.62</v>
          </cell>
          <cell r="AN314">
            <v>1134711.67</v>
          </cell>
        </row>
        <row r="315">
          <cell r="H315">
            <v>320</v>
          </cell>
          <cell r="I315">
            <v>173645031.84314319</v>
          </cell>
          <cell r="AK315">
            <v>262</v>
          </cell>
          <cell r="AL315">
            <v>71484244.100000009</v>
          </cell>
          <cell r="AM315">
            <v>32494943.010000002</v>
          </cell>
          <cell r="AN315">
            <v>15873776.220000003</v>
          </cell>
        </row>
        <row r="316">
          <cell r="H316">
            <v>320</v>
          </cell>
          <cell r="I316">
            <v>173645031.84314319</v>
          </cell>
          <cell r="U316">
            <v>218</v>
          </cell>
          <cell r="V316">
            <v>107580423.98999999</v>
          </cell>
          <cell r="AK316">
            <v>261</v>
          </cell>
          <cell r="AL316">
            <v>70514085.820000008</v>
          </cell>
          <cell r="AM316">
            <v>31877631.330000002</v>
          </cell>
          <cell r="AN316">
            <v>15655929.580000002</v>
          </cell>
        </row>
        <row r="317">
          <cell r="U317">
            <v>4</v>
          </cell>
          <cell r="V317">
            <v>970158.28</v>
          </cell>
          <cell r="AK317">
            <v>7</v>
          </cell>
          <cell r="AL317">
            <v>970158.28</v>
          </cell>
          <cell r="AM317">
            <v>617311.68000000005</v>
          </cell>
          <cell r="AN317">
            <v>217846.64</v>
          </cell>
        </row>
        <row r="318">
          <cell r="H318">
            <v>274</v>
          </cell>
          <cell r="I318">
            <v>694116759.86612415</v>
          </cell>
          <cell r="U318">
            <v>273</v>
          </cell>
          <cell r="V318">
            <v>631772766.92235613</v>
          </cell>
          <cell r="AK318">
            <v>274</v>
          </cell>
          <cell r="AL318">
            <v>519329827.81000006</v>
          </cell>
          <cell r="AM318">
            <v>324100581.30000001</v>
          </cell>
          <cell r="AN318">
            <v>117800172.19999999</v>
          </cell>
        </row>
        <row r="319">
          <cell r="F319">
            <v>2200414906.832623</v>
          </cell>
          <cell r="H319">
            <v>1453</v>
          </cell>
          <cell r="I319">
            <v>1179039545.0800002</v>
          </cell>
          <cell r="U319">
            <v>1316</v>
          </cell>
          <cell r="V319">
            <v>1111960103.7199998</v>
          </cell>
          <cell r="AK319">
            <v>42</v>
          </cell>
          <cell r="AL319">
            <v>982174133.43000007</v>
          </cell>
          <cell r="AM319">
            <v>624957074.10000014</v>
          </cell>
          <cell r="AN319">
            <v>220706966.98999998</v>
          </cell>
          <cell r="AR319">
            <v>478137978</v>
          </cell>
        </row>
        <row r="322">
          <cell r="B322">
            <v>21</v>
          </cell>
          <cell r="C322" t="str">
            <v>Wyjątkowe tymczasowe wsparcie dla rolników i MŚP szczególnie dotkniętych kryzysem
związanym z COVID-19</v>
          </cell>
          <cell r="F322">
            <v>1229648653.3031251</v>
          </cell>
          <cell r="H322">
            <v>195625</v>
          </cell>
          <cell r="U322">
            <v>180308</v>
          </cell>
          <cell r="V322">
            <v>1198848837.6500001</v>
          </cell>
          <cell r="AK322">
            <v>180342</v>
          </cell>
          <cell r="AL322">
            <v>1199193493</v>
          </cell>
          <cell r="AM322">
            <v>763046412.92000008</v>
          </cell>
          <cell r="AN322">
            <v>267028590.25999993</v>
          </cell>
          <cell r="AR322">
            <v>273379123</v>
          </cell>
        </row>
        <row r="323">
          <cell r="H323">
            <v>0</v>
          </cell>
          <cell r="U323">
            <v>0</v>
          </cell>
          <cell r="V323">
            <v>0</v>
          </cell>
          <cell r="AK323">
            <v>0</v>
          </cell>
          <cell r="AL323">
            <v>0</v>
          </cell>
          <cell r="AM323">
            <v>0</v>
          </cell>
          <cell r="AN323">
            <v>0</v>
          </cell>
        </row>
        <row r="324">
          <cell r="F324">
            <v>1176097810.1598699</v>
          </cell>
          <cell r="AK324">
            <v>53466</v>
          </cell>
          <cell r="AR324">
            <v>263985099</v>
          </cell>
        </row>
        <row r="325">
          <cell r="AK325">
            <v>17662</v>
          </cell>
          <cell r="AL325">
            <v>586710746.80999994</v>
          </cell>
          <cell r="AM325">
            <v>373321628.94999999</v>
          </cell>
          <cell r="AN325">
            <v>137689495.24000001</v>
          </cell>
        </row>
        <row r="326">
          <cell r="AK326">
            <v>35804</v>
          </cell>
          <cell r="AL326">
            <v>673095313.02999997</v>
          </cell>
          <cell r="AM326">
            <v>428288593.16000003</v>
          </cell>
          <cell r="AN326">
            <v>160332838.28</v>
          </cell>
        </row>
        <row r="327">
          <cell r="F327">
            <v>82471412512.380142</v>
          </cell>
          <cell r="H327">
            <v>7810272</v>
          </cell>
          <cell r="I327">
            <v>81989810864.586761</v>
          </cell>
          <cell r="U327">
            <v>6562928</v>
          </cell>
          <cell r="V327">
            <v>63725907329.653793</v>
          </cell>
          <cell r="AK327">
            <v>1246956</v>
          </cell>
          <cell r="AL327">
            <v>49391073503.919998</v>
          </cell>
          <cell r="AM327">
            <v>31515529957.719994</v>
          </cell>
          <cell r="AN327">
            <v>11171496529.24</v>
          </cell>
          <cell r="AR327">
            <v>18095554933</v>
          </cell>
        </row>
        <row r="328">
          <cell r="F328">
            <v>82840836953.098434</v>
          </cell>
          <cell r="V328">
            <v>64270899329.653793</v>
          </cell>
          <cell r="AL328">
            <v>49682873503.919998</v>
          </cell>
          <cell r="AM328">
            <v>31701202297.619995</v>
          </cell>
          <cell r="AN328">
            <v>11235093418.549999</v>
          </cell>
          <cell r="AR328">
            <v>18175554933</v>
          </cell>
        </row>
        <row r="331">
          <cell r="B331" t="str">
            <v xml:space="preserve">3.) W ramach poddziałania 19.2 dane zawarte w sekcjach "złożone wnioski" oraz "wnioski odrzucone / wycofane" nie zawierają wniosków niewybranych przez LGD. </v>
          </cell>
        </row>
        <row r="332">
          <cell r="B332" t="str">
            <v>4.) W ramach poddziałania 19.4 dane kwotowe zawarte w sekcjach dotyczących złożonych wniosków oraz zawartych umów dotyczą maksymalnej kwoty wsparcia wynikającej z umowy ramowej zawartej przez daną LGD.</v>
          </cell>
        </row>
        <row r="333">
          <cell r="B333" t="str">
            <v>5.)  W przypadku działania 13, w wyniku przeksięgowań płatności część kwot z decyzji została zrealizowana w ramach budżetu PROW 2007-2013 (dot. wiersza zobowiązania z PROW 2007-2013 (część kampanii 2014)).</v>
          </cell>
        </row>
        <row r="334">
          <cell r="B334" t="str">
            <v>6.) W ramach obsługi działania 8, 10 i 11 w kolumnie „Zrealizowane płatności” uwzględniono  kwoty wypłacone w wyniku rozstrzygnięć odwołań z lat poprzednich, które są realizowane z budżetu PROW 2014-2020, dla których nie zostały wydane decyzje w ramach PROW 2014-2020</v>
          </cell>
        </row>
        <row r="335">
          <cell r="B335" t="str">
            <v>7.) Kwota złożonych wniosków o przyznanie pomocy oraz podpisanych umów czynnych w poddziałaniu 19.4 ma charakter orientacyjny. Wnioskowana przez LGD kwota pomocy w euro została przeliczona na pln zgodnie ze instrukcją opracowaną przez MRiRW.</v>
          </cell>
        </row>
        <row r="336">
          <cell r="B336" t="str">
            <v>8.) Dane w sekcjach B-J i L-N nie obejmują instrumentów finansowych realizowanych w ramach Programu.</v>
          </cell>
        </row>
        <row r="337">
          <cell r="B337" t="str">
            <v>9.) W kwocie zrealizowanych płatności w ramach działania "Renty strukturalne" zostały uwzględnione kwoty świadczeń emerytalnych beneficjentów, którzy osiągnęli wiek emerytalny i nie mieli pomniejszonej renty strukturalnej o kwotę emerytury z ubezpieczenia społecznego (kwoty te zostały wyłączone z refundacji przez KE) . W związku z powyższym kwota zrealizowanych płatności jest wyższa od limitu środków przeznaczonych na jego realizację.</v>
          </cell>
        </row>
        <row r="341">
          <cell r="B341" t="str">
            <v xml:space="preserve">Sporządzili: pracownicy Wydziału Informacji Zarządczej i Sprawozdawczości oraz Wydziału Sprawozdawczości Instrumentów Rolnych i Rybackich </v>
          </cell>
        </row>
        <row r="342">
          <cell r="B342" t="str">
            <v xml:space="preserve">Sprawdzili: Marcin Bereziński, p.o. Naczelnika Wydziału Informacji Zarządczej i Sprawozdawczości, Tomasz Sikora Naczelnik Wydziału Sprawozdawczości Instrumentów Rolnych i Rybackich </v>
          </cell>
        </row>
        <row r="343">
          <cell r="B343" t="str">
            <v>Zaakceptował: Piotr Bartuszek, p.o. Zastępcy Dyrektora Departamentu Analiz i Sprawozdawczości</v>
          </cell>
        </row>
        <row r="344">
          <cell r="B344" t="str">
            <v>Zatwierdziła: Katarzyna Kotańska, p.o. Dyrektora Departamentu Analiz i Sprawozdawczości</v>
          </cell>
        </row>
        <row r="345">
          <cell r="B345" t="str">
            <v>Data sporządzenia: 14.10.2022 r.</v>
          </cell>
        </row>
      </sheetData>
      <sheetData sheetId="15"/>
      <sheetData sheetId="16"/>
      <sheetData sheetId="17"/>
      <sheetData sheetId="18"/>
      <sheetData sheetId="19">
        <row r="7">
          <cell r="F7">
            <v>12000508.949999986</v>
          </cell>
        </row>
        <row r="8">
          <cell r="F8">
            <v>22571733.219999999</v>
          </cell>
        </row>
        <row r="10">
          <cell r="F10">
            <v>126909040.59639992</v>
          </cell>
        </row>
        <row r="11">
          <cell r="F11">
            <v>432376108.54969996</v>
          </cell>
        </row>
        <row r="13">
          <cell r="F13">
            <v>1099943033.8399999</v>
          </cell>
        </row>
        <row r="14">
          <cell r="F14">
            <v>821598174.52999997</v>
          </cell>
        </row>
        <row r="15">
          <cell r="F15">
            <v>278344859.31</v>
          </cell>
        </row>
        <row r="16">
          <cell r="F16">
            <v>7694162509.6200008</v>
          </cell>
        </row>
        <row r="17">
          <cell r="F17">
            <v>6153049814.6300011</v>
          </cell>
        </row>
        <row r="18">
          <cell r="F18">
            <v>1541112694.99</v>
          </cell>
        </row>
        <row r="19">
          <cell r="F19">
            <v>3364733592.7799997</v>
          </cell>
        </row>
        <row r="20">
          <cell r="F20">
            <v>2803848442.6599998</v>
          </cell>
        </row>
        <row r="21">
          <cell r="F21">
            <v>560885150.12</v>
          </cell>
        </row>
        <row r="22">
          <cell r="F22">
            <v>1259806059.8399999</v>
          </cell>
        </row>
        <row r="23">
          <cell r="F23">
            <v>586710746.80999994</v>
          </cell>
        </row>
        <row r="24">
          <cell r="F24">
            <v>673095313.02999997</v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>
        <row r="46">
          <cell r="D46">
            <v>77925</v>
          </cell>
          <cell r="E46">
            <v>14426532248.48</v>
          </cell>
          <cell r="M46">
            <v>44292</v>
          </cell>
          <cell r="N46">
            <v>7886959670.4700003</v>
          </cell>
          <cell r="W46">
            <v>5690718266.9399996</v>
          </cell>
          <cell r="X46">
            <v>3621003925.2500005</v>
          </cell>
          <cell r="Y46">
            <v>1278504665.7499983</v>
          </cell>
        </row>
        <row r="69">
          <cell r="D69">
            <v>896</v>
          </cell>
          <cell r="E69">
            <v>677587343.80000007</v>
          </cell>
          <cell r="M69">
            <v>230</v>
          </cell>
          <cell r="N69">
            <v>175906922.17999998</v>
          </cell>
          <cell r="W69">
            <v>148255736.40000001</v>
          </cell>
          <cell r="X69">
            <v>94335124.100000024</v>
          </cell>
          <cell r="Y69">
            <v>33958462.519999996</v>
          </cell>
        </row>
        <row r="92">
          <cell r="D92">
            <v>4443</v>
          </cell>
          <cell r="E92">
            <v>1489875651.96</v>
          </cell>
          <cell r="M92">
            <v>1930</v>
          </cell>
          <cell r="N92">
            <v>606074040.49000001</v>
          </cell>
          <cell r="W92">
            <v>522873976.83999991</v>
          </cell>
          <cell r="X92">
            <v>332704704.55000001</v>
          </cell>
          <cell r="Y92">
            <v>119171034.13000005</v>
          </cell>
        </row>
        <row r="115">
          <cell r="D115">
            <v>2142</v>
          </cell>
          <cell r="E115">
            <v>776734557.8499999</v>
          </cell>
          <cell r="M115">
            <v>495</v>
          </cell>
          <cell r="N115">
            <v>163161117.73000002</v>
          </cell>
          <cell r="W115">
            <v>136109269.04000002</v>
          </cell>
          <cell r="X115">
            <v>86606325.529999986</v>
          </cell>
          <cell r="Y115">
            <v>31070680.170000002</v>
          </cell>
        </row>
        <row r="138">
          <cell r="D138">
            <v>2374</v>
          </cell>
          <cell r="E138">
            <v>187283353.73000002</v>
          </cell>
          <cell r="M138">
            <v>382</v>
          </cell>
          <cell r="N138">
            <v>26937356.100000001</v>
          </cell>
          <cell r="W138">
            <v>8268426.2999999998</v>
          </cell>
          <cell r="X138">
            <v>5261199.2299999995</v>
          </cell>
          <cell r="Y138">
            <v>1787643.5899999996</v>
          </cell>
        </row>
      </sheetData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07"/>
  <sheetViews>
    <sheetView tabSelected="1" topLeftCell="A2" zoomScale="90" zoomScaleNormal="90" workbookViewId="0">
      <selection sqref="A1:M2"/>
    </sheetView>
  </sheetViews>
  <sheetFormatPr defaultColWidth="9.1796875" defaultRowHeight="12.5" x14ac:dyDescent="0.25"/>
  <cols>
    <col min="1" max="1" width="14.26953125" style="1" customWidth="1"/>
    <col min="2" max="2" width="53.453125" style="1" customWidth="1"/>
    <col min="3" max="3" width="22.453125" style="1" bestFit="1" customWidth="1"/>
    <col min="4" max="4" width="14.54296875" style="1" customWidth="1"/>
    <col min="5" max="5" width="22.453125" style="1" bestFit="1" customWidth="1"/>
    <col min="6" max="6" width="14.54296875" style="1" customWidth="1"/>
    <col min="7" max="7" width="13.7265625" style="1" customWidth="1"/>
    <col min="8" max="8" width="24.26953125" style="1" customWidth="1"/>
    <col min="9" max="9" width="14.453125" style="1" customWidth="1"/>
    <col min="10" max="10" width="14.81640625" style="1" customWidth="1"/>
    <col min="11" max="11" width="23.7265625" style="1" bestFit="1" customWidth="1"/>
    <col min="12" max="12" width="23.54296875" style="1" customWidth="1"/>
    <col min="13" max="13" width="20.81640625" style="1" bestFit="1" customWidth="1"/>
    <col min="14" max="14" width="14.7265625" style="1" customWidth="1"/>
    <col min="15" max="15" width="22.453125" style="1" bestFit="1" customWidth="1"/>
    <col min="16" max="16384" width="9.1796875" style="1"/>
  </cols>
  <sheetData>
    <row r="1" spans="1:15" s="2" customFormat="1" ht="29.25" hidden="1" customHeight="1" thickBot="1" x14ac:dyDescent="0.3">
      <c r="A1" s="3"/>
      <c r="B1" s="3"/>
      <c r="C1" s="4" t="s">
        <v>0</v>
      </c>
      <c r="D1" s="320" t="s">
        <v>1</v>
      </c>
      <c r="E1" s="321"/>
      <c r="F1" s="322"/>
      <c r="G1" s="323" t="s">
        <v>2</v>
      </c>
      <c r="H1" s="323"/>
      <c r="I1" s="323"/>
      <c r="J1" s="324" t="s">
        <v>3</v>
      </c>
      <c r="K1" s="323"/>
      <c r="L1" s="323"/>
      <c r="M1" s="323"/>
      <c r="N1" s="325"/>
      <c r="O1" s="5" t="s">
        <v>4</v>
      </c>
    </row>
    <row r="2" spans="1:15" s="2" customFormat="1" ht="29" x14ac:dyDescent="0.25">
      <c r="A2" s="326" t="s">
        <v>5</v>
      </c>
      <c r="B2" s="329" t="s">
        <v>6</v>
      </c>
      <c r="C2" s="7" t="s">
        <v>7</v>
      </c>
      <c r="D2" s="332" t="s">
        <v>8</v>
      </c>
      <c r="E2" s="333"/>
      <c r="F2" s="329"/>
      <c r="G2" s="333" t="s">
        <v>9</v>
      </c>
      <c r="H2" s="333"/>
      <c r="I2" s="333"/>
      <c r="J2" s="334" t="s">
        <v>10</v>
      </c>
      <c r="K2" s="335"/>
      <c r="L2" s="335"/>
      <c r="M2" s="335"/>
      <c r="N2" s="336"/>
      <c r="O2" s="6" t="s">
        <v>11</v>
      </c>
    </row>
    <row r="3" spans="1:15" s="2" customFormat="1" ht="40.5" customHeight="1" x14ac:dyDescent="0.25">
      <c r="A3" s="327"/>
      <c r="B3" s="330"/>
      <c r="C3" s="308" t="s">
        <v>12</v>
      </c>
      <c r="D3" s="310" t="s">
        <v>13</v>
      </c>
      <c r="E3" s="8" t="s">
        <v>14</v>
      </c>
      <c r="F3" s="9" t="s">
        <v>15</v>
      </c>
      <c r="G3" s="312" t="s">
        <v>16</v>
      </c>
      <c r="H3" s="10" t="s">
        <v>14</v>
      </c>
      <c r="I3" s="11" t="s">
        <v>15</v>
      </c>
      <c r="J3" s="314" t="s">
        <v>17</v>
      </c>
      <c r="K3" s="316" t="s">
        <v>14</v>
      </c>
      <c r="L3" s="317"/>
      <c r="M3" s="8" t="s">
        <v>18</v>
      </c>
      <c r="N3" s="9" t="s">
        <v>15</v>
      </c>
      <c r="O3" s="318" t="s">
        <v>12</v>
      </c>
    </row>
    <row r="4" spans="1:15" s="2" customFormat="1" ht="15" thickBot="1" x14ac:dyDescent="0.3">
      <c r="A4" s="328"/>
      <c r="B4" s="331"/>
      <c r="C4" s="309"/>
      <c r="D4" s="311"/>
      <c r="E4" s="12" t="s">
        <v>12</v>
      </c>
      <c r="F4" s="13" t="s">
        <v>19</v>
      </c>
      <c r="G4" s="313"/>
      <c r="H4" s="12" t="s">
        <v>12</v>
      </c>
      <c r="I4" s="14" t="s">
        <v>19</v>
      </c>
      <c r="J4" s="315"/>
      <c r="K4" s="12" t="s">
        <v>12</v>
      </c>
      <c r="L4" s="12" t="s">
        <v>20</v>
      </c>
      <c r="M4" s="12" t="s">
        <v>12</v>
      </c>
      <c r="N4" s="13" t="s">
        <v>19</v>
      </c>
      <c r="O4" s="319"/>
    </row>
    <row r="5" spans="1:15" s="2" customFormat="1" ht="15" thickBot="1" x14ac:dyDescent="0.3">
      <c r="A5" s="15"/>
      <c r="B5" s="16">
        <v>2</v>
      </c>
      <c r="C5" s="17">
        <v>3</v>
      </c>
      <c r="D5" s="18">
        <v>4</v>
      </c>
      <c r="E5" s="17">
        <v>5</v>
      </c>
      <c r="F5" s="19" t="s">
        <v>21</v>
      </c>
      <c r="G5" s="20">
        <v>7</v>
      </c>
      <c r="H5" s="21">
        <v>8</v>
      </c>
      <c r="I5" s="22" t="s">
        <v>22</v>
      </c>
      <c r="J5" s="18">
        <v>10</v>
      </c>
      <c r="K5" s="21">
        <v>11</v>
      </c>
      <c r="L5" s="21">
        <v>12</v>
      </c>
      <c r="M5" s="21">
        <v>13</v>
      </c>
      <c r="N5" s="23" t="s">
        <v>23</v>
      </c>
      <c r="O5" s="15">
        <v>15</v>
      </c>
    </row>
    <row r="6" spans="1:15" s="36" customFormat="1" ht="14" x14ac:dyDescent="0.3">
      <c r="A6" s="24">
        <v>1</v>
      </c>
      <c r="B6" s="25" t="s">
        <v>24</v>
      </c>
      <c r="C6" s="26">
        <f>'[3]arkusz główny'!F8</f>
        <v>273917909.92517805</v>
      </c>
      <c r="D6" s="27">
        <f>SUM(D7:D8)</f>
        <v>190</v>
      </c>
      <c r="E6" s="28">
        <f>SUM(E7:E8)</f>
        <v>298802537.05000001</v>
      </c>
      <c r="F6" s="29">
        <f>IFERROR(E6/C6,".")</f>
        <v>1.0908470246856778</v>
      </c>
      <c r="G6" s="30">
        <f>SUM(G7:G8)</f>
        <v>73</v>
      </c>
      <c r="H6" s="28">
        <f>SUM(H7:H8)</f>
        <v>151491056.79999998</v>
      </c>
      <c r="I6" s="31">
        <f>IFERROR(H6/C6,".")</f>
        <v>0.55305276256445035</v>
      </c>
      <c r="J6" s="32">
        <f>'[3]arkusz główny'!AK8</f>
        <v>16</v>
      </c>
      <c r="K6" s="33">
        <f>SUM(K7:K8)</f>
        <v>10508632.719999999</v>
      </c>
      <c r="L6" s="33">
        <f>SUM(L7:L8)</f>
        <v>6686642.7599999998</v>
      </c>
      <c r="M6" s="33">
        <f>SUM(M7:M8)</f>
        <v>2339518</v>
      </c>
      <c r="N6" s="34">
        <f>IFERROR(M6/O6,".")</f>
        <v>4.0336686238185447E-2</v>
      </c>
      <c r="O6" s="35">
        <f>'[3]arkusz główny'!AR8</f>
        <v>57999757</v>
      </c>
    </row>
    <row r="7" spans="1:15" s="36" customFormat="1" ht="14" x14ac:dyDescent="0.3">
      <c r="A7" s="37" t="s">
        <v>25</v>
      </c>
      <c r="B7" s="38" t="s">
        <v>26</v>
      </c>
      <c r="C7" s="257"/>
      <c r="D7" s="40">
        <f>'[3]arkusz główny'!H9</f>
        <v>186</v>
      </c>
      <c r="E7" s="41">
        <f>'[3]arkusz główny'!I9</f>
        <v>186947345.05000001</v>
      </c>
      <c r="F7" s="267"/>
      <c r="G7" s="43">
        <f>'[3]arkusz główny'!U9</f>
        <v>72</v>
      </c>
      <c r="H7" s="41">
        <f>'[3]arkusz główny'!V9</f>
        <v>97409673.319999993</v>
      </c>
      <c r="I7" s="261"/>
      <c r="J7" s="44">
        <f>'[3]arkusz główny'!AK9</f>
        <v>16</v>
      </c>
      <c r="K7" s="45">
        <f>'[3]arkusz główny'!AL9</f>
        <v>10508632.719999999</v>
      </c>
      <c r="L7" s="45">
        <f>'[3]arkusz główny'!AM9</f>
        <v>6686642.7599999998</v>
      </c>
      <c r="M7" s="45">
        <f>'[3]arkusz główny'!AN9</f>
        <v>2339518</v>
      </c>
      <c r="N7" s="263"/>
      <c r="O7" s="265"/>
    </row>
    <row r="8" spans="1:15" x14ac:dyDescent="0.25">
      <c r="A8" s="47" t="s">
        <v>27</v>
      </c>
      <c r="B8" s="48" t="s">
        <v>28</v>
      </c>
      <c r="C8" s="257"/>
      <c r="D8" s="49">
        <f>'[3]arkusz główny'!H14</f>
        <v>4</v>
      </c>
      <c r="E8" s="50">
        <f>'[3]arkusz główny'!I14</f>
        <v>111855192</v>
      </c>
      <c r="F8" s="267"/>
      <c r="G8" s="51">
        <f>'[3]arkusz główny'!U14</f>
        <v>1</v>
      </c>
      <c r="H8" s="50">
        <f>'[3]arkusz główny'!V14</f>
        <v>54081383.479999997</v>
      </c>
      <c r="I8" s="261"/>
      <c r="J8" s="52">
        <f>'[3]arkusz główny'!AK14</f>
        <v>0</v>
      </c>
      <c r="K8" s="53">
        <v>0</v>
      </c>
      <c r="L8" s="54">
        <f>'[3]arkusz główny'!AM14</f>
        <v>0</v>
      </c>
      <c r="M8" s="45">
        <f>'[3]arkusz główny'!AN14</f>
        <v>0</v>
      </c>
      <c r="N8" s="263"/>
      <c r="O8" s="265"/>
    </row>
    <row r="9" spans="1:15" ht="24" x14ac:dyDescent="0.25">
      <c r="A9" s="55">
        <v>2</v>
      </c>
      <c r="B9" s="56" t="s">
        <v>29</v>
      </c>
      <c r="C9" s="57">
        <f>'[3]arkusz główny'!F17</f>
        <v>711120114.03074896</v>
      </c>
      <c r="D9" s="58">
        <f>D10+D12</f>
        <v>164</v>
      </c>
      <c r="E9" s="59">
        <f>E10+E12</f>
        <v>560224808.11000001</v>
      </c>
      <c r="F9" s="60">
        <f>IFERROR(E9/C9,".")</f>
        <v>0.78780616249841551</v>
      </c>
      <c r="G9" s="61">
        <f>G10+G12</f>
        <v>103</v>
      </c>
      <c r="H9" s="59">
        <f>H10+H12</f>
        <v>323578276.67999995</v>
      </c>
      <c r="I9" s="62">
        <f>IFERROR(H9/C9,".")</f>
        <v>0.45502619078780321</v>
      </c>
      <c r="J9" s="63">
        <f>J12+J10</f>
        <v>25</v>
      </c>
      <c r="K9" s="64">
        <f>K10+K12</f>
        <v>144374761.63</v>
      </c>
      <c r="L9" s="64">
        <f>L10+L12</f>
        <v>91865660.060000017</v>
      </c>
      <c r="M9" s="64">
        <f>M10+M12</f>
        <v>32239440.370000005</v>
      </c>
      <c r="N9" s="65">
        <f>IFERROR(M9/O9,".")</f>
        <v>0.21210085716878377</v>
      </c>
      <c r="O9" s="66">
        <f>'[3]arkusz główny'!AR17</f>
        <v>152000519</v>
      </c>
    </row>
    <row r="10" spans="1:15" x14ac:dyDescent="0.25">
      <c r="A10" s="277" t="s">
        <v>30</v>
      </c>
      <c r="B10" s="38" t="s">
        <v>31</v>
      </c>
      <c r="C10" s="257"/>
      <c r="D10" s="306">
        <f>'[3]arkusz główny'!H18</f>
        <v>103</v>
      </c>
      <c r="E10" s="301">
        <f>'[3]arkusz główny'!I18</f>
        <v>499787010.64999998</v>
      </c>
      <c r="F10" s="267"/>
      <c r="G10" s="299">
        <f>'[3]arkusz główny'!U18</f>
        <v>72</v>
      </c>
      <c r="H10" s="301">
        <f>'[3]arkusz główny'!V18</f>
        <v>305196371.71999997</v>
      </c>
      <c r="I10" s="261"/>
      <c r="J10" s="303">
        <f>'[3]arkusz główny'!AK18</f>
        <v>17</v>
      </c>
      <c r="K10" s="290">
        <f>'[3]arkusz główny'!AL18</f>
        <v>133780786.39</v>
      </c>
      <c r="L10" s="304">
        <f>'[3]arkusz główny'!AM18</f>
        <v>85124713.800000012</v>
      </c>
      <c r="M10" s="290">
        <f>'[3]arkusz główny'!AN18</f>
        <v>29926518.390000004</v>
      </c>
      <c r="N10" s="263"/>
      <c r="O10" s="265"/>
    </row>
    <row r="11" spans="1:15" x14ac:dyDescent="0.25">
      <c r="A11" s="277"/>
      <c r="B11" s="72" t="s">
        <v>32</v>
      </c>
      <c r="C11" s="257"/>
      <c r="D11" s="307"/>
      <c r="E11" s="302"/>
      <c r="F11" s="267"/>
      <c r="G11" s="300"/>
      <c r="H11" s="302"/>
      <c r="I11" s="261"/>
      <c r="J11" s="303"/>
      <c r="K11" s="290"/>
      <c r="L11" s="305"/>
      <c r="M11" s="290"/>
      <c r="N11" s="263"/>
      <c r="O11" s="265"/>
    </row>
    <row r="12" spans="1:15" x14ac:dyDescent="0.25">
      <c r="A12" s="47" t="s">
        <v>33</v>
      </c>
      <c r="B12" s="48" t="s">
        <v>34</v>
      </c>
      <c r="C12" s="257"/>
      <c r="D12" s="49">
        <f>'[3]arkusz główny'!H24</f>
        <v>61</v>
      </c>
      <c r="E12" s="50">
        <f>'[3]arkusz główny'!I24</f>
        <v>60437797.459999993</v>
      </c>
      <c r="F12" s="267"/>
      <c r="G12" s="51">
        <f>'[3]arkusz główny'!U24</f>
        <v>31</v>
      </c>
      <c r="H12" s="50">
        <f>'[3]arkusz główny'!V24</f>
        <v>18381904.960000001</v>
      </c>
      <c r="I12" s="261"/>
      <c r="J12" s="52">
        <f>'[3]arkusz główny'!AK24</f>
        <v>8</v>
      </c>
      <c r="K12" s="53">
        <f>'[3]arkusz główny'!AL24</f>
        <v>10593975.240000002</v>
      </c>
      <c r="L12" s="53">
        <f>'[3]arkusz główny'!AM24</f>
        <v>6740946.2599999998</v>
      </c>
      <c r="M12" s="53">
        <f>'[3]arkusz główny'!AN24</f>
        <v>2312921.98</v>
      </c>
      <c r="N12" s="263"/>
      <c r="O12" s="265"/>
    </row>
    <row r="13" spans="1:15" x14ac:dyDescent="0.25">
      <c r="A13" s="55">
        <v>3</v>
      </c>
      <c r="B13" s="56" t="s">
        <v>35</v>
      </c>
      <c r="C13" s="57">
        <f>'[3]arkusz główny'!F35</f>
        <v>201954055.67350501</v>
      </c>
      <c r="D13" s="58">
        <f>D14+D17</f>
        <v>4616</v>
      </c>
      <c r="E13" s="59">
        <f>E14+E17</f>
        <v>268037702.56</v>
      </c>
      <c r="F13" s="60"/>
      <c r="G13" s="61">
        <f>G14+G17</f>
        <v>3378</v>
      </c>
      <c r="H13" s="59">
        <f>H14+H17</f>
        <v>114005945.13999999</v>
      </c>
      <c r="I13" s="62">
        <f>IFERROR(H13/C13,".")</f>
        <v>0.56451426419636286</v>
      </c>
      <c r="J13" s="63">
        <f>'[3]arkusz główny'!AK35</f>
        <v>10595</v>
      </c>
      <c r="K13" s="64">
        <f>K14+K17</f>
        <v>86248542.920000002</v>
      </c>
      <c r="L13" s="64">
        <f>L14+L17</f>
        <v>54879844.800000004</v>
      </c>
      <c r="M13" s="64">
        <f>M14+M17</f>
        <v>19558264.640000001</v>
      </c>
      <c r="N13" s="65">
        <f>IFERROR(M13/O13,".")</f>
        <v>0.44446156838861572</v>
      </c>
      <c r="O13" s="66">
        <f>'[3]arkusz główny'!AR35</f>
        <v>44004400</v>
      </c>
    </row>
    <row r="14" spans="1:15" x14ac:dyDescent="0.25">
      <c r="A14" s="269" t="s">
        <v>36</v>
      </c>
      <c r="B14" s="73" t="s">
        <v>37</v>
      </c>
      <c r="C14" s="257"/>
      <c r="D14" s="44">
        <f>D15+D16</f>
        <v>4417</v>
      </c>
      <c r="E14" s="291"/>
      <c r="F14" s="293"/>
      <c r="G14" s="74">
        <f>G15+G16</f>
        <v>3319</v>
      </c>
      <c r="H14" s="75">
        <f>H15+H16</f>
        <v>34572242.169999987</v>
      </c>
      <c r="I14" s="294"/>
      <c r="J14" s="44">
        <f>'[3]arkusz główny'!AK36</f>
        <v>10550</v>
      </c>
      <c r="K14" s="45">
        <f>K15+K16</f>
        <v>30745998.359999999</v>
      </c>
      <c r="L14" s="45">
        <f>L15+L16</f>
        <v>19563576.420000002</v>
      </c>
      <c r="M14" s="45">
        <f>M15+M16</f>
        <v>7085735.6500000004</v>
      </c>
      <c r="N14" s="295"/>
      <c r="O14" s="298"/>
    </row>
    <row r="15" spans="1:15" ht="24" x14ac:dyDescent="0.25">
      <c r="A15" s="270"/>
      <c r="B15" s="73" t="s">
        <v>38</v>
      </c>
      <c r="C15" s="257"/>
      <c r="D15" s="44">
        <f>'[3]arkusz główny'!H37</f>
        <v>4417</v>
      </c>
      <c r="E15" s="291"/>
      <c r="F15" s="293"/>
      <c r="G15" s="74">
        <f>'[3]arkusz główny'!U37</f>
        <v>3319</v>
      </c>
      <c r="H15" s="75">
        <f>'[3]zobowiązania wieloletnie'!F7</f>
        <v>12000508.949999986</v>
      </c>
      <c r="I15" s="294"/>
      <c r="J15" s="44">
        <f>'[3]arkusz główny'!AK37</f>
        <v>2389</v>
      </c>
      <c r="K15" s="45">
        <f>'[3]arkusz główny'!AL37</f>
        <v>8174265.1399999997</v>
      </c>
      <c r="L15" s="45">
        <f>'[3]arkusz główny'!AM37</f>
        <v>5201257.04</v>
      </c>
      <c r="M15" s="45">
        <f>'[3]arkusz główny'!AN37</f>
        <v>1857650.62</v>
      </c>
      <c r="N15" s="296"/>
      <c r="O15" s="298"/>
    </row>
    <row r="16" spans="1:15" x14ac:dyDescent="0.25">
      <c r="A16" s="271"/>
      <c r="B16" s="76" t="s">
        <v>39</v>
      </c>
      <c r="C16" s="257"/>
      <c r="D16" s="77"/>
      <c r="E16" s="292"/>
      <c r="F16" s="293"/>
      <c r="G16" s="78"/>
      <c r="H16" s="79">
        <f>'[3]zobowiązania wieloletnie'!F8</f>
        <v>22571733.219999999</v>
      </c>
      <c r="I16" s="294"/>
      <c r="J16" s="80">
        <f>'[3]arkusz główny'!AK46</f>
        <v>8305</v>
      </c>
      <c r="K16" s="81">
        <f>'[3]arkusz główny'!AL46</f>
        <v>22571733.219999999</v>
      </c>
      <c r="L16" s="81">
        <f>'[3]arkusz główny'!AM46</f>
        <v>14362319.380000001</v>
      </c>
      <c r="M16" s="81">
        <f>'[3]arkusz główny'!AN46</f>
        <v>5228085.03</v>
      </c>
      <c r="N16" s="296"/>
      <c r="O16" s="298"/>
    </row>
    <row r="17" spans="1:16" x14ac:dyDescent="0.25">
      <c r="A17" s="47" t="s">
        <v>40</v>
      </c>
      <c r="B17" s="82" t="s">
        <v>41</v>
      </c>
      <c r="C17" s="39"/>
      <c r="D17" s="52">
        <f>'[3]arkusz główny'!H47</f>
        <v>199</v>
      </c>
      <c r="E17" s="53">
        <f>'[3]arkusz główny'!I47</f>
        <v>268037702.56</v>
      </c>
      <c r="F17" s="293"/>
      <c r="G17" s="83">
        <f>'[3]arkusz główny'!U47</f>
        <v>59</v>
      </c>
      <c r="H17" s="84">
        <f>'[3]arkusz główny'!V47</f>
        <v>79433702.969999999</v>
      </c>
      <c r="I17" s="294"/>
      <c r="J17" s="52">
        <f>'[3]arkusz główny'!AK47</f>
        <v>46</v>
      </c>
      <c r="K17" s="53">
        <f>'[3]arkusz główny'!AL47</f>
        <v>55502544.560000002</v>
      </c>
      <c r="L17" s="53">
        <f>'[3]arkusz główny'!AM47</f>
        <v>35316268.380000003</v>
      </c>
      <c r="M17" s="53">
        <f>'[3]arkusz główny'!AN47</f>
        <v>12472528.989999998</v>
      </c>
      <c r="N17" s="297"/>
      <c r="O17" s="298"/>
    </row>
    <row r="18" spans="1:16" x14ac:dyDescent="0.25">
      <c r="A18" s="55">
        <v>4</v>
      </c>
      <c r="B18" s="56" t="s">
        <v>42</v>
      </c>
      <c r="C18" s="57">
        <f>'[3]arkusz główny'!F51</f>
        <v>18356691531.124222</v>
      </c>
      <c r="D18" s="58">
        <f>D19+D23+D24+D25+D26</f>
        <v>106371</v>
      </c>
      <c r="E18" s="59">
        <f>E19+E23+E24+E25+E26</f>
        <v>32261993026.219997</v>
      </c>
      <c r="F18" s="60">
        <f t="shared" ref="F18:F28" si="0">IFERROR(E18/C18,".")</f>
        <v>1.7575058649059387</v>
      </c>
      <c r="G18" s="61">
        <f>G19+G23+G24+G25+G26</f>
        <v>56007</v>
      </c>
      <c r="H18" s="59">
        <f>H19+H23+H24+H25+H26</f>
        <v>14442759108.249771</v>
      </c>
      <c r="I18" s="62">
        <f t="shared" ref="I18:I28" si="1">IFERROR(H18/C18,".")</f>
        <v>0.78678443137543153</v>
      </c>
      <c r="J18" s="63">
        <f>'[3]arkusz główny'!AK51</f>
        <v>38921</v>
      </c>
      <c r="K18" s="64">
        <f>K19+K23+K24+K25+K26</f>
        <v>9132158369.4599991</v>
      </c>
      <c r="L18" s="64">
        <f>L19+L23+L24+L25+L26</f>
        <v>5971716881.21</v>
      </c>
      <c r="M18" s="64">
        <f>M19+M23+M24+M25+M26</f>
        <v>2052727628.4299982</v>
      </c>
      <c r="N18" s="65">
        <f t="shared" ref="N18:N28" si="2">IFERROR(M18/O18,".")</f>
        <v>0.51359323943902546</v>
      </c>
      <c r="O18" s="66">
        <f>'[3]arkusz główny'!AR51</f>
        <v>3996796435</v>
      </c>
    </row>
    <row r="19" spans="1:16" x14ac:dyDescent="0.25">
      <c r="A19" s="269" t="s">
        <v>43</v>
      </c>
      <c r="B19" s="85" t="s">
        <v>44</v>
      </c>
      <c r="C19" s="86">
        <f>'[3]arkusz główny'!F52</f>
        <v>9971925391.2280006</v>
      </c>
      <c r="D19" s="68">
        <f>'[3]arkusz główny'!H52</f>
        <v>87780</v>
      </c>
      <c r="E19" s="69">
        <f>'[3]arkusz główny'!I52</f>
        <v>17558013155.82</v>
      </c>
      <c r="F19" s="87">
        <f t="shared" si="0"/>
        <v>1.7607445369843271</v>
      </c>
      <c r="G19" s="70">
        <f>'[3]arkusz główny'!U52</f>
        <v>47329</v>
      </c>
      <c r="H19" s="69">
        <f>'[3]arkusz główny'!V52</f>
        <v>8859039106.9700012</v>
      </c>
      <c r="I19" s="87">
        <f t="shared" si="1"/>
        <v>0.88839805347551315</v>
      </c>
      <c r="J19" s="71">
        <f>'[3]arkusz główny'!AK52</f>
        <v>35285</v>
      </c>
      <c r="K19" s="54">
        <f>'[3]arkusz główny'!AL52</f>
        <v>6506225675.5199995</v>
      </c>
      <c r="L19" s="54">
        <f>'[3]arkusz główny'!AM52</f>
        <v>4139911278.6600008</v>
      </c>
      <c r="M19" s="54">
        <f>'[3]arkusz główny'!AN52</f>
        <v>1464492486.1599984</v>
      </c>
      <c r="N19" s="88">
        <f t="shared" si="2"/>
        <v>0.66691452948668883</v>
      </c>
      <c r="O19" s="89">
        <f>'[3]arkusz główny'!AR52</f>
        <v>2195922298</v>
      </c>
      <c r="P19" s="90"/>
    </row>
    <row r="20" spans="1:16" x14ac:dyDescent="0.25">
      <c r="A20" s="277"/>
      <c r="B20" s="91" t="s">
        <v>45</v>
      </c>
      <c r="C20" s="92">
        <f>[3]limity_ogółem!E98</f>
        <v>9498886630.6889572</v>
      </c>
      <c r="D20" s="93">
        <f>'[3]4.1_modernizacja'!D46+'[3]4.1_modernizacja'!D69+'[3]4.1_modernizacja'!D92+'[3]4.1_modernizacja'!D115</f>
        <v>85406</v>
      </c>
      <c r="E20" s="94">
        <f>'[3]4.1_modernizacja'!E46+'[3]4.1_modernizacja'!E69+'[3]4.1_modernizacja'!E92+'[3]4.1_modernizacja'!E115</f>
        <v>17370729802.089996</v>
      </c>
      <c r="F20" s="87">
        <f t="shared" si="0"/>
        <v>1.8287121930657353</v>
      </c>
      <c r="G20" s="95">
        <f>'[3]4.1_modernizacja'!M46+'[3]4.1_modernizacja'!M69+'[3]4.1_modernizacja'!M92+'[3]4.1_modernizacja'!M115</f>
        <v>46947</v>
      </c>
      <c r="H20" s="94">
        <f>'[3]4.1_modernizacja'!N46+'[3]4.1_modernizacja'!N69+'[3]4.1_modernizacja'!N92+'[3]4.1_modernizacja'!N115</f>
        <v>8832101750.8700008</v>
      </c>
      <c r="I20" s="87">
        <f t="shared" si="1"/>
        <v>0.92980389115660034</v>
      </c>
      <c r="J20" s="80">
        <v>35206</v>
      </c>
      <c r="K20" s="81">
        <f>'[3]4.1_modernizacja'!W46+'[3]4.1_modernizacja'!W69+'[3]4.1_modernizacja'!W92+'[3]4.1_modernizacja'!W115</f>
        <v>6497957249.2199993</v>
      </c>
      <c r="L20" s="81">
        <f>'[3]4.1_modernizacja'!X46+'[3]4.1_modernizacja'!X69+'[3]4.1_modernizacja'!X92+'[3]4.1_modernizacja'!X115</f>
        <v>4134650079.4300008</v>
      </c>
      <c r="M20" s="81">
        <f>'[3]4.1_modernizacja'!Y46+'[3]4.1_modernizacja'!Y69+'[3]4.1_modernizacja'!Y92+'[3]4.1_modernizacja'!Y115</f>
        <v>1462704842.5699985</v>
      </c>
      <c r="N20" s="96">
        <f t="shared" si="2"/>
        <v>0.69788123537106361</v>
      </c>
      <c r="O20" s="92">
        <f>[3]limity_ogółem!D98</f>
        <v>2095922298</v>
      </c>
    </row>
    <row r="21" spans="1:16" x14ac:dyDescent="0.25">
      <c r="A21" s="277"/>
      <c r="B21" s="91" t="s">
        <v>46</v>
      </c>
      <c r="C21" s="97">
        <f>[3]limity_ogółem!E99</f>
        <v>94454760.539043009</v>
      </c>
      <c r="D21" s="93">
        <f>'[3]4.1_modernizacja'!D138</f>
        <v>2374</v>
      </c>
      <c r="E21" s="94">
        <f>'[3]4.1_modernizacja'!E138</f>
        <v>187283353.73000002</v>
      </c>
      <c r="F21" s="87">
        <f t="shared" si="0"/>
        <v>1.9827836380209358</v>
      </c>
      <c r="G21" s="95">
        <f>'[3]4.1_modernizacja'!M138</f>
        <v>382</v>
      </c>
      <c r="H21" s="94">
        <f>'[3]4.1_modernizacja'!N138</f>
        <v>26937356.100000001</v>
      </c>
      <c r="I21" s="98">
        <f t="shared" si="1"/>
        <v>0.28518791373003805</v>
      </c>
      <c r="J21" s="80">
        <v>138</v>
      </c>
      <c r="K21" s="81">
        <f>'[3]4.1_modernizacja'!W138</f>
        <v>8268426.2999999998</v>
      </c>
      <c r="L21" s="81">
        <f>'[3]4.1_modernizacja'!X138</f>
        <v>5261199.2299999995</v>
      </c>
      <c r="M21" s="81">
        <f>'[3]4.1_modernizacja'!Y138</f>
        <v>1787643.5899999996</v>
      </c>
      <c r="N21" s="96">
        <f t="shared" si="2"/>
        <v>8.9382179499999978E-2</v>
      </c>
      <c r="O21" s="92">
        <f>[3]limity_ogółem!D99</f>
        <v>20000000</v>
      </c>
    </row>
    <row r="22" spans="1:16" x14ac:dyDescent="0.25">
      <c r="A22" s="277"/>
      <c r="B22" s="91" t="s">
        <v>47</v>
      </c>
      <c r="C22" s="99"/>
      <c r="D22" s="40"/>
      <c r="E22" s="41"/>
      <c r="F22" s="100"/>
      <c r="G22" s="43"/>
      <c r="H22" s="41"/>
      <c r="I22" s="101"/>
      <c r="J22" s="71"/>
      <c r="K22" s="54"/>
      <c r="L22" s="54"/>
      <c r="M22" s="54"/>
      <c r="N22" s="102"/>
      <c r="O22" s="103"/>
    </row>
    <row r="23" spans="1:16" x14ac:dyDescent="0.25">
      <c r="A23" s="277"/>
      <c r="B23" s="85" t="s">
        <v>48</v>
      </c>
      <c r="C23" s="104">
        <f>'[3]arkusz główny'!F65</f>
        <v>780848451.18113303</v>
      </c>
      <c r="D23" s="105">
        <f>'[3]arkusz główny'!H65</f>
        <v>4681</v>
      </c>
      <c r="E23" s="106">
        <f>'[3]arkusz główny'!I65</f>
        <v>805486735.70000005</v>
      </c>
      <c r="F23" s="107">
        <f t="shared" si="0"/>
        <v>1.0315532219876962</v>
      </c>
      <c r="G23" s="108">
        <f>'[3]arkusz główny'!U65</f>
        <v>2828</v>
      </c>
      <c r="H23" s="106">
        <f>'[3]arkusz główny'!V65</f>
        <v>425984051.46999997</v>
      </c>
      <c r="I23" s="109">
        <f t="shared" si="1"/>
        <v>0.54553998387989966</v>
      </c>
      <c r="J23" s="110">
        <f>'[3]arkusz główny'!AK65</f>
        <v>2418</v>
      </c>
      <c r="K23" s="84">
        <f>'[3]arkusz główny'!AL65</f>
        <v>359550973.02999997</v>
      </c>
      <c r="L23" s="84">
        <f>'[3]arkusz główny'!AM65</f>
        <v>322865566.86000001</v>
      </c>
      <c r="M23" s="84">
        <f>'[3]arkusz główny'!AN65</f>
        <v>80777043.789999992</v>
      </c>
      <c r="N23" s="111">
        <f t="shared" si="2"/>
        <v>0.47572341501464072</v>
      </c>
      <c r="O23" s="103">
        <f>'[3]arkusz główny'!AR65</f>
        <v>169798335</v>
      </c>
    </row>
    <row r="24" spans="1:16" ht="48" x14ac:dyDescent="0.25">
      <c r="A24" s="277"/>
      <c r="B24" s="85" t="str">
        <f>'[3]arkusz główny'!D69</f>
        <v>Inwestycje mające na celu ochronę wód przed zanieczyszczeniem azotanami pochodzącymi ze źródeł rolniczych 
(w tym "Inwestycje w gospodarstwach położonych na obszarach OSN")</v>
      </c>
      <c r="C24" s="104">
        <f>'[3]arkusz główny'!F69</f>
        <v>642655572.2067101</v>
      </c>
      <c r="D24" s="105">
        <f>'[3]arkusz główny'!H69</f>
        <v>7835</v>
      </c>
      <c r="E24" s="106">
        <f>'[3]arkusz główny'!I69</f>
        <v>571020102.09000003</v>
      </c>
      <c r="F24" s="112">
        <f t="shared" si="0"/>
        <v>0.88853209523923882</v>
      </c>
      <c r="G24" s="108">
        <f>'[3]arkusz główny'!U69</f>
        <v>4240</v>
      </c>
      <c r="H24" s="106">
        <f>'[3]arkusz główny'!V69</f>
        <v>314399443.75</v>
      </c>
      <c r="I24" s="109">
        <f t="shared" si="1"/>
        <v>0.48921919819419762</v>
      </c>
      <c r="J24" s="110">
        <f>'[3]arkusz główny'!AK69</f>
        <v>2877</v>
      </c>
      <c r="K24" s="84">
        <f>'[3]arkusz główny'!AL69</f>
        <v>206543993.33999997</v>
      </c>
      <c r="L24" s="84">
        <f>'[3]arkusz główny'!AM69</f>
        <v>198265295.46000001</v>
      </c>
      <c r="M24" s="84">
        <f>'[3]arkusz główny'!AN69</f>
        <v>45206594.559999995</v>
      </c>
      <c r="N24" s="111">
        <f t="shared" si="2"/>
        <v>0.32916090441211793</v>
      </c>
      <c r="O24" s="103">
        <f>'[3]arkusz główny'!AR69</f>
        <v>137338894</v>
      </c>
    </row>
    <row r="25" spans="1:16" x14ac:dyDescent="0.25">
      <c r="A25" s="47" t="s">
        <v>49</v>
      </c>
      <c r="B25" s="85" t="s">
        <v>50</v>
      </c>
      <c r="C25" s="113">
        <f>'[3]arkusz główny'!F76</f>
        <v>3957143500.9004478</v>
      </c>
      <c r="D25" s="93">
        <f>'[3]arkusz główny'!H76</f>
        <v>5846</v>
      </c>
      <c r="E25" s="94">
        <f>'[3]arkusz główny'!I76</f>
        <v>11210631184.059999</v>
      </c>
      <c r="F25" s="114">
        <f t="shared" si="0"/>
        <v>2.8330110296755779</v>
      </c>
      <c r="G25" s="95">
        <f>'[3]arkusz główny'!U76</f>
        <v>1440</v>
      </c>
      <c r="H25" s="94">
        <f>'[3]arkusz główny'!V76</f>
        <v>3202791987.3599997</v>
      </c>
      <c r="I25" s="115">
        <f t="shared" si="1"/>
        <v>0.80936968463013903</v>
      </c>
      <c r="J25" s="52">
        <f>'[3]arkusz główny'!AK76</f>
        <v>806</v>
      </c>
      <c r="K25" s="53">
        <f>'[3]arkusz główny'!AL76</f>
        <v>1720092567.3500001</v>
      </c>
      <c r="L25" s="53">
        <f>'[3]arkusz główny'!AM76</f>
        <v>1094494895.3600001</v>
      </c>
      <c r="M25" s="53">
        <f>'[3]arkusz główny'!AN76</f>
        <v>386864283.88999999</v>
      </c>
      <c r="N25" s="116">
        <f t="shared" si="2"/>
        <v>0.45229775981163312</v>
      </c>
      <c r="O25" s="117">
        <f>'[3]arkusz główny'!AR76</f>
        <v>855330975</v>
      </c>
    </row>
    <row r="26" spans="1:16" x14ac:dyDescent="0.25">
      <c r="A26" s="269" t="s">
        <v>51</v>
      </c>
      <c r="B26" s="82" t="s">
        <v>52</v>
      </c>
      <c r="C26" s="113">
        <f>'[3]arkusz główny'!F88</f>
        <v>1985220140.0944314</v>
      </c>
      <c r="D26" s="93">
        <f>'[3]arkusz główny'!H88</f>
        <v>229</v>
      </c>
      <c r="E26" s="94">
        <f>'[3]arkusz główny'!I88</f>
        <v>2116841848.55</v>
      </c>
      <c r="F26" s="114">
        <f t="shared" si="0"/>
        <v>1.0663008125886269</v>
      </c>
      <c r="G26" s="51">
        <f>'[3]arkusz główny'!U88</f>
        <v>170</v>
      </c>
      <c r="H26" s="94">
        <f>'[3]arkusz główny'!V88</f>
        <v>1640544518.6997721</v>
      </c>
      <c r="I26" s="115">
        <f t="shared" si="1"/>
        <v>0.82637914333356299</v>
      </c>
      <c r="J26" s="118">
        <f>'[3]arkusz główny'!AK88</f>
        <v>46</v>
      </c>
      <c r="K26" s="81">
        <f>'[3]arkusz główny'!AL88</f>
        <v>339745160.21999997</v>
      </c>
      <c r="L26" s="119">
        <f>'[3]arkusz główny'!AM88</f>
        <v>216179844.87</v>
      </c>
      <c r="M26" s="53">
        <f>'[3]arkusz główny'!AN88</f>
        <v>75387220.030000001</v>
      </c>
      <c r="N26" s="116">
        <f t="shared" si="2"/>
        <v>0.17817880832095609</v>
      </c>
      <c r="O26" s="117">
        <f>'[3]arkusz główny'!AR88</f>
        <v>423098688</v>
      </c>
    </row>
    <row r="27" spans="1:16" x14ac:dyDescent="0.25">
      <c r="A27" s="271"/>
      <c r="B27" s="82" t="s">
        <v>53</v>
      </c>
      <c r="C27" s="113">
        <f>'[3]arkusz główny'!F89</f>
        <v>1018898475.5135001</v>
      </c>
      <c r="D27" s="93"/>
      <c r="E27" s="94"/>
      <c r="F27" s="114"/>
      <c r="G27" s="51"/>
      <c r="H27" s="94"/>
      <c r="I27" s="115"/>
      <c r="J27" s="118"/>
      <c r="K27" s="81"/>
      <c r="L27" s="119"/>
      <c r="M27" s="53"/>
      <c r="N27" s="116"/>
      <c r="O27" s="117">
        <f>'[3]arkusz główny'!AR89</f>
        <v>215307245</v>
      </c>
    </row>
    <row r="28" spans="1:16" ht="36" x14ac:dyDescent="0.25">
      <c r="A28" s="55">
        <v>5</v>
      </c>
      <c r="B28" s="56" t="s">
        <v>54</v>
      </c>
      <c r="C28" s="57">
        <f>'[3]arkusz główny'!F90</f>
        <v>771491575.89700997</v>
      </c>
      <c r="D28" s="58">
        <f>D29+D30</f>
        <v>10932</v>
      </c>
      <c r="E28" s="59">
        <f>E29+E30</f>
        <v>775769486.4000001</v>
      </c>
      <c r="F28" s="60">
        <f t="shared" si="0"/>
        <v>1.0055449866682162</v>
      </c>
      <c r="G28" s="61">
        <f>G29+G30</f>
        <v>6036</v>
      </c>
      <c r="H28" s="59">
        <f>H29+H30</f>
        <v>382898865.51000005</v>
      </c>
      <c r="I28" s="62">
        <f t="shared" si="1"/>
        <v>0.49630984637104453</v>
      </c>
      <c r="J28" s="63">
        <f>'[3]arkusz główny'!AK90</f>
        <v>4059</v>
      </c>
      <c r="K28" s="64">
        <f>K29+K30</f>
        <v>252454669</v>
      </c>
      <c r="L28" s="64">
        <f>L29+L30</f>
        <v>160636886.39000002</v>
      </c>
      <c r="M28" s="64">
        <f>M29+M30</f>
        <v>55789846.700000003</v>
      </c>
      <c r="N28" s="65">
        <f t="shared" si="2"/>
        <v>0.33720844278937512</v>
      </c>
      <c r="O28" s="66">
        <f>'[3]arkusz główny'!AR90</f>
        <v>165446174</v>
      </c>
    </row>
    <row r="29" spans="1:16" x14ac:dyDescent="0.25">
      <c r="A29" s="67" t="s">
        <v>55</v>
      </c>
      <c r="B29" s="120" t="s">
        <v>56</v>
      </c>
      <c r="C29" s="257"/>
      <c r="D29" s="40">
        <f>'[3]arkusz główny'!H91</f>
        <v>9297</v>
      </c>
      <c r="E29" s="41">
        <f>'[3]arkusz główny'!I91</f>
        <v>661167325.35000014</v>
      </c>
      <c r="F29" s="267"/>
      <c r="G29" s="43">
        <f>'[3]arkusz główny'!U91</f>
        <v>5435</v>
      </c>
      <c r="H29" s="41">
        <f>'[3]arkusz główny'!V91</f>
        <v>351557912.09000003</v>
      </c>
      <c r="I29" s="261"/>
      <c r="J29" s="71">
        <f>'[3]arkusz główny'!AK91</f>
        <v>3606</v>
      </c>
      <c r="K29" s="54">
        <f>'[3]arkusz główny'!AL91</f>
        <v>229682122.19999999</v>
      </c>
      <c r="L29" s="54">
        <f>'[3]arkusz główny'!AM91</f>
        <v>146146716.83000001</v>
      </c>
      <c r="M29" s="54">
        <f>'[3]arkusz główny'!AN91</f>
        <v>50635495.020000003</v>
      </c>
      <c r="N29" s="263"/>
      <c r="O29" s="265"/>
    </row>
    <row r="30" spans="1:16" x14ac:dyDescent="0.25">
      <c r="A30" s="47" t="s">
        <v>57</v>
      </c>
      <c r="B30" s="48" t="s">
        <v>58</v>
      </c>
      <c r="C30" s="257"/>
      <c r="D30" s="49">
        <f>'[3]arkusz główny'!H100</f>
        <v>1635</v>
      </c>
      <c r="E30" s="50">
        <f>'[3]arkusz główny'!I100</f>
        <v>114602161.05000001</v>
      </c>
      <c r="F30" s="267"/>
      <c r="G30" s="51">
        <f>'[3]arkusz główny'!U100</f>
        <v>601</v>
      </c>
      <c r="H30" s="50">
        <f>'[3]arkusz główny'!V100</f>
        <v>31340953.419999998</v>
      </c>
      <c r="I30" s="261"/>
      <c r="J30" s="52">
        <f>'[3]arkusz główny'!AK100</f>
        <v>455</v>
      </c>
      <c r="K30" s="53">
        <f>'[3]arkusz główny'!AL100</f>
        <v>22772546.799999997</v>
      </c>
      <c r="L30" s="53">
        <f>'[3]arkusz główny'!AM100</f>
        <v>14490169.560000001</v>
      </c>
      <c r="M30" s="53">
        <f>'[3]arkusz główny'!AN100</f>
        <v>5154351.6800000006</v>
      </c>
      <c r="N30" s="263"/>
      <c r="O30" s="265"/>
    </row>
    <row r="31" spans="1:16" x14ac:dyDescent="0.25">
      <c r="A31" s="55">
        <v>6</v>
      </c>
      <c r="B31" s="56" t="s">
        <v>59</v>
      </c>
      <c r="C31" s="57">
        <f>SUM(C32:C36)</f>
        <v>14908760227.246716</v>
      </c>
      <c r="D31" s="58">
        <f>D32+D33+D34+D35+D36</f>
        <v>164521</v>
      </c>
      <c r="E31" s="59">
        <f>E32+E33+E34+E35+E36</f>
        <v>18348026836.610001</v>
      </c>
      <c r="F31" s="60">
        <f t="shared" ref="F31:F37" si="3">IFERROR(E31/C31,".")</f>
        <v>1.230687633105656</v>
      </c>
      <c r="G31" s="61">
        <f>G32+G33+G34+G35+G36</f>
        <v>105783</v>
      </c>
      <c r="H31" s="59">
        <f>H32+H33+H34+H35+H36</f>
        <v>10887960546.190001</v>
      </c>
      <c r="I31" s="62">
        <f t="shared" ref="I31:I37" si="4">IFERROR(H31/C31,".")</f>
        <v>0.73030623473919409</v>
      </c>
      <c r="J31" s="63">
        <f>'[3]arkusz główny'!AK112</f>
        <v>101409</v>
      </c>
      <c r="K31" s="64">
        <f>K32+K33+K34+K35+K36</f>
        <v>8519584099.9200001</v>
      </c>
      <c r="L31" s="64">
        <f>L32+L33+L34+L35+L36</f>
        <v>5421011355.1099997</v>
      </c>
      <c r="M31" s="64">
        <f>M32+M33+M34+M35+M36</f>
        <v>1900402087.6499999</v>
      </c>
      <c r="N31" s="65">
        <f t="shared" ref="N31:N37" si="5">IFERROR(M31/O31,".")</f>
        <v>0.58624063192147102</v>
      </c>
      <c r="O31" s="66">
        <f>SUM(O32:O36)</f>
        <v>3241675831</v>
      </c>
    </row>
    <row r="32" spans="1:16" x14ac:dyDescent="0.25">
      <c r="A32" s="67" t="s">
        <v>60</v>
      </c>
      <c r="B32" s="120" t="s">
        <v>61</v>
      </c>
      <c r="C32" s="121">
        <f>'[3]arkusz główny'!F113</f>
        <v>4115908840.2381573</v>
      </c>
      <c r="D32" s="40">
        <f>'[3]arkusz główny'!H113</f>
        <v>35648</v>
      </c>
      <c r="E32" s="41">
        <f>'[3]arkusz główny'!I113</f>
        <v>4486350000</v>
      </c>
      <c r="F32" s="100">
        <f t="shared" si="3"/>
        <v>1.0900022751087965</v>
      </c>
      <c r="G32" s="43">
        <f>'[3]arkusz główny'!U113</f>
        <v>25593</v>
      </c>
      <c r="H32" s="41">
        <f>'[3]arkusz główny'!V113</f>
        <v>3233850000</v>
      </c>
      <c r="I32" s="101">
        <f t="shared" si="4"/>
        <v>0.78569524387544043</v>
      </c>
      <c r="J32" s="71">
        <f>'[3]arkusz główny'!AK113</f>
        <v>24566</v>
      </c>
      <c r="K32" s="54">
        <f>'[3]arkusz główny'!AL113</f>
        <v>2719320000</v>
      </c>
      <c r="L32" s="54">
        <f>'[3]arkusz główny'!AM113</f>
        <v>1730303316</v>
      </c>
      <c r="M32" s="54">
        <f>'[3]arkusz główny'!AN113</f>
        <v>610581629.71999991</v>
      </c>
      <c r="N32" s="122">
        <f t="shared" si="5"/>
        <v>0.67679128832694946</v>
      </c>
      <c r="O32" s="89">
        <f>'[3]arkusz główny'!AR113</f>
        <v>902171231</v>
      </c>
    </row>
    <row r="33" spans="1:15" x14ac:dyDescent="0.25">
      <c r="A33" s="47" t="s">
        <v>62</v>
      </c>
      <c r="B33" s="48" t="s">
        <v>63</v>
      </c>
      <c r="C33" s="113">
        <f>'[3]arkusz główny'!F122</f>
        <v>3290193802.2737455</v>
      </c>
      <c r="D33" s="93">
        <f>'[3]arkusz główny'!H122</f>
        <v>31780</v>
      </c>
      <c r="E33" s="94">
        <f>'[3]arkusz główny'!I122</f>
        <v>5774100000</v>
      </c>
      <c r="F33" s="114">
        <f t="shared" si="3"/>
        <v>1.7549422152609089</v>
      </c>
      <c r="G33" s="95">
        <f>'[3]arkusz główny'!U122</f>
        <v>13474</v>
      </c>
      <c r="H33" s="94">
        <f>'[3]arkusz główny'!V122</f>
        <v>2305500000</v>
      </c>
      <c r="I33" s="115">
        <f t="shared" si="4"/>
        <v>0.70071860156284538</v>
      </c>
      <c r="J33" s="52">
        <f>'[3]arkusz główny'!AK122</f>
        <v>11790</v>
      </c>
      <c r="K33" s="53">
        <f>'[3]arkusz główny'!AL122</f>
        <v>1652580000</v>
      </c>
      <c r="L33" s="53">
        <f>'[3]arkusz główny'!AM122</f>
        <v>1051536654</v>
      </c>
      <c r="M33" s="53">
        <f>'[3]arkusz główny'!AN122</f>
        <v>363282675.25999999</v>
      </c>
      <c r="N33" s="116">
        <f t="shared" si="5"/>
        <v>0.51349018707167171</v>
      </c>
      <c r="O33" s="117">
        <f>'[3]arkusz główny'!AR122</f>
        <v>707477347</v>
      </c>
    </row>
    <row r="34" spans="1:15" x14ac:dyDescent="0.25">
      <c r="A34" s="47" t="s">
        <v>64</v>
      </c>
      <c r="B34" s="48" t="s">
        <v>65</v>
      </c>
      <c r="C34" s="113">
        <f>'[3]arkusz główny'!F131</f>
        <v>4941631940.8390875</v>
      </c>
      <c r="D34" s="93">
        <f>'[3]arkusz główny'!H131</f>
        <v>89976</v>
      </c>
      <c r="E34" s="94">
        <f>'[3]arkusz główny'!I131</f>
        <v>5398560000</v>
      </c>
      <c r="F34" s="114">
        <f t="shared" si="3"/>
        <v>1.0924650124961202</v>
      </c>
      <c r="G34" s="95">
        <f>'[3]arkusz główny'!U131</f>
        <v>62467</v>
      </c>
      <c r="H34" s="94">
        <f>'[3]arkusz główny'!V131</f>
        <v>3748020000</v>
      </c>
      <c r="I34" s="115">
        <f t="shared" si="4"/>
        <v>0.75845794362491259</v>
      </c>
      <c r="J34" s="52">
        <f>'[3]arkusz główny'!AK131</f>
        <v>62234</v>
      </c>
      <c r="K34" s="53">
        <f>'[3]arkusz główny'!AL131</f>
        <v>3161688000</v>
      </c>
      <c r="L34" s="53">
        <f>'[3]arkusz główny'!AM131</f>
        <v>2011782074.3999999</v>
      </c>
      <c r="M34" s="53">
        <f>'[3]arkusz główny'!AN131</f>
        <v>706348019.77999997</v>
      </c>
      <c r="N34" s="116">
        <f t="shared" si="5"/>
        <v>0.65460017224016642</v>
      </c>
      <c r="O34" s="117">
        <f>'[3]arkusz główny'!AR131</f>
        <v>1079052603</v>
      </c>
    </row>
    <row r="35" spans="1:15" x14ac:dyDescent="0.25">
      <c r="A35" s="47" t="s">
        <v>66</v>
      </c>
      <c r="B35" s="48" t="s">
        <v>67</v>
      </c>
      <c r="C35" s="113">
        <f>'[3]arkusz główny'!F142</f>
        <v>2550739447.481679</v>
      </c>
      <c r="D35" s="93">
        <f>'[3]arkusz główny'!H142</f>
        <v>6230</v>
      </c>
      <c r="E35" s="94">
        <f>'[3]arkusz główny'!I142</f>
        <v>2689016836.6099997</v>
      </c>
      <c r="F35" s="114">
        <f t="shared" si="3"/>
        <v>1.0542107071205726</v>
      </c>
      <c r="G35" s="95">
        <f>'[3]arkusz główny'!U142</f>
        <v>3678</v>
      </c>
      <c r="H35" s="94">
        <f>'[3]arkusz główny'!V142</f>
        <v>1590475048.79</v>
      </c>
      <c r="I35" s="115">
        <f t="shared" si="4"/>
        <v>0.62353489313079824</v>
      </c>
      <c r="J35" s="52">
        <f>'[3]arkusz główny'!AK142</f>
        <v>2307</v>
      </c>
      <c r="K35" s="53">
        <f>'[3]arkusz główny'!AL142</f>
        <v>976017038.71999991</v>
      </c>
      <c r="L35" s="53">
        <f>'[3]arkusz główny'!AM142</f>
        <v>621039637</v>
      </c>
      <c r="M35" s="53">
        <f>'[3]arkusz główny'!AN142</f>
        <v>217857661.93000001</v>
      </c>
      <c r="N35" s="116">
        <f t="shared" si="5"/>
        <v>0.39568915546508432</v>
      </c>
      <c r="O35" s="117">
        <f>'[3]arkusz główny'!AR142</f>
        <v>550577793</v>
      </c>
    </row>
    <row r="36" spans="1:15" x14ac:dyDescent="0.25">
      <c r="A36" s="47" t="s">
        <v>68</v>
      </c>
      <c r="B36" s="48" t="s">
        <v>69</v>
      </c>
      <c r="C36" s="113">
        <f>'[3]arkusz główny'!F148</f>
        <v>10286196.414046999</v>
      </c>
      <c r="D36" s="49">
        <f>'[3]arkusz główny'!H148</f>
        <v>887</v>
      </c>
      <c r="E36" s="123"/>
      <c r="F36" s="124"/>
      <c r="G36" s="51">
        <f>'[3]arkusz główny'!U148</f>
        <v>571</v>
      </c>
      <c r="H36" s="50">
        <f>'[3]arkusz główny'!V148</f>
        <v>10115497.399999999</v>
      </c>
      <c r="I36" s="115">
        <f t="shared" si="4"/>
        <v>0.9834050403885064</v>
      </c>
      <c r="J36" s="52">
        <f>'[3]arkusz główny'!AK148</f>
        <v>570</v>
      </c>
      <c r="K36" s="53">
        <f>'[3]arkusz główny'!AL148</f>
        <v>9979061.1999999993</v>
      </c>
      <c r="L36" s="53">
        <f>'[3]arkusz główny'!AM148</f>
        <v>6349673.71</v>
      </c>
      <c r="M36" s="53">
        <f>'[3]arkusz główny'!AN148</f>
        <v>2332100.96</v>
      </c>
      <c r="N36" s="116">
        <f t="shared" si="5"/>
        <v>0.97298293556937265</v>
      </c>
      <c r="O36" s="117">
        <f>'[3]arkusz główny'!AR148</f>
        <v>2396857</v>
      </c>
    </row>
    <row r="37" spans="1:15" x14ac:dyDescent="0.25">
      <c r="A37" s="55">
        <v>7</v>
      </c>
      <c r="B37" s="56" t="s">
        <v>70</v>
      </c>
      <c r="C37" s="57">
        <f>'[3]arkusz główny'!F154</f>
        <v>10091506715.983519</v>
      </c>
      <c r="D37" s="58">
        <f>SUM(D38:D42)</f>
        <v>12137</v>
      </c>
      <c r="E37" s="59">
        <f>SUM(E38:E42)</f>
        <v>19117528340.700321</v>
      </c>
      <c r="F37" s="60">
        <f t="shared" si="3"/>
        <v>1.8944176403728554</v>
      </c>
      <c r="G37" s="61">
        <f>SUM(G38:G42)</f>
        <v>5318</v>
      </c>
      <c r="H37" s="59">
        <f>SUM(H38:H42)</f>
        <v>6442731254.5187502</v>
      </c>
      <c r="I37" s="62">
        <f t="shared" si="4"/>
        <v>0.63843105255178356</v>
      </c>
      <c r="J37" s="63">
        <f>'[3]arkusz główny'!AK154</f>
        <v>1963</v>
      </c>
      <c r="K37" s="64">
        <f>SUM(K38:K42)</f>
        <v>4683810974.0199995</v>
      </c>
      <c r="L37" s="64">
        <f>SUM(L38:L42)</f>
        <v>2980308904.1899996</v>
      </c>
      <c r="M37" s="64">
        <f>SUM(M38:M42)</f>
        <v>1071202488.34</v>
      </c>
      <c r="N37" s="65">
        <f t="shared" si="5"/>
        <v>0.48395021439875369</v>
      </c>
      <c r="O37" s="66">
        <f>'[3]arkusz główny'!AR154</f>
        <v>2213455964</v>
      </c>
    </row>
    <row r="38" spans="1:15" x14ac:dyDescent="0.25">
      <c r="A38" s="269" t="s">
        <v>71</v>
      </c>
      <c r="B38" s="85" t="s">
        <v>72</v>
      </c>
      <c r="C38" s="257"/>
      <c r="D38" s="40">
        <f>'[3]arkusz główny'!H155</f>
        <v>5937</v>
      </c>
      <c r="E38" s="41">
        <f>'[3]arkusz główny'!I155</f>
        <v>8180305359.8437138</v>
      </c>
      <c r="F38" s="267"/>
      <c r="G38" s="43">
        <f>'[3]arkusz główny'!U155</f>
        <v>2336</v>
      </c>
      <c r="H38" s="41">
        <f>'[3]arkusz główny'!V155</f>
        <v>2316387553.5359087</v>
      </c>
      <c r="I38" s="261"/>
      <c r="J38" s="44">
        <f>'[3]arkusz główny'!AK155</f>
        <v>1203</v>
      </c>
      <c r="K38" s="45">
        <f>'[3]arkusz główny'!AL155</f>
        <v>2081192948.0100002</v>
      </c>
      <c r="L38" s="45">
        <f>'[3]arkusz główny'!AM155</f>
        <v>1324263063.7999997</v>
      </c>
      <c r="M38" s="45">
        <f>'[3]arkusz główny'!AN155</f>
        <v>484131706.63999999</v>
      </c>
      <c r="N38" s="263"/>
      <c r="O38" s="265"/>
    </row>
    <row r="39" spans="1:15" x14ac:dyDescent="0.25">
      <c r="A39" s="285"/>
      <c r="B39" s="85" t="s">
        <v>73</v>
      </c>
      <c r="C39" s="257"/>
      <c r="D39" s="93">
        <f>'[3]arkusz główny'!H156</f>
        <v>4285</v>
      </c>
      <c r="E39" s="94">
        <f>'[3]arkusz główny'!I156</f>
        <v>9541588593.9250698</v>
      </c>
      <c r="F39" s="267"/>
      <c r="G39" s="95">
        <f>'[3]arkusz główny'!U156</f>
        <v>1867</v>
      </c>
      <c r="H39" s="94">
        <f>'[3]arkusz główny'!V156</f>
        <v>3310313306.6664691</v>
      </c>
      <c r="I39" s="261"/>
      <c r="J39" s="80">
        <f>'[3]arkusz główny'!AK156</f>
        <v>1064</v>
      </c>
      <c r="K39" s="81">
        <f>'[3]arkusz główny'!AL156</f>
        <v>1999219212.8899996</v>
      </c>
      <c r="L39" s="81">
        <f>'[3]arkusz główny'!AM156</f>
        <v>1272103179.1000001</v>
      </c>
      <c r="M39" s="81">
        <f>'[3]arkusz główny'!AN156</f>
        <v>451615308.69000006</v>
      </c>
      <c r="N39" s="263"/>
      <c r="O39" s="265"/>
    </row>
    <row r="40" spans="1:15" ht="24" x14ac:dyDescent="0.25">
      <c r="A40" s="269" t="s">
        <v>74</v>
      </c>
      <c r="B40" s="82" t="s">
        <v>75</v>
      </c>
      <c r="C40" s="257"/>
      <c r="D40" s="93">
        <f>'[3]arkusz główny'!H159</f>
        <v>1464</v>
      </c>
      <c r="E40" s="94">
        <f>'[3]arkusz główny'!I159</f>
        <v>893593117.47448707</v>
      </c>
      <c r="F40" s="267"/>
      <c r="G40" s="95">
        <f>'[3]arkusz główny'!U159</f>
        <v>828</v>
      </c>
      <c r="H40" s="94">
        <f>'[3]arkusz główny'!V159</f>
        <v>511671638.221111</v>
      </c>
      <c r="I40" s="261"/>
      <c r="J40" s="80">
        <f>'[3]arkusz główny'!AK159</f>
        <v>523</v>
      </c>
      <c r="K40" s="81">
        <f>'[3]arkusz główny'!AL159</f>
        <v>355791105.56</v>
      </c>
      <c r="L40" s="81">
        <f>'[3]arkusz główny'!AM159</f>
        <v>226389877.88999999</v>
      </c>
      <c r="M40" s="81">
        <f>'[3]arkusz główny'!AN159</f>
        <v>79331417.840000004</v>
      </c>
      <c r="N40" s="263"/>
      <c r="O40" s="265"/>
    </row>
    <row r="41" spans="1:15" ht="24" x14ac:dyDescent="0.25">
      <c r="A41" s="285"/>
      <c r="B41" s="72" t="s">
        <v>76</v>
      </c>
      <c r="C41" s="257"/>
      <c r="D41" s="93">
        <f>'[3]arkusz główny'!H160</f>
        <v>348</v>
      </c>
      <c r="E41" s="94">
        <f>'[3]arkusz główny'!I160</f>
        <v>443145414.61647964</v>
      </c>
      <c r="F41" s="267"/>
      <c r="G41" s="95">
        <f>'[3]arkusz główny'!U160</f>
        <v>212</v>
      </c>
      <c r="H41" s="94">
        <f>'[3]arkusz główny'!V160</f>
        <v>260539373.11836088</v>
      </c>
      <c r="I41" s="261"/>
      <c r="J41" s="80">
        <f>'[3]arkusz główny'!AK160</f>
        <v>179</v>
      </c>
      <c r="K41" s="81">
        <f>'[3]arkusz główny'!AL160</f>
        <v>204977940.99000004</v>
      </c>
      <c r="L41" s="81">
        <f>'[3]arkusz główny'!AM160</f>
        <v>130427463.24000001</v>
      </c>
      <c r="M41" s="81">
        <f>'[3]arkusz główny'!AN160</f>
        <v>46555375.529999994</v>
      </c>
      <c r="N41" s="263"/>
      <c r="O41" s="265"/>
    </row>
    <row r="42" spans="1:15" x14ac:dyDescent="0.25">
      <c r="A42" s="125" t="s">
        <v>77</v>
      </c>
      <c r="B42" s="82" t="s">
        <v>78</v>
      </c>
      <c r="C42" s="257"/>
      <c r="D42" s="49">
        <f>'[3]arkusz główny'!H161</f>
        <v>103</v>
      </c>
      <c r="E42" s="50">
        <f>'[3]arkusz główny'!I161</f>
        <v>58895854.840573631</v>
      </c>
      <c r="F42" s="267"/>
      <c r="G42" s="51">
        <f>'[3]arkusz główny'!U161</f>
        <v>75</v>
      </c>
      <c r="H42" s="50">
        <f>'[3]arkusz główny'!V161</f>
        <v>43819382.976900831</v>
      </c>
      <c r="I42" s="261"/>
      <c r="J42" s="52">
        <f>'[3]arkusz główny'!AK161</f>
        <v>75</v>
      </c>
      <c r="K42" s="53">
        <f>'[3]arkusz główny'!AL161</f>
        <v>42629766.57</v>
      </c>
      <c r="L42" s="53">
        <f>'[3]arkusz główny'!AM161</f>
        <v>27125320.16</v>
      </c>
      <c r="M42" s="53">
        <f>'[3]arkusz główny'!AN161</f>
        <v>9568679.6400000006</v>
      </c>
      <c r="N42" s="263"/>
      <c r="O42" s="265"/>
    </row>
    <row r="43" spans="1:15" x14ac:dyDescent="0.25">
      <c r="A43" s="55">
        <v>8</v>
      </c>
      <c r="B43" s="56" t="s">
        <v>79</v>
      </c>
      <c r="C43" s="57">
        <f>'[3]arkusz główny'!F163</f>
        <v>1146741246.507925</v>
      </c>
      <c r="D43" s="58">
        <f>'[3]arkusz główny'!H163</f>
        <v>27468</v>
      </c>
      <c r="E43" s="59">
        <f>'[3]arkusz główny'!I163</f>
        <v>132348125.35000001</v>
      </c>
      <c r="F43" s="60">
        <f>IFERROR(E43/C43,".")</f>
        <v>0.11541237027361548</v>
      </c>
      <c r="G43" s="61">
        <f>'[3]arkusz główny'!U163</f>
        <v>20221</v>
      </c>
      <c r="H43" s="59">
        <f>'[3]arkusz główny'!V163</f>
        <v>1116558092.4401</v>
      </c>
      <c r="I43" s="62">
        <f>IFERROR(H43/C43,".")</f>
        <v>0.97367919383754675</v>
      </c>
      <c r="J43" s="63">
        <f>'[3]arkusz główny'!AK163</f>
        <v>18675</v>
      </c>
      <c r="K43" s="64">
        <f>'[3]arkusz główny'!AL163</f>
        <v>712258988.82999992</v>
      </c>
      <c r="L43" s="64">
        <f>'[3]arkusz główny'!AM163</f>
        <v>453209378.24000007</v>
      </c>
      <c r="M43" s="64">
        <f>'[3]arkusz główny'!AN163</f>
        <v>162744718.23999998</v>
      </c>
      <c r="N43" s="65">
        <f>IFERROR(M43/O43,".")</f>
        <v>0.64025067892378995</v>
      </c>
      <c r="O43" s="66">
        <f>'[3]arkusz główny'!AR163</f>
        <v>254189060</v>
      </c>
    </row>
    <row r="44" spans="1:15" x14ac:dyDescent="0.25">
      <c r="A44" s="126" t="s">
        <v>80</v>
      </c>
      <c r="B44" s="127" t="s">
        <v>81</v>
      </c>
      <c r="C44" s="282"/>
      <c r="D44" s="128">
        <f>'[3]arkusz główny'!H164</f>
        <v>24833</v>
      </c>
      <c r="E44" s="129">
        <f>'[3]arkusz główny'!I164</f>
        <v>116395636.75000001</v>
      </c>
      <c r="F44" s="130"/>
      <c r="G44" s="131">
        <f>'[3]arkusz główny'!U164</f>
        <v>18724</v>
      </c>
      <c r="H44" s="129">
        <f>'[3]arkusz główny'!V164</f>
        <v>1109086770.4101</v>
      </c>
      <c r="I44" s="132"/>
      <c r="J44" s="133">
        <f>'[3]arkusz główny'!AK164</f>
        <v>18272</v>
      </c>
      <c r="K44" s="134">
        <f>'[3]arkusz główny'!AL164</f>
        <v>704779787.41999996</v>
      </c>
      <c r="L44" s="134">
        <f>'[3]arkusz główny'!AM164</f>
        <v>448450369.93999994</v>
      </c>
      <c r="M44" s="134">
        <f>'[3]arkusz główny'!AN164</f>
        <v>161095292.34999999</v>
      </c>
      <c r="N44" s="135"/>
      <c r="O44" s="136"/>
    </row>
    <row r="45" spans="1:15" x14ac:dyDescent="0.25">
      <c r="A45" s="269" t="s">
        <v>82</v>
      </c>
      <c r="B45" s="137" t="s">
        <v>83</v>
      </c>
      <c r="C45" s="283"/>
      <c r="D45" s="138">
        <f>'[3]arkusz główny'!H165</f>
        <v>24688</v>
      </c>
      <c r="E45" s="139">
        <f>'[3]arkusz główny'!I165</f>
        <v>114312818.85000001</v>
      </c>
      <c r="F45" s="286"/>
      <c r="G45" s="140">
        <f>'[3]arkusz główny'!U165</f>
        <v>18667</v>
      </c>
      <c r="H45" s="141">
        <f>'[3]zobowiązania wieloletnie'!F10</f>
        <v>126909040.59639992</v>
      </c>
      <c r="I45" s="287"/>
      <c r="J45" s="142">
        <f>'[3]arkusz główny'!AK165</f>
        <v>2693</v>
      </c>
      <c r="K45" s="143">
        <f>'[3]arkusz główny'!AL165</f>
        <v>86843547.63000001</v>
      </c>
      <c r="L45" s="143">
        <f>'[3]arkusz główny'!AM165</f>
        <v>55258405.769999988</v>
      </c>
      <c r="M45" s="143">
        <f>'[3]arkusz główny'!AN165</f>
        <v>19750358.999999996</v>
      </c>
      <c r="N45" s="288"/>
      <c r="O45" s="289"/>
    </row>
    <row r="46" spans="1:15" x14ac:dyDescent="0.25">
      <c r="A46" s="277"/>
      <c r="B46" s="144" t="s">
        <v>84</v>
      </c>
      <c r="C46" s="283"/>
      <c r="D46" s="138">
        <f>'[3]arkusz główny'!H189</f>
        <v>145</v>
      </c>
      <c r="E46" s="139">
        <f>'[3]arkusz główny'!I189</f>
        <v>2082817.9</v>
      </c>
      <c r="F46" s="286"/>
      <c r="G46" s="145">
        <f>'[3]arkusz główny'!U189</f>
        <v>57</v>
      </c>
      <c r="H46" s="146">
        <f>'[3]zobowiązania wieloletnie'!F11</f>
        <v>432376108.54969996</v>
      </c>
      <c r="I46" s="287"/>
      <c r="J46" s="142">
        <f>'[3]arkusz główny'!AK189</f>
        <v>9404</v>
      </c>
      <c r="K46" s="143">
        <f>'[3]arkusz główny'!AL189</f>
        <v>315700836.94999999</v>
      </c>
      <c r="L46" s="143">
        <f>'[3]arkusz główny'!AM189</f>
        <v>200879814.89000005</v>
      </c>
      <c r="M46" s="143">
        <f>'[3]arkusz główny'!AN189</f>
        <v>72447294.069999993</v>
      </c>
      <c r="N46" s="288"/>
      <c r="O46" s="289"/>
    </row>
    <row r="47" spans="1:15" x14ac:dyDescent="0.25">
      <c r="A47" s="285"/>
      <c r="B47" s="144" t="s">
        <v>85</v>
      </c>
      <c r="C47" s="283"/>
      <c r="D47" s="147"/>
      <c r="E47" s="148"/>
      <c r="F47" s="286"/>
      <c r="G47" s="149"/>
      <c r="H47" s="146">
        <f>'[3]arkusz główny'!V199</f>
        <v>549801621.26399994</v>
      </c>
      <c r="I47" s="287"/>
      <c r="J47" s="142">
        <f>'[3]arkusz główny'!AK199</f>
        <v>7753</v>
      </c>
      <c r="K47" s="143">
        <f>'[3]arkusz główny'!AL199</f>
        <v>302235402.83999997</v>
      </c>
      <c r="L47" s="143">
        <f>'[3]arkusz główny'!AM199</f>
        <v>192312149.27999997</v>
      </c>
      <c r="M47" s="143">
        <f>'[3]arkusz główny'!AN199</f>
        <v>68897639.280000001</v>
      </c>
      <c r="N47" s="288"/>
      <c r="O47" s="289"/>
    </row>
    <row r="48" spans="1:15" s="154" customFormat="1" ht="24" x14ac:dyDescent="0.3">
      <c r="A48" s="150" t="s">
        <v>86</v>
      </c>
      <c r="B48" s="151" t="s">
        <v>87</v>
      </c>
      <c r="C48" s="284"/>
      <c r="D48" s="128">
        <f>'[3]arkusz główny'!H208</f>
        <v>2635</v>
      </c>
      <c r="E48" s="129">
        <f>'[3]arkusz główny'!I208</f>
        <v>15952488.6</v>
      </c>
      <c r="F48" s="130"/>
      <c r="G48" s="152">
        <f>'[3]arkusz główny'!U208</f>
        <v>1497</v>
      </c>
      <c r="H48" s="153">
        <f>'[3]arkusz główny'!V208</f>
        <v>7471322.0299999993</v>
      </c>
      <c r="I48" s="132"/>
      <c r="J48" s="133">
        <f>'[3]arkusz główny'!AK208</f>
        <v>1140</v>
      </c>
      <c r="K48" s="134">
        <f>'[3]arkusz główny'!AL208</f>
        <v>7479201.4100000001</v>
      </c>
      <c r="L48" s="134">
        <f>'[3]arkusz główny'!AM208</f>
        <v>4759008.3</v>
      </c>
      <c r="M48" s="134">
        <f>'[3]arkusz główny'!AN208</f>
        <v>1649425.8899999997</v>
      </c>
      <c r="N48" s="135"/>
      <c r="O48" s="136"/>
    </row>
    <row r="49" spans="1:15" x14ac:dyDescent="0.25">
      <c r="A49" s="55">
        <v>9</v>
      </c>
      <c r="B49" s="56" t="s">
        <v>88</v>
      </c>
      <c r="C49" s="57">
        <f>'[3]arkusz główny'!F215</f>
        <v>1193111608.7402411</v>
      </c>
      <c r="D49" s="58">
        <f>SUM(D50:D51)</f>
        <v>607</v>
      </c>
      <c r="E49" s="59"/>
      <c r="F49" s="60"/>
      <c r="G49" s="61">
        <f>SUM(G50)</f>
        <v>539</v>
      </c>
      <c r="H49" s="59">
        <f>'[3]zobowiązania wieloletnie'!F13</f>
        <v>1099943033.8399999</v>
      </c>
      <c r="I49" s="62">
        <f>IFERROR(H49/C49,".")</f>
        <v>0.92191126612319685</v>
      </c>
      <c r="J49" s="63">
        <f>J50+J51</f>
        <v>1260</v>
      </c>
      <c r="K49" s="64">
        <f>SUM(K50:K51)</f>
        <v>704917353.65999997</v>
      </c>
      <c r="L49" s="64">
        <f>SUM(L50:L51)</f>
        <v>446618922.97000003</v>
      </c>
      <c r="M49" s="64">
        <f>SUM(M50:M51)</f>
        <v>159437251.41</v>
      </c>
      <c r="N49" s="65">
        <f>IFERROR(M49/O49,".")</f>
        <v>0.60757345676006091</v>
      </c>
      <c r="O49" s="66">
        <f>'[3]arkusz główny'!AR215</f>
        <v>262416420</v>
      </c>
    </row>
    <row r="50" spans="1:15" x14ac:dyDescent="0.25">
      <c r="A50" s="277" t="s">
        <v>89</v>
      </c>
      <c r="B50" s="155" t="s">
        <v>90</v>
      </c>
      <c r="C50" s="257"/>
      <c r="D50" s="40">
        <f>'[3]arkusz główny'!H216</f>
        <v>607</v>
      </c>
      <c r="E50" s="281"/>
      <c r="F50" s="267"/>
      <c r="G50" s="43">
        <f>'[3]arkusz główny'!U216</f>
        <v>539</v>
      </c>
      <c r="H50" s="141">
        <f>'[3]zobowiązania wieloletnie'!F14</f>
        <v>821598174.52999997</v>
      </c>
      <c r="I50" s="261"/>
      <c r="J50" s="157">
        <f>'[3]arkusz główny'!AK216</f>
        <v>504</v>
      </c>
      <c r="K50" s="81">
        <f>'[3]arkusz główny'!AL216</f>
        <v>433662455.58999997</v>
      </c>
      <c r="L50" s="45">
        <f>'[3]arkusz główny'!AM216</f>
        <v>274019440.49000001</v>
      </c>
      <c r="M50" s="45">
        <f>'[3]arkusz główny'!AN216</f>
        <v>96460109.269999996</v>
      </c>
      <c r="N50" s="263"/>
      <c r="O50" s="265"/>
    </row>
    <row r="51" spans="1:15" x14ac:dyDescent="0.25">
      <c r="A51" s="277"/>
      <c r="B51" s="158" t="s">
        <v>39</v>
      </c>
      <c r="C51" s="257"/>
      <c r="D51" s="159"/>
      <c r="E51" s="281"/>
      <c r="F51" s="267"/>
      <c r="G51" s="160"/>
      <c r="H51" s="161">
        <f>'[3]zobowiązania wieloletnie'!F15</f>
        <v>278344859.31</v>
      </c>
      <c r="I51" s="261"/>
      <c r="J51" s="52">
        <f>'[3]arkusz główny'!AK228</f>
        <v>756</v>
      </c>
      <c r="K51" s="53">
        <f>'[3]arkusz główny'!AL228</f>
        <v>271254898.06999999</v>
      </c>
      <c r="L51" s="53">
        <f>'[3]arkusz główny'!AM228</f>
        <v>172599482.47999999</v>
      </c>
      <c r="M51" s="53">
        <f>'[3]arkusz główny'!AN228</f>
        <v>62977142.140000001</v>
      </c>
      <c r="N51" s="263"/>
      <c r="O51" s="265"/>
    </row>
    <row r="52" spans="1:15" x14ac:dyDescent="0.25">
      <c r="A52" s="55">
        <v>10</v>
      </c>
      <c r="B52" s="162" t="s">
        <v>91</v>
      </c>
      <c r="C52" s="57">
        <f>'[3]arkusz główny'!F229</f>
        <v>9172075414.2715988</v>
      </c>
      <c r="D52" s="58">
        <f>'[3]arkusz główny'!H229</f>
        <v>583092</v>
      </c>
      <c r="E52" s="59"/>
      <c r="F52" s="60"/>
      <c r="G52" s="61">
        <f>'[3]arkusz główny'!U229</f>
        <v>479243</v>
      </c>
      <c r="H52" s="59">
        <f>'[3]zobowiązania wieloletnie'!F16</f>
        <v>7694162509.6200008</v>
      </c>
      <c r="I52" s="62">
        <f>IFERROR(H52/C52,".")</f>
        <v>0.83886821271094325</v>
      </c>
      <c r="J52" s="63">
        <f>'[3]arkusz główny'!AK229</f>
        <v>111692</v>
      </c>
      <c r="K52" s="163">
        <f>'[3]arkusz główny'!AL229</f>
        <v>5938287453.04</v>
      </c>
      <c r="L52" s="163">
        <f>'[3]arkusz główny'!AM229</f>
        <v>3778511077.5799999</v>
      </c>
      <c r="M52" s="163">
        <f>'[3]arkusz główny'!AN229</f>
        <v>1348642789.6799998</v>
      </c>
      <c r="N52" s="164">
        <f>IFERROR(M52/O52,".")</f>
        <v>0.66891520277265049</v>
      </c>
      <c r="O52" s="66">
        <f>'[3]arkusz główny'!AR229</f>
        <v>2016164058</v>
      </c>
    </row>
    <row r="53" spans="1:15" x14ac:dyDescent="0.25">
      <c r="A53" s="47" t="s">
        <v>92</v>
      </c>
      <c r="B53" s="137" t="s">
        <v>93</v>
      </c>
      <c r="C53" s="257"/>
      <c r="D53" s="165">
        <f>'[3]arkusz główny'!H230</f>
        <v>544821</v>
      </c>
      <c r="E53" s="276"/>
      <c r="F53" s="268"/>
      <c r="G53" s="168">
        <f>'[3]arkusz główny'!U230</f>
        <v>449437</v>
      </c>
      <c r="H53" s="169">
        <f>'[3]arkusz główny'!V230</f>
        <v>5389559601.1999989</v>
      </c>
      <c r="I53" s="279"/>
      <c r="J53" s="171">
        <f>'[3]arkusz główny'!AK230</f>
        <v>104984</v>
      </c>
      <c r="K53" s="172">
        <f>'[3]arkusz główny'!AL230</f>
        <v>5473233379.4399996</v>
      </c>
      <c r="L53" s="172">
        <f>'[3]arkusz główny'!AM230</f>
        <v>3482597431.6600003</v>
      </c>
      <c r="M53" s="172">
        <f>'[3]arkusz główny'!AN230</f>
        <v>1243036689.77</v>
      </c>
      <c r="N53" s="280"/>
      <c r="O53" s="265"/>
    </row>
    <row r="54" spans="1:15" x14ac:dyDescent="0.25">
      <c r="A54" s="125" t="s">
        <v>94</v>
      </c>
      <c r="B54" s="137" t="s">
        <v>93</v>
      </c>
      <c r="C54" s="257"/>
      <c r="D54" s="105">
        <f>'[3]arkusz główny'!H231</f>
        <v>54696</v>
      </c>
      <c r="E54" s="276"/>
      <c r="F54" s="268"/>
      <c r="G54" s="108">
        <f>'[3]arkusz główny'!U231</f>
        <v>44257</v>
      </c>
      <c r="H54" s="106">
        <f>'[3]arkusz główny'!V231</f>
        <v>460706314.33999997</v>
      </c>
      <c r="I54" s="279"/>
      <c r="J54" s="171">
        <f>'[3]arkusz główny'!AK231</f>
        <v>12003</v>
      </c>
      <c r="K54" s="172">
        <f>'[3]arkusz główny'!AL231</f>
        <v>465054073.59999996</v>
      </c>
      <c r="L54" s="172">
        <f>'[3]arkusz główny'!AM231</f>
        <v>295913645.92000002</v>
      </c>
      <c r="M54" s="172">
        <f>'[3]arkusz główny'!AN231</f>
        <v>105606099.91</v>
      </c>
      <c r="N54" s="280"/>
      <c r="O54" s="265"/>
    </row>
    <row r="55" spans="1:15" x14ac:dyDescent="0.25">
      <c r="A55" s="272" t="s">
        <v>95</v>
      </c>
      <c r="B55" s="137" t="s">
        <v>83</v>
      </c>
      <c r="C55" s="257"/>
      <c r="D55" s="174">
        <f>'[3]arkusz główny'!H232</f>
        <v>433379</v>
      </c>
      <c r="E55" s="276"/>
      <c r="F55" s="268"/>
      <c r="G55" s="175">
        <f>'[3]arkusz główny'!U232</f>
        <v>335531</v>
      </c>
      <c r="H55" s="176">
        <f>'[3]zobowiązania wieloletnie'!F17</f>
        <v>6153049814.6300011</v>
      </c>
      <c r="I55" s="279"/>
      <c r="J55" s="171">
        <f>'[3]arkusz główny'!AK232</f>
        <v>82295</v>
      </c>
      <c r="K55" s="172">
        <f>'[3]arkusz główny'!AL232</f>
        <v>4396978330.4899998</v>
      </c>
      <c r="L55" s="172">
        <f>'[3]arkusz główny'!AM232</f>
        <v>2797793982.77</v>
      </c>
      <c r="M55" s="172">
        <f>'[3]arkusz główny'!AN232</f>
        <v>991589359.25999975</v>
      </c>
      <c r="N55" s="280"/>
      <c r="O55" s="265"/>
    </row>
    <row r="56" spans="1:15" x14ac:dyDescent="0.25">
      <c r="A56" s="255"/>
      <c r="B56" s="177" t="s">
        <v>84</v>
      </c>
      <c r="C56" s="257"/>
      <c r="D56" s="105">
        <f>'[3]arkusz główny'!H248</f>
        <v>149713</v>
      </c>
      <c r="E56" s="276"/>
      <c r="F56" s="268"/>
      <c r="G56" s="108">
        <f>'[3]arkusz główny'!U248</f>
        <v>143712</v>
      </c>
      <c r="H56" s="146">
        <f>'[3]zobowiązania wieloletnie'!F18</f>
        <v>1541112694.99</v>
      </c>
      <c r="I56" s="279"/>
      <c r="J56" s="171">
        <f>'[3]arkusz główny'!AK248</f>
        <v>57607</v>
      </c>
      <c r="K56" s="84">
        <f>'[3]arkusz główny'!AL248</f>
        <v>1541265005.7499998</v>
      </c>
      <c r="L56" s="84">
        <f>'[3]arkusz główny'!AM248</f>
        <v>980689023.29999995</v>
      </c>
      <c r="M56" s="84">
        <f>'[3]arkusz główny'!AN248</f>
        <v>357042866.06</v>
      </c>
      <c r="N56" s="280"/>
      <c r="O56" s="265"/>
    </row>
    <row r="57" spans="1:15" x14ac:dyDescent="0.25">
      <c r="A57" s="271"/>
      <c r="B57" s="178" t="s">
        <v>85</v>
      </c>
      <c r="C57" s="39"/>
      <c r="D57" s="179"/>
      <c r="E57" s="166"/>
      <c r="F57" s="167"/>
      <c r="G57" s="180"/>
      <c r="H57" s="181"/>
      <c r="I57" s="170"/>
      <c r="J57" s="171">
        <f>'[3]arkusz główny'!AK253</f>
        <v>1</v>
      </c>
      <c r="K57" s="84">
        <f>'[3]arkusz główny'!AL253</f>
        <v>44116.800000000003</v>
      </c>
      <c r="L57" s="84">
        <f>'[3]arkusz główny'!AM253</f>
        <v>28071.51</v>
      </c>
      <c r="M57" s="84">
        <f>'[3]arkusz główny'!AN253</f>
        <v>10564.36</v>
      </c>
      <c r="N57" s="173"/>
      <c r="O57" s="46"/>
    </row>
    <row r="58" spans="1:15" x14ac:dyDescent="0.25">
      <c r="A58" s="55">
        <v>11</v>
      </c>
      <c r="B58" s="56" t="s">
        <v>96</v>
      </c>
      <c r="C58" s="57">
        <f>'[3]arkusz główny'!F254</f>
        <v>3551269804.3101144</v>
      </c>
      <c r="D58" s="58">
        <f>'[3]arkusz główny'!H254</f>
        <v>149514</v>
      </c>
      <c r="E58" s="59"/>
      <c r="F58" s="60"/>
      <c r="G58" s="61">
        <f>'[3]arkusz główny'!U254</f>
        <v>125404</v>
      </c>
      <c r="H58" s="59">
        <f>'[3]zobowiązania wieloletnie'!F19</f>
        <v>3364733592.7799997</v>
      </c>
      <c r="I58" s="62">
        <f>IFERROR(H58/C58,".")</f>
        <v>0.94747337662046438</v>
      </c>
      <c r="J58" s="63">
        <f>'[3]arkusz główny'!AK254</f>
        <v>31816</v>
      </c>
      <c r="K58" s="163">
        <f>'[3]arkusz główny'!AL254</f>
        <v>2414042646.1699996</v>
      </c>
      <c r="L58" s="163">
        <f>'[3]arkusz główny'!AM254</f>
        <v>1536053927.4199998</v>
      </c>
      <c r="M58" s="163">
        <f>'[3]arkusz główny'!AN254</f>
        <v>548652244.06000006</v>
      </c>
      <c r="N58" s="164">
        <f>IFERROR(M58/O58,".")</f>
        <v>0.70037602010294742</v>
      </c>
      <c r="O58" s="66">
        <f>'[3]arkusz główny'!AR254</f>
        <v>783368117</v>
      </c>
    </row>
    <row r="59" spans="1:15" ht="24" x14ac:dyDescent="0.25">
      <c r="A59" s="67" t="s">
        <v>97</v>
      </c>
      <c r="B59" s="38" t="s">
        <v>98</v>
      </c>
      <c r="C59" s="257"/>
      <c r="D59" s="165">
        <f>'[3]arkusz główny'!H255</f>
        <v>38009</v>
      </c>
      <c r="E59" s="278"/>
      <c r="F59" s="268"/>
      <c r="G59" s="168">
        <f>'[3]arkusz główny'!U255</f>
        <v>27376</v>
      </c>
      <c r="H59" s="169">
        <f>'[3]arkusz główny'!V255</f>
        <v>527726827.26999998</v>
      </c>
      <c r="I59" s="279"/>
      <c r="J59" s="171">
        <f>'[3]arkusz główny'!AK255</f>
        <v>14172</v>
      </c>
      <c r="K59" s="172">
        <f>'[3]arkusz główny'!AL255</f>
        <v>534715111.03000003</v>
      </c>
      <c r="L59" s="172">
        <f>'[3]arkusz główny'!AM255</f>
        <v>340238976.46999997</v>
      </c>
      <c r="M59" s="172">
        <f>'[3]arkusz główny'!AN255</f>
        <v>121373213.21999998</v>
      </c>
      <c r="N59" s="280"/>
      <c r="O59" s="265"/>
    </row>
    <row r="60" spans="1:15" ht="24" x14ac:dyDescent="0.25">
      <c r="A60" s="125" t="s">
        <v>99</v>
      </c>
      <c r="B60" s="72" t="s">
        <v>100</v>
      </c>
      <c r="C60" s="257"/>
      <c r="D60" s="105">
        <f>'[3]arkusz główny'!H256</f>
        <v>124518</v>
      </c>
      <c r="E60" s="278"/>
      <c r="F60" s="268"/>
      <c r="G60" s="108">
        <f>'[3]arkusz główny'!U256</f>
        <v>106857</v>
      </c>
      <c r="H60" s="106">
        <f>'[3]arkusz główny'!V256</f>
        <v>1867570237.5799999</v>
      </c>
      <c r="I60" s="279"/>
      <c r="J60" s="171">
        <f>'[3]arkusz główny'!AK256</f>
        <v>28194</v>
      </c>
      <c r="K60" s="172">
        <f>'[3]arkusz główny'!AL256</f>
        <v>1879327535.1399999</v>
      </c>
      <c r="L60" s="172">
        <f>'[3]arkusz główny'!AM256</f>
        <v>1195814950.95</v>
      </c>
      <c r="M60" s="172">
        <f>'[3]arkusz główny'!AN256</f>
        <v>427279030.83999997</v>
      </c>
      <c r="N60" s="280"/>
      <c r="O60" s="265"/>
    </row>
    <row r="61" spans="1:15" x14ac:dyDescent="0.25">
      <c r="A61" s="272" t="s">
        <v>101</v>
      </c>
      <c r="B61" s="182" t="s">
        <v>90</v>
      </c>
      <c r="C61" s="257"/>
      <c r="D61" s="174">
        <f>'[3]arkusz główny'!H257</f>
        <v>108731</v>
      </c>
      <c r="E61" s="278"/>
      <c r="F61" s="268"/>
      <c r="G61" s="175">
        <f>'[3]arkusz główny'!U257</f>
        <v>85445</v>
      </c>
      <c r="H61" s="176">
        <f>'[3]zobowiązania wieloletnie'!F20</f>
        <v>2803848442.6599998</v>
      </c>
      <c r="I61" s="279"/>
      <c r="J61" s="110">
        <f>'[3]arkusz główny'!AK257</f>
        <v>21358</v>
      </c>
      <c r="K61" s="183">
        <f>'[3]arkusz główny'!AL257</f>
        <v>1853057295.77</v>
      </c>
      <c r="L61" s="183">
        <f>'[3]arkusz główny'!AM257</f>
        <v>1179099299.1799998</v>
      </c>
      <c r="M61" s="183">
        <f>'[3]arkusz główny'!AN257</f>
        <v>418805387.18999994</v>
      </c>
      <c r="N61" s="280"/>
      <c r="O61" s="265"/>
    </row>
    <row r="62" spans="1:15" x14ac:dyDescent="0.25">
      <c r="A62" s="255"/>
      <c r="B62" s="158" t="s">
        <v>39</v>
      </c>
      <c r="C62" s="257"/>
      <c r="D62" s="165">
        <f>'[3]arkusz główny'!H273</f>
        <v>40783</v>
      </c>
      <c r="E62" s="278"/>
      <c r="F62" s="268"/>
      <c r="G62" s="168">
        <f>'[3]arkusz główny'!U273</f>
        <v>39959</v>
      </c>
      <c r="H62" s="161">
        <f>'[3]zobowiązania wieloletnie'!F21</f>
        <v>560885150.12</v>
      </c>
      <c r="I62" s="279"/>
      <c r="J62" s="110">
        <f>'[3]arkusz główny'!AK273</f>
        <v>17898</v>
      </c>
      <c r="K62" s="84">
        <f>'[3]arkusz główny'!AL273</f>
        <v>560985350.4000001</v>
      </c>
      <c r="L62" s="84">
        <f>'[3]arkusz główny'!AM273</f>
        <v>356954628.24000001</v>
      </c>
      <c r="M62" s="84">
        <f>'[3]arkusz główny'!AN273</f>
        <v>129846856.86999999</v>
      </c>
      <c r="N62" s="280"/>
      <c r="O62" s="265"/>
    </row>
    <row r="63" spans="1:15" ht="24" x14ac:dyDescent="0.25">
      <c r="A63" s="55">
        <v>13</v>
      </c>
      <c r="B63" s="56" t="s">
        <v>102</v>
      </c>
      <c r="C63" s="57">
        <f>'[3]arkusz główny'!F278</f>
        <v>11371882991.360662</v>
      </c>
      <c r="D63" s="58">
        <f>'[3]arkusz główny'!H278</f>
        <v>6359971</v>
      </c>
      <c r="E63" s="59"/>
      <c r="F63" s="60"/>
      <c r="G63" s="61">
        <f>'[3]arkusz główny'!U278</f>
        <v>5464900</v>
      </c>
      <c r="H63" s="59">
        <f>'[3]arkusz główny'!V278</f>
        <v>9687199002.7599983</v>
      </c>
      <c r="I63" s="62">
        <f>IFERROR(H63/C63,".")</f>
        <v>0.8518553180787618</v>
      </c>
      <c r="J63" s="63">
        <f>'[3]arkusz główny'!AK278</f>
        <v>1052286</v>
      </c>
      <c r="K63" s="64">
        <f>'[3]arkusz główny'!AL278</f>
        <v>9725418800.0299988</v>
      </c>
      <c r="L63" s="64">
        <f>'[3]arkusz główny'!AM278</f>
        <v>6188239936.7599993</v>
      </c>
      <c r="M63" s="64">
        <f>'[3]arkusz główny'!AN278</f>
        <v>2217143968.7600007</v>
      </c>
      <c r="N63" s="65">
        <f>IFERROR(M63/O63,".")</f>
        <v>0.8652510825780434</v>
      </c>
      <c r="O63" s="66">
        <f>'[3]arkusz główny'!AR278</f>
        <v>2562428425</v>
      </c>
    </row>
    <row r="64" spans="1:15" x14ac:dyDescent="0.25">
      <c r="A64" s="37" t="s">
        <v>103</v>
      </c>
      <c r="B64" s="273" t="s">
        <v>104</v>
      </c>
      <c r="C64" s="257"/>
      <c r="D64" s="184">
        <f>'[3]arkusz główny'!H279</f>
        <v>249001</v>
      </c>
      <c r="E64" s="276"/>
      <c r="F64" s="267"/>
      <c r="G64" s="185">
        <f>'[3]arkusz główny'!U279</f>
        <v>214986</v>
      </c>
      <c r="H64" s="186">
        <f>'[3]arkusz główny'!V279</f>
        <v>471760616.51999998</v>
      </c>
      <c r="I64" s="261"/>
      <c r="J64" s="187">
        <f>'[3]arkusz główny'!AK279</f>
        <v>39951</v>
      </c>
      <c r="K64" s="188">
        <f>'[3]arkusz główny'!AL279</f>
        <v>473418315.94</v>
      </c>
      <c r="L64" s="188">
        <f>'[3]arkusz główny'!AM279</f>
        <v>301234571.98000002</v>
      </c>
      <c r="M64" s="188">
        <f>'[3]arkusz główny'!AN279</f>
        <v>107853698.99000002</v>
      </c>
      <c r="N64" s="263"/>
      <c r="O64" s="265"/>
    </row>
    <row r="65" spans="1:15" x14ac:dyDescent="0.25">
      <c r="A65" s="125" t="s">
        <v>105</v>
      </c>
      <c r="B65" s="274"/>
      <c r="C65" s="257"/>
      <c r="D65" s="184">
        <f>'[3]arkusz główny'!H280</f>
        <v>5310082</v>
      </c>
      <c r="E65" s="276"/>
      <c r="F65" s="267"/>
      <c r="G65" s="185">
        <f>'[3]arkusz główny'!U280</f>
        <v>4610344</v>
      </c>
      <c r="H65" s="186">
        <f>'[3]arkusz główny'!V280</f>
        <v>8258546480.0400019</v>
      </c>
      <c r="I65" s="261"/>
      <c r="J65" s="189">
        <f>'[3]arkusz główny'!AK280</f>
        <v>903439</v>
      </c>
      <c r="K65" s="190">
        <f>'[3]arkusz główny'!AL280</f>
        <v>8290282541.249999</v>
      </c>
      <c r="L65" s="190">
        <f>'[3]arkusz główny'!AM280</f>
        <v>5275070404.3899994</v>
      </c>
      <c r="M65" s="190">
        <f>'[3]arkusz główny'!AN280</f>
        <v>1892569161.9200001</v>
      </c>
      <c r="N65" s="263"/>
      <c r="O65" s="265"/>
    </row>
    <row r="66" spans="1:15" x14ac:dyDescent="0.25">
      <c r="A66" s="125" t="s">
        <v>106</v>
      </c>
      <c r="B66" s="275"/>
      <c r="C66" s="257"/>
      <c r="D66" s="184">
        <f>'[3]arkusz główny'!H281</f>
        <v>972807</v>
      </c>
      <c r="E66" s="276"/>
      <c r="F66" s="267"/>
      <c r="G66" s="185">
        <f>'[3]arkusz główny'!U281</f>
        <v>778744</v>
      </c>
      <c r="H66" s="186">
        <f>'[3]arkusz główny'!V281</f>
        <v>956891906.20000005</v>
      </c>
      <c r="I66" s="261"/>
      <c r="J66" s="189">
        <f>'[3]arkusz główny'!AK281</f>
        <v>211260</v>
      </c>
      <c r="K66" s="190">
        <f>'[3]arkusz główny'!AL281</f>
        <v>961717942.83999991</v>
      </c>
      <c r="L66" s="190">
        <f>'[3]arkusz główny'!AM281</f>
        <v>611934960.38999999</v>
      </c>
      <c r="M66" s="190">
        <f>'[3]arkusz główny'!AN281</f>
        <v>216721107.85000002</v>
      </c>
      <c r="N66" s="263"/>
      <c r="O66" s="265"/>
    </row>
    <row r="67" spans="1:15" x14ac:dyDescent="0.25">
      <c r="A67" s="269" t="s">
        <v>107</v>
      </c>
      <c r="B67" s="182" t="s">
        <v>90</v>
      </c>
      <c r="C67" s="257"/>
      <c r="D67" s="191">
        <f>'[3]arkusz główny'!H282</f>
        <v>6359162</v>
      </c>
      <c r="E67" s="276"/>
      <c r="F67" s="267"/>
      <c r="G67" s="192">
        <f>'[3]arkusz główny'!U282</f>
        <v>5464091</v>
      </c>
      <c r="H67" s="193">
        <f>'[3]arkusz główny'!V282</f>
        <v>9683195462.4599991</v>
      </c>
      <c r="I67" s="261"/>
      <c r="J67" s="110">
        <f>'[3]arkusz główny'!AK282</f>
        <v>1052207</v>
      </c>
      <c r="K67" s="84">
        <f>'[3]arkusz główny'!AL282</f>
        <v>9722993739.5599995</v>
      </c>
      <c r="L67" s="84">
        <f>'[3]arkusz główny'!AM282</f>
        <v>6186696873.5299997</v>
      </c>
      <c r="M67" s="84">
        <f>'[3]arkusz główny'!AN282</f>
        <v>2216577804.4400005</v>
      </c>
      <c r="N67" s="263"/>
      <c r="O67" s="265"/>
    </row>
    <row r="68" spans="1:15" x14ac:dyDescent="0.25">
      <c r="A68" s="277"/>
      <c r="B68" s="158" t="s">
        <v>108</v>
      </c>
      <c r="C68" s="257"/>
      <c r="D68" s="49">
        <f>'[3]arkusz główny'!H291</f>
        <v>809</v>
      </c>
      <c r="E68" s="276"/>
      <c r="F68" s="267"/>
      <c r="G68" s="192">
        <f>'[3]arkusz główny'!U291</f>
        <v>809</v>
      </c>
      <c r="H68" s="193">
        <f>'[3]arkusz główny'!V291</f>
        <v>4003540.3000000003</v>
      </c>
      <c r="I68" s="261"/>
      <c r="J68" s="110">
        <f>'[3]arkusz główny'!AK291</f>
        <v>812</v>
      </c>
      <c r="K68" s="84">
        <f>'[3]arkusz główny'!AL291</f>
        <v>2425060.4699999997</v>
      </c>
      <c r="L68" s="84">
        <f>'[3]arkusz główny'!AM291</f>
        <v>1543063.23</v>
      </c>
      <c r="M68" s="84">
        <f>'[3]arkusz główny'!AN291</f>
        <v>566164.31999999995</v>
      </c>
      <c r="N68" s="263"/>
      <c r="O68" s="265"/>
    </row>
    <row r="69" spans="1:15" x14ac:dyDescent="0.25">
      <c r="A69" s="194">
        <v>14</v>
      </c>
      <c r="B69" s="195" t="s">
        <v>109</v>
      </c>
      <c r="C69" s="196">
        <f>'[3]arkusz główny'!F293</f>
        <v>985422991.47382712</v>
      </c>
      <c r="D69" s="197">
        <f>'[3]arkusz główny'!H293</f>
        <v>144654</v>
      </c>
      <c r="E69" s="198"/>
      <c r="F69" s="199"/>
      <c r="G69" s="200">
        <f>'[3]arkusz główny'!U293</f>
        <v>89209</v>
      </c>
      <c r="H69" s="201">
        <f>'[3]arkusz główny'!V293</f>
        <v>622608752.82999992</v>
      </c>
      <c r="I69" s="202">
        <f>IFERROR(H69/C69,".")</f>
        <v>0.63181878058153307</v>
      </c>
      <c r="J69" s="203">
        <f>'[3]arkusz główny'!AK293</f>
        <v>52584</v>
      </c>
      <c r="K69" s="204">
        <f>'[3]arkusz główny'!AL293</f>
        <v>623545664.46000004</v>
      </c>
      <c r="L69" s="204">
        <f>'[3]arkusz główny'!AM293</f>
        <v>396761676.63999999</v>
      </c>
      <c r="M69" s="204">
        <f>'[3]arkusz główny'!AN293</f>
        <v>134958508.09999999</v>
      </c>
      <c r="N69" s="205">
        <f>IFERROR(M69/O69,".")</f>
        <v>0.63858478328759338</v>
      </c>
      <c r="O69" s="206">
        <f>'[3]arkusz główny'!AR293</f>
        <v>211340000</v>
      </c>
    </row>
    <row r="70" spans="1:15" x14ac:dyDescent="0.25">
      <c r="A70" s="207">
        <v>16</v>
      </c>
      <c r="B70" s="162" t="s">
        <v>110</v>
      </c>
      <c r="C70" s="196">
        <f>'[3]arkusz główny'!F298</f>
        <v>582158484.99271607</v>
      </c>
      <c r="D70" s="197">
        <f>'[3]arkusz główny'!H298</f>
        <v>1112</v>
      </c>
      <c r="E70" s="201">
        <f>'[3]arkusz główny'!I298</f>
        <v>2730268534.5499997</v>
      </c>
      <c r="F70" s="208">
        <f>IFERROR(E70/C70,".")</f>
        <v>4.6899059361544149</v>
      </c>
      <c r="G70" s="200">
        <f>'[3]arkusz główny'!U298</f>
        <v>305</v>
      </c>
      <c r="H70" s="201">
        <f>'[3]arkusz główny'!V298</f>
        <v>335693973.5</v>
      </c>
      <c r="I70" s="202">
        <f>IFERROR(H70/C70,".")</f>
        <v>0.57663674438104284</v>
      </c>
      <c r="J70" s="203">
        <f>'[3]arkusz główny'!AK298</f>
        <v>172</v>
      </c>
      <c r="K70" s="204">
        <f>'[3]arkusz główny'!AL298</f>
        <v>123664247.64000002</v>
      </c>
      <c r="L70" s="204">
        <f>'[3]arkusz główny'!AM298</f>
        <v>78687559.969999984</v>
      </c>
      <c r="M70" s="204">
        <f>'[3]arkusz główny'!AN298</f>
        <v>26764050.469999999</v>
      </c>
      <c r="N70" s="205">
        <f>IFERROR(M70/O70,".")</f>
        <v>0.21646037892885278</v>
      </c>
      <c r="O70" s="206">
        <f>'[3]arkusz główny'!AR298</f>
        <v>123644108</v>
      </c>
    </row>
    <row r="71" spans="1:15" x14ac:dyDescent="0.25">
      <c r="A71" s="207">
        <v>17</v>
      </c>
      <c r="B71" s="162" t="s">
        <v>111</v>
      </c>
      <c r="C71" s="196">
        <f>'[3]arkusz główny'!F306</f>
        <v>513312581.00000006</v>
      </c>
      <c r="D71" s="209">
        <f>'[3]arkusz główny'!H306</f>
        <v>1</v>
      </c>
      <c r="E71" s="201">
        <f>'[3]arkusz główny'!I306</f>
        <v>0</v>
      </c>
      <c r="F71" s="208">
        <f>IFERROR(E71/C71,".")</f>
        <v>0</v>
      </c>
      <c r="G71" s="200">
        <f>'[3]arkusz główny'!U306</f>
        <v>0</v>
      </c>
      <c r="H71" s="201">
        <f>'[3]arkusz główny'!V306</f>
        <v>0</v>
      </c>
      <c r="I71" s="202">
        <f>IFERROR(H71/C71,".")</f>
        <v>0</v>
      </c>
      <c r="J71" s="203">
        <f>'[3]arkusz główny'!AK306</f>
        <v>0</v>
      </c>
      <c r="K71" s="204">
        <f>'[3]arkusz główny'!AL306</f>
        <v>0</v>
      </c>
      <c r="L71" s="204">
        <f>'[3]arkusz główny'!AM306</f>
        <v>0</v>
      </c>
      <c r="M71" s="204">
        <f>'[3]arkusz główny'!AN306</f>
        <v>0</v>
      </c>
      <c r="N71" s="205">
        <f>IFERROR(M71/O71,".")</f>
        <v>0</v>
      </c>
      <c r="O71" s="206">
        <f>'[3]arkusz główny'!AR306</f>
        <v>108470000</v>
      </c>
    </row>
    <row r="72" spans="1:15" x14ac:dyDescent="0.25">
      <c r="A72" s="55">
        <v>19</v>
      </c>
      <c r="B72" s="56" t="s">
        <v>112</v>
      </c>
      <c r="C72" s="57">
        <f>'[3]arkusz główny'!F308</f>
        <v>4403258330.264823</v>
      </c>
      <c r="D72" s="210">
        <f>D73+D74+D77+D80</f>
        <v>47844</v>
      </c>
      <c r="E72" s="59">
        <f>E73+E74+E77+E80</f>
        <v>6317771921.9564362</v>
      </c>
      <c r="F72" s="60">
        <f>IFERROR(E72/C72,".")</f>
        <v>1.4347947470019251</v>
      </c>
      <c r="G72" s="61">
        <f>G73+G74+G77+G80</f>
        <v>24785</v>
      </c>
      <c r="H72" s="59">
        <f>H73+H74+H77+H80</f>
        <v>3488968317.5851645</v>
      </c>
      <c r="I72" s="62">
        <f>IFERROR(H72/C72,".")</f>
        <v>0.79236057843904184</v>
      </c>
      <c r="J72" s="63">
        <f>'[3]arkusz główny'!AK308</f>
        <v>18181</v>
      </c>
      <c r="K72" s="64">
        <f>K73+K74+K77+K80</f>
        <v>2878624614.1499996</v>
      </c>
      <c r="L72" s="64">
        <f>L73+L74+L77+L80</f>
        <v>1760727594.49</v>
      </c>
      <c r="M72" s="64">
        <f>M73+M74+M77+M80</f>
        <v>653135833.62</v>
      </c>
      <c r="N72" s="65">
        <f>IFERROR(M72/O72,".")</f>
        <v>0.67566698643137846</v>
      </c>
      <c r="O72" s="66">
        <f>'[3]arkusz główny'!AR308</f>
        <v>966653465</v>
      </c>
    </row>
    <row r="73" spans="1:15" x14ac:dyDescent="0.25">
      <c r="A73" s="37" t="s">
        <v>113</v>
      </c>
      <c r="B73" s="211" t="s">
        <v>114</v>
      </c>
      <c r="C73" s="257"/>
      <c r="D73" s="212">
        <f>'[3]arkusz główny'!H309</f>
        <v>620</v>
      </c>
      <c r="E73" s="41">
        <f>'[3]arkusz główny'!I309</f>
        <v>61842000</v>
      </c>
      <c r="F73" s="267"/>
      <c r="G73" s="213">
        <f>'[3]arkusz główny'!U309</f>
        <v>607</v>
      </c>
      <c r="H73" s="94">
        <f>'[3]arkusz główny'!V309</f>
        <v>59972000</v>
      </c>
      <c r="I73" s="261"/>
      <c r="J73" s="44">
        <f>'[3]arkusz główny'!AK309</f>
        <v>319</v>
      </c>
      <c r="K73" s="214">
        <f>'[3]arkusz główny'!AL309</f>
        <v>40856680</v>
      </c>
      <c r="L73" s="214">
        <f>'[3]arkusz główny'!AM309</f>
        <v>25997105.479999997</v>
      </c>
      <c r="M73" s="214">
        <f>'[3]arkusz główny'!AN309</f>
        <v>9421341.3699999992</v>
      </c>
      <c r="N73" s="263"/>
      <c r="O73" s="265"/>
    </row>
    <row r="74" spans="1:15" x14ac:dyDescent="0.25">
      <c r="A74" s="269" t="s">
        <v>115</v>
      </c>
      <c r="B74" s="85" t="s">
        <v>116</v>
      </c>
      <c r="C74" s="257"/>
      <c r="D74" s="93">
        <f>'[3]arkusz główny'!H312</f>
        <v>46630</v>
      </c>
      <c r="E74" s="94">
        <f>'[3]arkusz główny'!I312</f>
        <v>5388168130.2471685</v>
      </c>
      <c r="F74" s="267"/>
      <c r="G74" s="95">
        <f>SUM(G75:G76)</f>
        <v>23683</v>
      </c>
      <c r="H74" s="94">
        <f>SUM(H75:H76)</f>
        <v>2688672968.3928084</v>
      </c>
      <c r="I74" s="261"/>
      <c r="J74" s="80">
        <f>'[3]arkusz główny'!AK312</f>
        <v>18099</v>
      </c>
      <c r="K74" s="81">
        <f>'[3]arkusz główny'!AL312</f>
        <v>2246953862.2399998</v>
      </c>
      <c r="L74" s="81">
        <f>'[3]arkusz główny'!AM312</f>
        <v>1378134964.7</v>
      </c>
      <c r="M74" s="81">
        <f>'[3]arkusz główny'!AN312</f>
        <v>510040543.82999998</v>
      </c>
      <c r="N74" s="263"/>
      <c r="O74" s="265"/>
    </row>
    <row r="75" spans="1:15" x14ac:dyDescent="0.25">
      <c r="A75" s="270"/>
      <c r="B75" s="182" t="s">
        <v>117</v>
      </c>
      <c r="C75" s="257"/>
      <c r="D75" s="93">
        <f>'[3]arkusz główny'!H313</f>
        <v>46630</v>
      </c>
      <c r="E75" s="94">
        <f>'[3]arkusz główny'!I313</f>
        <v>5388168130.2471685</v>
      </c>
      <c r="F75" s="267"/>
      <c r="G75" s="95">
        <f>'[3]arkusz główny'!U313</f>
        <v>23620</v>
      </c>
      <c r="H75" s="94">
        <f>'[3]arkusz główny'!V313</f>
        <v>2683626287.8528085</v>
      </c>
      <c r="I75" s="261"/>
      <c r="J75" s="80">
        <f>'[3]arkusz główny'!AK313</f>
        <v>18045</v>
      </c>
      <c r="K75" s="81">
        <f>'[3]arkusz główny'!AL313</f>
        <v>2241907181.6999998</v>
      </c>
      <c r="L75" s="81">
        <f>'[3]arkusz główny'!AM313</f>
        <v>1374923762.0800002</v>
      </c>
      <c r="M75" s="81">
        <f>'[3]arkusz główny'!AN313</f>
        <v>508905832.15999997</v>
      </c>
      <c r="N75" s="263"/>
      <c r="O75" s="265"/>
    </row>
    <row r="76" spans="1:15" x14ac:dyDescent="0.25">
      <c r="A76" s="271"/>
      <c r="B76" s="158" t="s">
        <v>118</v>
      </c>
      <c r="C76" s="257"/>
      <c r="D76" s="215"/>
      <c r="E76" s="216"/>
      <c r="F76" s="267"/>
      <c r="G76" s="95">
        <f>'[3]arkusz główny'!U314</f>
        <v>63</v>
      </c>
      <c r="H76" s="94">
        <f>'[3]arkusz główny'!V314</f>
        <v>5046680.5399999991</v>
      </c>
      <c r="I76" s="261"/>
      <c r="J76" s="80">
        <f>'[3]arkusz główny'!AK314</f>
        <v>62</v>
      </c>
      <c r="K76" s="81">
        <f>'[3]arkusz główny'!AL314</f>
        <v>5046680.5399999991</v>
      </c>
      <c r="L76" s="81">
        <f>'[3]arkusz główny'!AM314</f>
        <v>3211202.62</v>
      </c>
      <c r="M76" s="81">
        <f>'[3]arkusz główny'!AN314</f>
        <v>1134711.67</v>
      </c>
      <c r="N76" s="263"/>
      <c r="O76" s="265"/>
    </row>
    <row r="77" spans="1:15" x14ac:dyDescent="0.25">
      <c r="A77" s="269" t="s">
        <v>119</v>
      </c>
      <c r="B77" s="85" t="s">
        <v>120</v>
      </c>
      <c r="C77" s="257"/>
      <c r="D77" s="93">
        <f>'[3]arkusz główny'!H315</f>
        <v>320</v>
      </c>
      <c r="E77" s="94">
        <f>'[3]arkusz główny'!I315</f>
        <v>173645031.84314319</v>
      </c>
      <c r="F77" s="267"/>
      <c r="G77" s="95">
        <f>SUM(G78:G79)</f>
        <v>222</v>
      </c>
      <c r="H77" s="94">
        <f>SUM(H78:H79)</f>
        <v>108550582.27</v>
      </c>
      <c r="I77" s="261"/>
      <c r="J77" s="80">
        <f>'[3]arkusz główny'!AK315</f>
        <v>262</v>
      </c>
      <c r="K77" s="81">
        <f>'[3]arkusz główny'!AL315</f>
        <v>71484244.100000009</v>
      </c>
      <c r="L77" s="81">
        <f>'[3]arkusz główny'!AM315</f>
        <v>32494943.010000002</v>
      </c>
      <c r="M77" s="81">
        <f>'[3]arkusz główny'!AN315</f>
        <v>15873776.220000003</v>
      </c>
      <c r="N77" s="263"/>
      <c r="O77" s="265"/>
    </row>
    <row r="78" spans="1:15" x14ac:dyDescent="0.25">
      <c r="A78" s="270"/>
      <c r="B78" s="182" t="s">
        <v>117</v>
      </c>
      <c r="C78" s="257"/>
      <c r="D78" s="49">
        <f>'[3]arkusz główny'!H316</f>
        <v>320</v>
      </c>
      <c r="E78" s="50">
        <f>'[3]arkusz główny'!I316</f>
        <v>173645031.84314319</v>
      </c>
      <c r="F78" s="267"/>
      <c r="G78" s="51">
        <f>'[3]arkusz główny'!U316</f>
        <v>218</v>
      </c>
      <c r="H78" s="50">
        <f>'[3]arkusz główny'!V316</f>
        <v>107580423.98999999</v>
      </c>
      <c r="I78" s="261"/>
      <c r="J78" s="52">
        <f>'[3]arkusz główny'!AK316</f>
        <v>261</v>
      </c>
      <c r="K78" s="53">
        <f>'[3]arkusz główny'!AL316</f>
        <v>70514085.820000008</v>
      </c>
      <c r="L78" s="53">
        <f>'[3]arkusz główny'!AM316</f>
        <v>31877631.330000002</v>
      </c>
      <c r="M78" s="53">
        <f>'[3]arkusz główny'!AN316</f>
        <v>15655929.580000002</v>
      </c>
      <c r="N78" s="263"/>
      <c r="O78" s="265"/>
    </row>
    <row r="79" spans="1:15" x14ac:dyDescent="0.25">
      <c r="A79" s="271"/>
      <c r="B79" s="158" t="s">
        <v>118</v>
      </c>
      <c r="C79" s="257"/>
      <c r="D79" s="215"/>
      <c r="E79" s="216"/>
      <c r="F79" s="268"/>
      <c r="G79" s="51">
        <f>'[3]arkusz główny'!U317</f>
        <v>4</v>
      </c>
      <c r="H79" s="50">
        <f>'[3]arkusz główny'!V317</f>
        <v>970158.28</v>
      </c>
      <c r="I79" s="261"/>
      <c r="J79" s="52">
        <f>'[3]arkusz główny'!AK317</f>
        <v>7</v>
      </c>
      <c r="K79" s="53">
        <f>'[3]arkusz główny'!AL317</f>
        <v>970158.28</v>
      </c>
      <c r="L79" s="53">
        <f>'[3]arkusz główny'!AM317</f>
        <v>617311.68000000005</v>
      </c>
      <c r="M79" s="53">
        <f>'[3]arkusz główny'!AN317</f>
        <v>217846.64</v>
      </c>
      <c r="N79" s="263"/>
      <c r="O79" s="265"/>
    </row>
    <row r="80" spans="1:15" x14ac:dyDescent="0.25">
      <c r="A80" s="47" t="s">
        <v>121</v>
      </c>
      <c r="B80" s="82" t="s">
        <v>122</v>
      </c>
      <c r="C80" s="257"/>
      <c r="D80" s="49">
        <f>'[3]arkusz główny'!H318</f>
        <v>274</v>
      </c>
      <c r="E80" s="50">
        <f>'[3]arkusz główny'!I318</f>
        <v>694116759.86612415</v>
      </c>
      <c r="F80" s="267"/>
      <c r="G80" s="51">
        <f>'[3]arkusz główny'!U318</f>
        <v>273</v>
      </c>
      <c r="H80" s="50">
        <f>'[3]arkusz główny'!V318</f>
        <v>631772766.92235613</v>
      </c>
      <c r="I80" s="261"/>
      <c r="J80" s="52">
        <f>'[3]arkusz główny'!AK318</f>
        <v>274</v>
      </c>
      <c r="K80" s="53">
        <f>'[3]arkusz główny'!AL318</f>
        <v>519329827.81000006</v>
      </c>
      <c r="L80" s="53">
        <f>'[3]arkusz główny'!AM318</f>
        <v>324100581.30000001</v>
      </c>
      <c r="M80" s="53">
        <f>'[3]arkusz główny'!AN318</f>
        <v>117800172.19999999</v>
      </c>
      <c r="N80" s="263"/>
      <c r="O80" s="265"/>
    </row>
    <row r="81" spans="1:15" x14ac:dyDescent="0.25">
      <c r="A81" s="55">
        <v>20</v>
      </c>
      <c r="B81" s="56" t="s">
        <v>123</v>
      </c>
      <c r="C81" s="57">
        <f>'[3]arkusz główny'!F319</f>
        <v>2200414906.832623</v>
      </c>
      <c r="D81" s="58">
        <f>'[3]arkusz główny'!H319</f>
        <v>1453</v>
      </c>
      <c r="E81" s="59">
        <f>'[3]arkusz główny'!I319</f>
        <v>1179039545.0800002</v>
      </c>
      <c r="F81" s="60">
        <f>IFERROR(E81/C81,".")</f>
        <v>0.53582601236653282</v>
      </c>
      <c r="G81" s="61">
        <f>'[3]arkusz główny'!U319</f>
        <v>1316</v>
      </c>
      <c r="H81" s="59">
        <f>'[3]arkusz główny'!V319</f>
        <v>1111960103.7199998</v>
      </c>
      <c r="I81" s="62">
        <f>IFERROR(H81/C81,".")</f>
        <v>0.50534110647369024</v>
      </c>
      <c r="J81" s="63">
        <f>'[3]arkusz główny'!AK319</f>
        <v>42</v>
      </c>
      <c r="K81" s="64">
        <f>'[3]arkusz główny'!AL319</f>
        <v>982174133.43000007</v>
      </c>
      <c r="L81" s="64">
        <f>'[3]arkusz główny'!AM319</f>
        <v>624957074.10000014</v>
      </c>
      <c r="M81" s="64">
        <f>'[3]arkusz główny'!AN319</f>
        <v>220706966.98999998</v>
      </c>
      <c r="N81" s="65">
        <f>IFERROR(M81/O81,".")</f>
        <v>0.46159681335750324</v>
      </c>
      <c r="O81" s="66">
        <f>'[3]arkusz główny'!AR319</f>
        <v>478137978</v>
      </c>
    </row>
    <row r="82" spans="1:15" ht="24.75" customHeight="1" x14ac:dyDescent="0.25">
      <c r="A82" s="55">
        <f>'[3]arkusz główny'!B322</f>
        <v>21</v>
      </c>
      <c r="B82" s="56" t="e">
        <f>'[3]arkusz główny'!C322:D322</f>
        <v>#VALUE!</v>
      </c>
      <c r="C82" s="57">
        <f>'[3]arkusz główny'!F322</f>
        <v>1229648653.3031251</v>
      </c>
      <c r="D82" s="210">
        <f>'[3]arkusz główny'!H322</f>
        <v>195625</v>
      </c>
      <c r="E82" s="217"/>
      <c r="F82" s="218"/>
      <c r="G82" s="61">
        <f>'[3]arkusz główny'!U322</f>
        <v>180308</v>
      </c>
      <c r="H82" s="59">
        <f>'[3]arkusz główny'!V322</f>
        <v>1198848837.6500001</v>
      </c>
      <c r="I82" s="62">
        <f>IFERROR(H82/C82,".")</f>
        <v>0.9749523446633398</v>
      </c>
      <c r="J82" s="63">
        <f>'[3]arkusz główny'!AK322</f>
        <v>180342</v>
      </c>
      <c r="K82" s="64">
        <f>'[3]arkusz główny'!AL322</f>
        <v>1199193493</v>
      </c>
      <c r="L82" s="64">
        <f>'[3]arkusz główny'!AM322</f>
        <v>763046412.92000008</v>
      </c>
      <c r="M82" s="64">
        <f>'[3]arkusz główny'!AN322</f>
        <v>267028590.25999993</v>
      </c>
      <c r="N82" s="65">
        <f>IFERROR(M82/O82,".")</f>
        <v>0.97677023515800776</v>
      </c>
      <c r="O82" s="66">
        <f>'[3]arkusz główny'!AR322</f>
        <v>273379123</v>
      </c>
    </row>
    <row r="83" spans="1:15" ht="24.75" customHeight="1" x14ac:dyDescent="0.25">
      <c r="A83" s="55">
        <v>22</v>
      </c>
      <c r="B83" s="56" t="s">
        <v>124</v>
      </c>
      <c r="C83" s="57">
        <f>'[3]arkusz główny'!F323</f>
        <v>0</v>
      </c>
      <c r="D83" s="210">
        <f>'[3]arkusz główny'!H323</f>
        <v>0</v>
      </c>
      <c r="E83" s="217"/>
      <c r="F83" s="218"/>
      <c r="G83" s="61">
        <f>'[3]arkusz główny'!U323</f>
        <v>0</v>
      </c>
      <c r="H83" s="59">
        <f>'[3]arkusz główny'!V323</f>
        <v>0</v>
      </c>
      <c r="I83" s="62" t="str">
        <f>IFERROR(H83/C83,".")</f>
        <v>.</v>
      </c>
      <c r="J83" s="63">
        <f>'[3]arkusz główny'!AK323</f>
        <v>0</v>
      </c>
      <c r="K83" s="64">
        <f>'[3]arkusz główny'!AL323</f>
        <v>0</v>
      </c>
      <c r="L83" s="64">
        <f>'[3]arkusz główny'!AM323</f>
        <v>0</v>
      </c>
      <c r="M83" s="64">
        <f>'[3]arkusz główny'!AN323</f>
        <v>0</v>
      </c>
      <c r="N83" s="65" t="str">
        <f>IFERROR(M83/O83,".")</f>
        <v>.</v>
      </c>
      <c r="O83" s="66">
        <f>'[3]arkusz główny'!AR323</f>
        <v>0</v>
      </c>
    </row>
    <row r="84" spans="1:15" x14ac:dyDescent="0.25">
      <c r="A84" s="55"/>
      <c r="B84" s="56" t="s">
        <v>125</v>
      </c>
      <c r="C84" s="57">
        <f>'[3]arkusz główny'!F324</f>
        <v>1176097810.1598699</v>
      </c>
      <c r="D84" s="219">
        <f>'[3]arkusz główny'!H323</f>
        <v>0</v>
      </c>
      <c r="E84" s="217"/>
      <c r="F84" s="218"/>
      <c r="G84" s="220"/>
      <c r="H84" s="59">
        <f>'[3]zobowiązania wieloletnie'!F22</f>
        <v>1259806059.8399999</v>
      </c>
      <c r="I84" s="62">
        <f>IFERROR(H84/C84,".")</f>
        <v>1.0711745646977706</v>
      </c>
      <c r="J84" s="63">
        <f>'[3]arkusz główny'!AK324</f>
        <v>53466</v>
      </c>
      <c r="K84" s="64">
        <f>SUM(K85:K86)</f>
        <v>1259806059.8399999</v>
      </c>
      <c r="L84" s="64">
        <f>SUM(L85:L86)</f>
        <v>801610222.11000001</v>
      </c>
      <c r="M84" s="64">
        <f>SUM(M85:M86)</f>
        <v>298022333.51999998</v>
      </c>
      <c r="N84" s="65">
        <f>IFERROR(M84/O84,".")</f>
        <v>1.1289361962055289</v>
      </c>
      <c r="O84" s="66">
        <f>'[3]arkusz główny'!AR324</f>
        <v>263985099</v>
      </c>
    </row>
    <row r="85" spans="1:15" x14ac:dyDescent="0.25">
      <c r="A85" s="255" t="s">
        <v>89</v>
      </c>
      <c r="B85" s="221" t="s">
        <v>39</v>
      </c>
      <c r="C85" s="257"/>
      <c r="D85" s="259"/>
      <c r="E85" s="156"/>
      <c r="F85" s="42"/>
      <c r="G85" s="222"/>
      <c r="H85" s="141">
        <f>'[3]zobowiązania wieloletnie'!F23</f>
        <v>586710746.80999994</v>
      </c>
      <c r="I85" s="261"/>
      <c r="J85" s="223">
        <f>'[3]arkusz główny'!AK325</f>
        <v>17662</v>
      </c>
      <c r="K85" s="224">
        <f>'[3]arkusz główny'!AL325</f>
        <v>586710746.80999994</v>
      </c>
      <c r="L85" s="224">
        <f>'[3]arkusz główny'!AM325</f>
        <v>373321628.94999999</v>
      </c>
      <c r="M85" s="224">
        <f>'[3]arkusz główny'!AN325</f>
        <v>137689495.24000001</v>
      </c>
      <c r="N85" s="263"/>
      <c r="O85" s="265"/>
    </row>
    <row r="86" spans="1:15" ht="13" thickBot="1" x14ac:dyDescent="0.3">
      <c r="A86" s="256"/>
      <c r="B86" s="158" t="s">
        <v>126</v>
      </c>
      <c r="C86" s="258"/>
      <c r="D86" s="260"/>
      <c r="E86" s="225"/>
      <c r="F86" s="226"/>
      <c r="G86" s="227"/>
      <c r="H86" s="228">
        <f>'[3]zobowiązania wieloletnie'!F24</f>
        <v>673095313.02999997</v>
      </c>
      <c r="I86" s="262"/>
      <c r="J86" s="229">
        <f>'[3]arkusz główny'!AK326</f>
        <v>35804</v>
      </c>
      <c r="K86" s="230">
        <f>'[3]arkusz główny'!AL326</f>
        <v>673095313.02999997</v>
      </c>
      <c r="L86" s="230">
        <f>'[3]arkusz główny'!AM326</f>
        <v>428288593.16000003</v>
      </c>
      <c r="M86" s="230">
        <f>'[3]arkusz główny'!AN326</f>
        <v>160332838.28</v>
      </c>
      <c r="N86" s="264"/>
      <c r="O86" s="266"/>
    </row>
    <row r="87" spans="1:15" ht="16" thickBot="1" x14ac:dyDescent="0.3">
      <c r="A87" s="249" t="s">
        <v>127</v>
      </c>
      <c r="B87" s="250"/>
      <c r="C87" s="231">
        <f>'[3]arkusz główny'!F327</f>
        <v>82471412512.380142</v>
      </c>
      <c r="D87" s="232">
        <f>D84+D81+D72+D70+D69+D63+D58+D52+D49+D43+D37+D31+D28+D18+D13+D9+D6+D82+D71</f>
        <v>7810272</v>
      </c>
      <c r="E87" s="233">
        <f>E84+E81+E72+E70+E69+E63+E58+E52+E49+E43+E37+E31+E28+E18+E13+E9+E6+E82+E71</f>
        <v>81989810864.586761</v>
      </c>
      <c r="F87" s="234">
        <f>IFERROR(E87/C87,".")</f>
        <v>0.99416038075349944</v>
      </c>
      <c r="G87" s="235">
        <f>G84+G81+G72+G70+G69+G63+G58+G52+G49+G43+G37+G31+G28+G18+G13+G9+G6+G82+G71</f>
        <v>6562928</v>
      </c>
      <c r="H87" s="236">
        <f>H84+H81+H72+H70+H69+H63+H58+H52+H49+H43+H37+H31+H28+H18+H13+H9+H6+H82+H71</f>
        <v>63725907329.653793</v>
      </c>
      <c r="I87" s="237">
        <f>IFERROR(H87/C87,".")</f>
        <v>0.77270299353836847</v>
      </c>
      <c r="J87" s="238">
        <f>'[3]arkusz główny'!AK327</f>
        <v>1246956</v>
      </c>
      <c r="K87" s="239">
        <f>K84+K81+K72+K70+K63+K58+K52+K49+K43+K37+K31+K28+K18+K13+K9+K6+K82+K69+K71</f>
        <v>49391073503.919998</v>
      </c>
      <c r="L87" s="239">
        <f>L84+L81+L72+L70+L63+L58+L52+L49+L43+L37+L31+L28+L18+L13+L9+L6+L82+L69+L71</f>
        <v>31515529957.719994</v>
      </c>
      <c r="M87" s="239">
        <f>M84+M81+M72+M70+M63+M58+M52+M49+M43+M37+M31+M28+M18+M13+M9+M6+M82+M69+M71</f>
        <v>11171496529.24</v>
      </c>
      <c r="N87" s="240">
        <f>IFERROR(M87/O87,".")</f>
        <v>0.61736136695465882</v>
      </c>
      <c r="O87" s="241">
        <f>'[3]arkusz główny'!AR327</f>
        <v>18095554933</v>
      </c>
    </row>
    <row r="88" spans="1:15" ht="31.5" customHeight="1" thickBot="1" x14ac:dyDescent="0.3">
      <c r="A88" s="251" t="s">
        <v>128</v>
      </c>
      <c r="B88" s="251"/>
      <c r="C88" s="242">
        <f>'[3]arkusz główny'!F328</f>
        <v>82840836953.098434</v>
      </c>
      <c r="D88" s="252"/>
      <c r="E88" s="253"/>
      <c r="F88" s="253"/>
      <c r="G88" s="254"/>
      <c r="H88" s="236">
        <f>'[3]arkusz główny'!V328</f>
        <v>64270899329.653793</v>
      </c>
      <c r="I88" s="243">
        <f>IFERROR(H88/C88,".")</f>
        <v>0.7758359487126103</v>
      </c>
      <c r="J88" s="244"/>
      <c r="K88" s="239">
        <f>'[3]arkusz główny'!AL328</f>
        <v>49682873503.919998</v>
      </c>
      <c r="L88" s="239">
        <f>'[3]arkusz główny'!AM328</f>
        <v>31701202297.619995</v>
      </c>
      <c r="M88" s="239">
        <f>'[3]arkusz główny'!AN328</f>
        <v>11235093418.549999</v>
      </c>
      <c r="N88" s="240">
        <f>IFERROR(M88/O88,".")</f>
        <v>0.61814307513391398</v>
      </c>
      <c r="O88" s="242">
        <f>O84+O81+O72+O70+O63+O58+O52+O49+O43+O37+O31+O28+O18+O13+O9+O6+O69+O82+O71+O83</f>
        <v>18175554933</v>
      </c>
    </row>
    <row r="89" spans="1:15" ht="13" x14ac:dyDescent="0.3">
      <c r="A89" s="245" t="s">
        <v>130</v>
      </c>
      <c r="B89" s="246"/>
      <c r="C89" s="246"/>
      <c r="D89" s="246"/>
      <c r="E89" s="246"/>
      <c r="F89" s="246"/>
      <c r="G89" s="246"/>
      <c r="H89" s="246"/>
      <c r="I89" s="246"/>
      <c r="J89" s="246"/>
      <c r="K89" s="246"/>
      <c r="L89" s="246"/>
      <c r="M89" s="246"/>
      <c r="N89" s="246"/>
      <c r="O89" s="246"/>
    </row>
    <row r="90" spans="1:15" ht="13" x14ac:dyDescent="0.3">
      <c r="A90" s="245" t="s">
        <v>129</v>
      </c>
      <c r="B90" s="246"/>
      <c r="C90" s="246"/>
      <c r="D90" s="246"/>
      <c r="E90" s="246"/>
      <c r="F90" s="246"/>
      <c r="G90" s="246"/>
      <c r="H90" s="246"/>
      <c r="I90" s="246"/>
      <c r="J90" s="246"/>
      <c r="K90" s="246"/>
      <c r="L90" s="246"/>
      <c r="M90" s="246"/>
      <c r="O90" s="247"/>
    </row>
    <row r="91" spans="1:15" hidden="1" x14ac:dyDescent="0.25">
      <c r="A91" s="245" t="str">
        <f>'[3]arkusz główny'!B331</f>
        <v xml:space="preserve">3.) W ramach poddziałania 19.2 dane zawarte w sekcjach "złożone wnioski" oraz "wnioski odrzucone / wycofane" nie zawierają wniosków niewybranych przez LGD. </v>
      </c>
      <c r="J91" s="90"/>
      <c r="K91" s="90"/>
      <c r="L91" s="90"/>
      <c r="M91" s="90"/>
      <c r="N91" s="90"/>
    </row>
    <row r="92" spans="1:15" hidden="1" x14ac:dyDescent="0.25">
      <c r="A92" s="245" t="str">
        <f>'[3]arkusz główny'!B332</f>
        <v>4.) W ramach poddziałania 19.4 dane kwotowe zawarte w sekcjach dotyczących złożonych wniosków oraz zawartych umów dotyczą maksymalnej kwoty wsparcia wynikającej z umowy ramowej zawartej przez daną LGD.</v>
      </c>
    </row>
    <row r="93" spans="1:15" hidden="1" x14ac:dyDescent="0.25">
      <c r="A93" s="245" t="str">
        <f>'[3]arkusz główny'!B333</f>
        <v>5.)  W przypadku działania 13, w wyniku przeksięgowań płatności część kwot z decyzji została zrealizowana w ramach budżetu PROW 2007-2013 (dot. wiersza zobowiązania z PROW 2007-2013 (część kampanii 2014)).</v>
      </c>
      <c r="K93" s="248"/>
      <c r="L93" s="248"/>
      <c r="M93" s="248"/>
    </row>
    <row r="94" spans="1:15" hidden="1" x14ac:dyDescent="0.25">
      <c r="A94" s="245" t="str">
        <f>'[3]arkusz główny'!B334</f>
        <v>6.) W ramach obsługi działania 8, 10 i 11 w kolumnie „Zrealizowane płatności” uwzględniono  kwoty wypłacone w wyniku rozstrzygnięć odwołań z lat poprzednich, które są realizowane z budżetu PROW 2014-2020, dla których nie zostały wydane decyzje w ramach PROW 2014-2020</v>
      </c>
    </row>
    <row r="95" spans="1:15" hidden="1" x14ac:dyDescent="0.25">
      <c r="A95" s="245" t="str">
        <f>'[3]arkusz główny'!B335</f>
        <v>7.) Kwota złożonych wniosków o przyznanie pomocy oraz podpisanych umów czynnych w poddziałaniu 19.4 ma charakter orientacyjny. Wnioskowana przez LGD kwota pomocy w euro została przeliczona na pln zgodnie ze instrukcją opracowaną przez MRiRW.</v>
      </c>
    </row>
    <row r="96" spans="1:15" hidden="1" x14ac:dyDescent="0.25">
      <c r="A96" s="245" t="str">
        <f>'[3]arkusz główny'!B336</f>
        <v>8.) Dane w sekcjach B-J i L-N nie obejmują instrumentów finansowych realizowanych w ramach Programu.</v>
      </c>
    </row>
    <row r="97" spans="1:15" hidden="1" x14ac:dyDescent="0.25">
      <c r="A97" s="245" t="str">
        <f>'[3]arkusz główny'!B337</f>
        <v>9.) W kwocie zrealizowanych płatności w ramach działania "Renty strukturalne" zostały uwzględnione kwoty świadczeń emerytalnych beneficjentów, którzy osiągnęli wiek emerytalny i nie mieli pomniejszonej renty strukturalnej o kwotę emerytury z ubezpieczenia społecznego (kwoty te zostały wyłączone z refundacji przez KE) . W związku z powyższym kwota zrealizowanych płatności jest wyższa od limitu środków przeznaczonych na jego realizację.</v>
      </c>
      <c r="G97" s="90"/>
      <c r="H97" s="90"/>
      <c r="I97" s="90"/>
    </row>
    <row r="98" spans="1:15" hidden="1" x14ac:dyDescent="0.25">
      <c r="A98" s="245"/>
      <c r="C98" s="248"/>
      <c r="D98" s="90"/>
      <c r="E98" s="90"/>
      <c r="G98" s="90"/>
      <c r="H98" s="90"/>
      <c r="J98" s="90"/>
      <c r="K98" s="90"/>
    </row>
    <row r="99" spans="1:15" hidden="1" x14ac:dyDescent="0.25">
      <c r="A99" s="245" t="str">
        <f>'[3]arkusz główny'!B341</f>
        <v xml:space="preserve">Sporządzili: pracownicy Wydziału Informacji Zarządczej i Sprawozdawczości oraz Wydziału Sprawozdawczości Instrumentów Rolnych i Rybackich </v>
      </c>
    </row>
    <row r="100" spans="1:15" hidden="1" x14ac:dyDescent="0.25">
      <c r="A100" s="245" t="str">
        <f>'[3]arkusz główny'!B342</f>
        <v xml:space="preserve">Sprawdzili: Marcin Bereziński, p.o. Naczelnika Wydziału Informacji Zarządczej i Sprawozdawczości, Tomasz Sikora Naczelnik Wydziału Sprawozdawczości Instrumentów Rolnych i Rybackich </v>
      </c>
    </row>
    <row r="101" spans="1:15" hidden="1" x14ac:dyDescent="0.25">
      <c r="A101" s="245" t="str">
        <f>'[3]arkusz główny'!B343</f>
        <v>Zaakceptował: Piotr Bartuszek, p.o. Zastępcy Dyrektora Departamentu Analiz i Sprawozdawczości</v>
      </c>
    </row>
    <row r="102" spans="1:15" hidden="1" x14ac:dyDescent="0.25">
      <c r="A102" s="245" t="str">
        <f>'[3]arkusz główny'!B344</f>
        <v>Zatwierdziła: Katarzyna Kotańska, p.o. Dyrektora Departamentu Analiz i Sprawozdawczości</v>
      </c>
    </row>
    <row r="103" spans="1:15" ht="15" hidden="1" customHeight="1" x14ac:dyDescent="0.25">
      <c r="A103" s="245" t="str">
        <f>'[3]arkusz główny'!B345</f>
        <v>Data sporządzenia: 14.10.2022 r.</v>
      </c>
    </row>
    <row r="104" spans="1:15" hidden="1" x14ac:dyDescent="0.25">
      <c r="C104" s="90">
        <f>C6+C9+C13+C18+C28+C31+C37+C43+C49+C52+C58+C63+C69+C70+C71+C72+C81+C82+C84-C88</f>
        <v>0</v>
      </c>
      <c r="D104" s="90">
        <f>D87-'[3]arkusz główny'!H327</f>
        <v>0</v>
      </c>
      <c r="E104" s="90">
        <f>E87-'[3]arkusz główny'!I327</f>
        <v>0</v>
      </c>
      <c r="G104" s="90">
        <f>G87-'[3]arkusz główny'!U327</f>
        <v>0</v>
      </c>
      <c r="H104" s="90">
        <f>H87-'[3]arkusz główny'!V327</f>
        <v>0</v>
      </c>
      <c r="J104" s="90">
        <f>J87-'[3]arkusz główny'!AK327</f>
        <v>0</v>
      </c>
      <c r="K104" s="90">
        <f>K87-'[3]arkusz główny'!AL327</f>
        <v>0</v>
      </c>
      <c r="L104" s="90">
        <f>L87-'[3]arkusz główny'!AM327</f>
        <v>0</v>
      </c>
      <c r="M104" s="90">
        <f>M87-'[3]arkusz główny'!AN327</f>
        <v>0</v>
      </c>
      <c r="O104" s="248">
        <f>O88-'[3]arkusz główny'!AR328</f>
        <v>0</v>
      </c>
    </row>
    <row r="105" spans="1:15" hidden="1" x14ac:dyDescent="0.25"/>
    <row r="106" spans="1:15" x14ac:dyDescent="0.25">
      <c r="A106" s="245" t="s">
        <v>131</v>
      </c>
    </row>
    <row r="107" spans="1:15" x14ac:dyDescent="0.25">
      <c r="A107" s="245" t="s">
        <v>132</v>
      </c>
    </row>
  </sheetData>
  <mergeCells count="105">
    <mergeCell ref="C3:C4"/>
    <mergeCell ref="D3:D4"/>
    <mergeCell ref="G3:G4"/>
    <mergeCell ref="J3:J4"/>
    <mergeCell ref="K3:L3"/>
    <mergeCell ref="O3:O4"/>
    <mergeCell ref="D1:F1"/>
    <mergeCell ref="G1:I1"/>
    <mergeCell ref="J1:N1"/>
    <mergeCell ref="A2:A4"/>
    <mergeCell ref="B2:B4"/>
    <mergeCell ref="D2:F2"/>
    <mergeCell ref="G2:I2"/>
    <mergeCell ref="J2:N2"/>
    <mergeCell ref="C7:C8"/>
    <mergeCell ref="F7:F8"/>
    <mergeCell ref="I7:I8"/>
    <mergeCell ref="N7:N8"/>
    <mergeCell ref="O7:O8"/>
    <mergeCell ref="A10:A11"/>
    <mergeCell ref="C10:C12"/>
    <mergeCell ref="D10:D11"/>
    <mergeCell ref="E10:E11"/>
    <mergeCell ref="F10:F12"/>
    <mergeCell ref="A19:A24"/>
    <mergeCell ref="A26:A27"/>
    <mergeCell ref="C29:C30"/>
    <mergeCell ref="F29:F30"/>
    <mergeCell ref="I29:I30"/>
    <mergeCell ref="N29:N30"/>
    <mergeCell ref="M10:M11"/>
    <mergeCell ref="N10:N12"/>
    <mergeCell ref="O10:O12"/>
    <mergeCell ref="A14:A16"/>
    <mergeCell ref="C14:C16"/>
    <mergeCell ref="E14:E16"/>
    <mergeCell ref="F14:F17"/>
    <mergeCell ref="I14:I17"/>
    <mergeCell ref="N14:N17"/>
    <mergeCell ref="O14:O17"/>
    <mergeCell ref="G10:G11"/>
    <mergeCell ref="H10:H11"/>
    <mergeCell ref="I10:I12"/>
    <mergeCell ref="J10:J11"/>
    <mergeCell ref="K10:K11"/>
    <mergeCell ref="L10:L11"/>
    <mergeCell ref="C44:C48"/>
    <mergeCell ref="A45:A47"/>
    <mergeCell ref="F45:F47"/>
    <mergeCell ref="I45:I47"/>
    <mergeCell ref="N45:N47"/>
    <mergeCell ref="O45:O47"/>
    <mergeCell ref="O29:O30"/>
    <mergeCell ref="A38:A39"/>
    <mergeCell ref="C38:C42"/>
    <mergeCell ref="F38:F42"/>
    <mergeCell ref="I38:I42"/>
    <mergeCell ref="N38:N42"/>
    <mergeCell ref="O38:O42"/>
    <mergeCell ref="A40:A41"/>
    <mergeCell ref="A55:A57"/>
    <mergeCell ref="C59:C62"/>
    <mergeCell ref="E59:E62"/>
    <mergeCell ref="F59:F62"/>
    <mergeCell ref="I59:I62"/>
    <mergeCell ref="N59:N62"/>
    <mergeCell ref="O50:O51"/>
    <mergeCell ref="C53:C56"/>
    <mergeCell ref="E53:E56"/>
    <mergeCell ref="F53:F56"/>
    <mergeCell ref="I53:I56"/>
    <mergeCell ref="N53:N56"/>
    <mergeCell ref="O53:O56"/>
    <mergeCell ref="A50:A51"/>
    <mergeCell ref="C50:C51"/>
    <mergeCell ref="E50:E51"/>
    <mergeCell ref="F50:F51"/>
    <mergeCell ref="I50:I51"/>
    <mergeCell ref="N50:N51"/>
    <mergeCell ref="C73:C80"/>
    <mergeCell ref="F73:F80"/>
    <mergeCell ref="I73:I80"/>
    <mergeCell ref="N73:N80"/>
    <mergeCell ref="O73:O80"/>
    <mergeCell ref="A74:A76"/>
    <mergeCell ref="A77:A79"/>
    <mergeCell ref="O59:O62"/>
    <mergeCell ref="A61:A62"/>
    <mergeCell ref="B64:B66"/>
    <mergeCell ref="C64:C68"/>
    <mergeCell ref="E64:E68"/>
    <mergeCell ref="F64:F68"/>
    <mergeCell ref="I64:I68"/>
    <mergeCell ref="N64:N68"/>
    <mergeCell ref="O64:O68"/>
    <mergeCell ref="A67:A68"/>
    <mergeCell ref="A87:B87"/>
    <mergeCell ref="A88:B88"/>
    <mergeCell ref="D88:G88"/>
    <mergeCell ref="A85:A86"/>
    <mergeCell ref="C85:C86"/>
    <mergeCell ref="D85:D86"/>
    <mergeCell ref="I85:I86"/>
    <mergeCell ref="N85:N86"/>
    <mergeCell ref="O85:O86"/>
  </mergeCells>
  <printOptions horizontalCentered="1" verticalCentered="1"/>
  <pageMargins left="0.31496062992125984" right="0" top="0" bottom="0" header="0.27559055118110237" footer="7.874015748031496E-2"/>
  <pageSetup paperSize="9" scale="4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PROW 2014-2020 wrzesień 2022</vt:lpstr>
      <vt:lpstr>'PROW 2014-2020 wrzesień 2022'!Obszar_wydruku</vt:lpstr>
    </vt:vector>
  </TitlesOfParts>
  <Company>Ministerstwo Rolnictwa i Rozwoju Wsi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Mielczarek Urszula</dc:creator>
  <cp:lastModifiedBy>Mucha Sławomir</cp:lastModifiedBy>
  <cp:lastPrinted>2022-10-17T09:52:18Z</cp:lastPrinted>
  <dcterms:created xsi:type="dcterms:W3CDTF">2022-10-17T09:45:32Z</dcterms:created>
  <dcterms:modified xsi:type="dcterms:W3CDTF">2022-10-17T10:57:08Z</dcterms:modified>
</cp:coreProperties>
</file>