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D25D61C0-619B-472D-8061-7A4BD82578B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listopad 2022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listopad 2022'!$A$1:$O$106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7" i="1"/>
  <c r="A96" i="1"/>
  <c r="A95" i="1"/>
  <c r="A94" i="1"/>
  <c r="A93" i="1"/>
  <c r="A92" i="1"/>
  <c r="A91" i="1"/>
  <c r="M88" i="1"/>
  <c r="L88" i="1"/>
  <c r="K88" i="1"/>
  <c r="H88" i="1"/>
  <c r="C88" i="1"/>
  <c r="O87" i="1"/>
  <c r="J87" i="1"/>
  <c r="J104" i="1" s="1"/>
  <c r="C87" i="1"/>
  <c r="M86" i="1"/>
  <c r="L86" i="1"/>
  <c r="K86" i="1"/>
  <c r="J86" i="1"/>
  <c r="H86" i="1"/>
  <c r="M85" i="1"/>
  <c r="L85" i="1"/>
  <c r="K85" i="1"/>
  <c r="J85" i="1"/>
  <c r="H85" i="1"/>
  <c r="O84" i="1"/>
  <c r="J84" i="1"/>
  <c r="H84" i="1"/>
  <c r="D84" i="1"/>
  <c r="C84" i="1"/>
  <c r="O83" i="1"/>
  <c r="M83" i="1"/>
  <c r="N83" i="1" s="1"/>
  <c r="L83" i="1"/>
  <c r="K83" i="1"/>
  <c r="J83" i="1"/>
  <c r="H83" i="1"/>
  <c r="I83" i="1" s="1"/>
  <c r="G83" i="1"/>
  <c r="D83" i="1"/>
  <c r="C83" i="1"/>
  <c r="O82" i="1"/>
  <c r="M82" i="1"/>
  <c r="N82" i="1" s="1"/>
  <c r="L82" i="1"/>
  <c r="K82" i="1"/>
  <c r="J82" i="1"/>
  <c r="H82" i="1"/>
  <c r="G82" i="1"/>
  <c r="D82" i="1"/>
  <c r="C82" i="1"/>
  <c r="B82" i="1"/>
  <c r="A82" i="1"/>
  <c r="O81" i="1"/>
  <c r="M81" i="1"/>
  <c r="L81" i="1"/>
  <c r="K81" i="1"/>
  <c r="J81" i="1"/>
  <c r="H81" i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E73" i="1"/>
  <c r="D73" i="1"/>
  <c r="D72" i="1" s="1"/>
  <c r="O72" i="1"/>
  <c r="J72" i="1"/>
  <c r="C72" i="1"/>
  <c r="O71" i="1"/>
  <c r="M71" i="1"/>
  <c r="L71" i="1"/>
  <c r="K71" i="1"/>
  <c r="J71" i="1"/>
  <c r="H71" i="1"/>
  <c r="G71" i="1"/>
  <c r="E71" i="1"/>
  <c r="D71" i="1"/>
  <c r="C71" i="1"/>
  <c r="O70" i="1"/>
  <c r="M70" i="1"/>
  <c r="L70" i="1"/>
  <c r="K70" i="1"/>
  <c r="J70" i="1"/>
  <c r="H70" i="1"/>
  <c r="G70" i="1"/>
  <c r="E70" i="1"/>
  <c r="D70" i="1"/>
  <c r="C70" i="1"/>
  <c r="O69" i="1"/>
  <c r="M69" i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I63" i="1" s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I58" i="1" s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I52" i="1" s="1"/>
  <c r="G52" i="1"/>
  <c r="D52" i="1"/>
  <c r="C52" i="1"/>
  <c r="M51" i="1"/>
  <c r="L51" i="1"/>
  <c r="K51" i="1"/>
  <c r="J51" i="1"/>
  <c r="H51" i="1"/>
  <c r="M50" i="1"/>
  <c r="M49" i="1" s="1"/>
  <c r="L50" i="1"/>
  <c r="L49" i="1" s="1"/>
  <c r="K50" i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L37" i="1" s="1"/>
  <c r="K38" i="1"/>
  <c r="K37" i="1" s="1"/>
  <c r="J38" i="1"/>
  <c r="H38" i="1"/>
  <c r="H37" i="1" s="1"/>
  <c r="G38" i="1"/>
  <c r="G37" i="1" s="1"/>
  <c r="E38" i="1"/>
  <c r="E37" i="1" s="1"/>
  <c r="F37" i="1" s="1"/>
  <c r="D38" i="1"/>
  <c r="D37" i="1" s="1"/>
  <c r="O37" i="1"/>
  <c r="M37" i="1"/>
  <c r="N37" i="1" s="1"/>
  <c r="J37" i="1"/>
  <c r="C37" i="1"/>
  <c r="O36" i="1"/>
  <c r="M36" i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F34" i="1" s="1"/>
  <c r="D34" i="1"/>
  <c r="C34" i="1"/>
  <c r="O33" i="1"/>
  <c r="N33" i="1" s="1"/>
  <c r="M33" i="1"/>
  <c r="L33" i="1"/>
  <c r="K33" i="1"/>
  <c r="J33" i="1"/>
  <c r="H33" i="1"/>
  <c r="I33" i="1" s="1"/>
  <c r="G33" i="1"/>
  <c r="E33" i="1"/>
  <c r="D33" i="1"/>
  <c r="C33" i="1"/>
  <c r="O32" i="1"/>
  <c r="M32" i="1"/>
  <c r="N32" i="1" s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J29" i="1"/>
  <c r="H29" i="1"/>
  <c r="H28" i="1" s="1"/>
  <c r="G29" i="1"/>
  <c r="G28" i="1" s="1"/>
  <c r="E29" i="1"/>
  <c r="E28" i="1" s="1"/>
  <c r="D29" i="1"/>
  <c r="D28" i="1" s="1"/>
  <c r="O28" i="1"/>
  <c r="K28" i="1"/>
  <c r="J28" i="1"/>
  <c r="C28" i="1"/>
  <c r="O27" i="1"/>
  <c r="C27" i="1"/>
  <c r="O26" i="1"/>
  <c r="M26" i="1"/>
  <c r="L26" i="1"/>
  <c r="K26" i="1"/>
  <c r="J26" i="1"/>
  <c r="H26" i="1"/>
  <c r="I26" i="1" s="1"/>
  <c r="G26" i="1"/>
  <c r="E26" i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C22" i="1"/>
  <c r="O21" i="1"/>
  <c r="M21" i="1"/>
  <c r="L21" i="1"/>
  <c r="K21" i="1"/>
  <c r="H21" i="1"/>
  <c r="G21" i="1"/>
  <c r="E21" i="1"/>
  <c r="D21" i="1"/>
  <c r="C21" i="1"/>
  <c r="O20" i="1"/>
  <c r="M20" i="1"/>
  <c r="N20" i="1" s="1"/>
  <c r="L20" i="1"/>
  <c r="K20" i="1"/>
  <c r="H20" i="1"/>
  <c r="I20" i="1" s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L14" i="1" s="1"/>
  <c r="L13" i="1" s="1"/>
  <c r="K15" i="1"/>
  <c r="J15" i="1"/>
  <c r="H15" i="1"/>
  <c r="G15" i="1"/>
  <c r="G14" i="1" s="1"/>
  <c r="D15" i="1"/>
  <c r="D14" i="1" s="1"/>
  <c r="D13" i="1" s="1"/>
  <c r="K14" i="1"/>
  <c r="K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I9" i="1" s="1"/>
  <c r="G10" i="1"/>
  <c r="G9" i="1" s="1"/>
  <c r="E10" i="1"/>
  <c r="E9" i="1" s="1"/>
  <c r="D10" i="1"/>
  <c r="D9" i="1" s="1"/>
  <c r="O9" i="1"/>
  <c r="C9" i="1"/>
  <c r="M8" i="1"/>
  <c r="L8" i="1"/>
  <c r="J8" i="1"/>
  <c r="H8" i="1"/>
  <c r="G8" i="1"/>
  <c r="E8" i="1"/>
  <c r="D8" i="1"/>
  <c r="M7" i="1"/>
  <c r="M6" i="1" s="1"/>
  <c r="N6" i="1" s="1"/>
  <c r="L7" i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I6" i="1" l="1"/>
  <c r="F25" i="1"/>
  <c r="N36" i="1"/>
  <c r="F81" i="1"/>
  <c r="F70" i="1"/>
  <c r="M14" i="1"/>
  <c r="M13" i="1" s="1"/>
  <c r="N13" i="1" s="1"/>
  <c r="I21" i="1"/>
  <c r="I81" i="1"/>
  <c r="E18" i="1"/>
  <c r="F18" i="1" s="1"/>
  <c r="N52" i="1"/>
  <c r="I70" i="1"/>
  <c r="N21" i="1"/>
  <c r="N34" i="1"/>
  <c r="N69" i="1"/>
  <c r="I71" i="1"/>
  <c r="H74" i="1"/>
  <c r="I82" i="1"/>
  <c r="N9" i="1"/>
  <c r="N25" i="1"/>
  <c r="N49" i="1"/>
  <c r="N81" i="1"/>
  <c r="K72" i="1"/>
  <c r="K31" i="1"/>
  <c r="F6" i="1"/>
  <c r="M31" i="1"/>
  <c r="L31" i="1"/>
  <c r="N35" i="1"/>
  <c r="N58" i="1"/>
  <c r="G74" i="1"/>
  <c r="G13" i="1"/>
  <c r="F9" i="1"/>
  <c r="I23" i="1"/>
  <c r="F43" i="1"/>
  <c r="I25" i="1"/>
  <c r="I35" i="1"/>
  <c r="I37" i="1"/>
  <c r="H18" i="1"/>
  <c r="I18" i="1" s="1"/>
  <c r="I34" i="1"/>
  <c r="I69" i="1"/>
  <c r="F71" i="1"/>
  <c r="H77" i="1"/>
  <c r="M84" i="1"/>
  <c r="J9" i="1"/>
  <c r="I24" i="1"/>
  <c r="N26" i="1"/>
  <c r="F28" i="1"/>
  <c r="I88" i="1"/>
  <c r="N71" i="1"/>
  <c r="K84" i="1"/>
  <c r="C31" i="1"/>
  <c r="C104" i="1" s="1"/>
  <c r="L18" i="1"/>
  <c r="N23" i="1"/>
  <c r="D31" i="1"/>
  <c r="D87" i="1" s="1"/>
  <c r="D104" i="1" s="1"/>
  <c r="O31" i="1"/>
  <c r="N31" i="1" s="1"/>
  <c r="I43" i="1"/>
  <c r="K49" i="1"/>
  <c r="L84" i="1"/>
  <c r="L6" i="1"/>
  <c r="M18" i="1"/>
  <c r="N18" i="1" s="1"/>
  <c r="I28" i="1"/>
  <c r="N19" i="1"/>
  <c r="F23" i="1"/>
  <c r="F32" i="1"/>
  <c r="F33" i="1"/>
  <c r="F35" i="1"/>
  <c r="G77" i="1"/>
  <c r="H14" i="1"/>
  <c r="H13" i="1" s="1"/>
  <c r="I13" i="1" s="1"/>
  <c r="D18" i="1"/>
  <c r="G31" i="1"/>
  <c r="I36" i="1"/>
  <c r="J49" i="1"/>
  <c r="F20" i="1"/>
  <c r="F24" i="1"/>
  <c r="F26" i="1"/>
  <c r="N28" i="1"/>
  <c r="H31" i="1"/>
  <c r="L72" i="1"/>
  <c r="K18" i="1"/>
  <c r="F19" i="1"/>
  <c r="G18" i="1"/>
  <c r="F21" i="1"/>
  <c r="N24" i="1"/>
  <c r="E31" i="1"/>
  <c r="N43" i="1"/>
  <c r="I49" i="1"/>
  <c r="N63" i="1"/>
  <c r="N70" i="1"/>
  <c r="M72" i="1"/>
  <c r="N72" i="1" s="1"/>
  <c r="E72" i="1"/>
  <c r="F72" i="1" s="1"/>
  <c r="I84" i="1"/>
  <c r="H72" i="1"/>
  <c r="N84" i="1"/>
  <c r="I19" i="1"/>
  <c r="I32" i="1"/>
  <c r="G72" i="1" l="1"/>
  <c r="G87" i="1" s="1"/>
  <c r="G104" i="1" s="1"/>
  <c r="K87" i="1"/>
  <c r="K104" i="1" s="1"/>
  <c r="L87" i="1"/>
  <c r="L104" i="1" s="1"/>
  <c r="O88" i="1"/>
  <c r="I31" i="1"/>
  <c r="E87" i="1"/>
  <c r="F87" i="1" s="1"/>
  <c r="M87" i="1"/>
  <c r="M104" i="1" s="1"/>
  <c r="F31" i="1"/>
  <c r="I72" i="1"/>
  <c r="H87" i="1"/>
  <c r="N87" i="1" l="1"/>
  <c r="E104" i="1"/>
  <c r="O104" i="1"/>
  <c r="N88" i="1"/>
  <c r="H104" i="1"/>
  <c r="I87" i="1"/>
</calcChain>
</file>

<file path=xl/sharedStrings.xml><?xml version="1.0" encoding="utf-8"?>
<sst xmlns="http://schemas.openxmlformats.org/spreadsheetml/2006/main" count="156" uniqueCount="133">
  <si>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</si>
  <si>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</si>
  <si>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</si>
  <si>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</si>
  <si>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</si>
  <si>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</si>
  <si>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</si>
  <si>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</si>
  <si>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</si>
  <si>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</si>
  <si>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</si>
  <si>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</si>
  <si>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</si>
  <si>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</si>
  <si>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</si>
  <si>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</si>
  <si>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</si>
  <si>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</si>
  <si>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</si>
  <si>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</si>
  <si>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</si>
  <si>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</si>
  <si>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</si>
  <si>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</si>
  <si>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</si>
  <si>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</si>
  <si>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</si>
  <si>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</si>
  <si>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</si>
  <si>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</si>
  <si>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</si>
  <si>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</si>
  <si>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</si>
  <si>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</si>
  <si>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</si>
  <si>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</si>
  <si>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</si>
  <si>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</si>
  <si>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</si>
  <si>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</si>
  <si>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</si>
  <si>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</si>
  <si>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</si>
  <si>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</si>
  <si>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</si>
  <si>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</si>
  <si>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</si>
  <si>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</si>
  <si>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</si>
  <si>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</si>
  <si>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</si>
  <si>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</si>
  <si>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</si>
  <si>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</si>
  <si>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</si>
  <si>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</si>
  <si>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</si>
  <si>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</si>
  <si>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</si>
  <si>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</si>
  <si>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</si>
  <si>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</si>
  <si>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</si>
  <si>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</si>
  <si>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</si>
  <si>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</si>
  <si>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</si>
  <si>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</si>
  <si>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</si>
  <si>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</si>
  <si>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</si>
  <si>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</si>
  <si>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</si>
  <si>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</si>
  <si>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</si>
  <si>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</si>
  <si>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</si>
  <si>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</si>
  <si>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</si>
  <si>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</si>
  <si>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</si>
  <si>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</si>
  <si>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</si>
  <si>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</si>
  <si>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</si>
  <si>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</si>
  <si>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</si>
  <si>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</si>
  <si>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</si>
  <si>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</si>
  <si>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</si>
  <si>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</si>
  <si>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</si>
  <si>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</si>
  <si>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</si>
  <si>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</si>
  <si>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</si>
  <si>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</si>
  <si>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</si>
  <si>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</si>
  <si>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</si>
  <si>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</si>
  <si>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</si>
  <si>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</si>
  <si>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</si>
  <si>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</si>
  <si>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</si>
  <si>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</si>
  <si>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</si>
  <si>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</si>
  <si>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</si>
  <si>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</si>
  <si>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</si>
  <si>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</si>
  <si>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</si>
  <si>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</si>
  <si>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</si>
  <si>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</si>
  <si>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</si>
  <si>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</si>
  <si>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</si>
  <si>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</si>
  <si>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</si>
  <si>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</si>
  <si>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</si>
  <si>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</si>
  <si>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</si>
  <si>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</si>
  <si>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</si>
  <si>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4,7275 (kurs EBC z przedostatniego dnia roboczego Komisji Europejskiej miesiąca poprzedzającego miesiąc, dla którego dokonuje się wyliczenia limitu alokacji środków wspólnotowych - 28.10.2022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</si>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</sst>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64" fontId="8" fillId="6" borderId="34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4" fontId="8" fillId="3" borderId="5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listopad%202022/ARiMR%20(M_2022-1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9547520577.0627499</v>
          </cell>
        </row>
        <row r="99">
          <cell r="D99">
            <v>10000000</v>
          </cell>
          <cell r="E99">
            <v>47112313.189374998</v>
          </cell>
        </row>
        <row r="100">
          <cell r="D100">
            <v>80000000</v>
          </cell>
          <cell r="E100">
            <v>378200000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30.11.2022 r.</v>
          </cell>
        </row>
        <row r="8">
          <cell r="F8">
            <v>250013232.333875</v>
          </cell>
          <cell r="AK8">
            <v>16</v>
          </cell>
          <cell r="AR8">
            <v>52999757</v>
          </cell>
        </row>
        <row r="9">
          <cell r="H9">
            <v>186</v>
          </cell>
          <cell r="I9">
            <v>186947345.05000001</v>
          </cell>
          <cell r="U9">
            <v>72</v>
          </cell>
          <cell r="V9">
            <v>97413384.120000005</v>
          </cell>
          <cell r="AK9">
            <v>16</v>
          </cell>
          <cell r="AL9">
            <v>12071250.219999999</v>
          </cell>
          <cell r="AM9">
            <v>7680936.2700000005</v>
          </cell>
          <cell r="AN9">
            <v>2670055.8099999996</v>
          </cell>
        </row>
        <row r="15">
          <cell r="H15">
            <v>4</v>
          </cell>
          <cell r="I15">
            <v>111855192</v>
          </cell>
          <cell r="U15">
            <v>1</v>
          </cell>
          <cell r="V15">
            <v>54081383.479999997</v>
          </cell>
          <cell r="AK15">
            <v>0</v>
          </cell>
          <cell r="AM15">
            <v>0</v>
          </cell>
          <cell r="AN15">
            <v>0</v>
          </cell>
        </row>
        <row r="18">
          <cell r="F18">
            <v>512005059.20807505</v>
          </cell>
          <cell r="AR18">
            <v>110000519</v>
          </cell>
        </row>
        <row r="19">
          <cell r="H19">
            <v>103</v>
          </cell>
          <cell r="I19">
            <v>499787010.64999998</v>
          </cell>
          <cell r="U19">
            <v>72</v>
          </cell>
          <cell r="V19">
            <v>305196371.71999997</v>
          </cell>
          <cell r="AK19">
            <v>17</v>
          </cell>
          <cell r="AL19">
            <v>150297672.40000004</v>
          </cell>
          <cell r="AM19">
            <v>95634408.319999993</v>
          </cell>
          <cell r="AN19">
            <v>33420307.06000001</v>
          </cell>
        </row>
        <row r="25">
          <cell r="H25">
            <v>61</v>
          </cell>
          <cell r="I25">
            <v>60437797.459999993</v>
          </cell>
          <cell r="U25">
            <v>31</v>
          </cell>
          <cell r="V25">
            <v>18633904.960000001</v>
          </cell>
          <cell r="AK25">
            <v>9</v>
          </cell>
          <cell r="AL25">
            <v>11547155.940000001</v>
          </cell>
          <cell r="AM25">
            <v>7347455.1100000003</v>
          </cell>
          <cell r="AN25">
            <v>2511416.41</v>
          </cell>
        </row>
        <row r="36">
          <cell r="F36">
            <v>201844431.57367498</v>
          </cell>
          <cell r="AK36">
            <v>10605</v>
          </cell>
          <cell r="AR36">
            <v>44004400</v>
          </cell>
        </row>
        <row r="37">
          <cell r="AK37">
            <v>10560</v>
          </cell>
        </row>
        <row r="38">
          <cell r="H38">
            <v>4417</v>
          </cell>
          <cell r="U38">
            <v>3319</v>
          </cell>
          <cell r="AK38">
            <v>2399</v>
          </cell>
          <cell r="AL38">
            <v>8234156.0899999999</v>
          </cell>
          <cell r="AM38">
            <v>5239365.3999999994</v>
          </cell>
          <cell r="AN38">
            <v>1870281.06</v>
          </cell>
        </row>
        <row r="47">
          <cell r="AK47">
            <v>8305</v>
          </cell>
          <cell r="AL47">
            <v>22571733.219999999</v>
          </cell>
          <cell r="AM47">
            <v>14362319.380000001</v>
          </cell>
          <cell r="AN47">
            <v>5228085.03</v>
          </cell>
        </row>
        <row r="48">
          <cell r="H48">
            <v>199</v>
          </cell>
          <cell r="I48">
            <v>268037702.56</v>
          </cell>
          <cell r="U48">
            <v>59</v>
          </cell>
          <cell r="V48">
            <v>79433702.969999999</v>
          </cell>
          <cell r="AK48">
            <v>46</v>
          </cell>
          <cell r="AL48">
            <v>56789067.870000005</v>
          </cell>
          <cell r="AM48">
            <v>36134883.130000003</v>
          </cell>
          <cell r="AN48">
            <v>12743066.729999999</v>
          </cell>
        </row>
        <row r="52">
          <cell r="F52">
            <v>18411050016.510052</v>
          </cell>
          <cell r="AK52">
            <v>40181</v>
          </cell>
          <cell r="AR52">
            <v>4008796435</v>
          </cell>
        </row>
        <row r="53">
          <cell r="F53">
            <v>10535405390.252125</v>
          </cell>
          <cell r="H53">
            <v>87780</v>
          </cell>
          <cell r="I53">
            <v>17556719107.07</v>
          </cell>
          <cell r="U53">
            <v>47395</v>
          </cell>
          <cell r="V53">
            <v>8876002915.1800022</v>
          </cell>
          <cell r="AK53">
            <v>36499</v>
          </cell>
          <cell r="AL53">
            <v>6752708380.1800003</v>
          </cell>
          <cell r="AM53">
            <v>4296748219.2700005</v>
          </cell>
          <cell r="AN53">
            <v>1515969887.1499984</v>
          </cell>
          <cell r="AR53">
            <v>2314922298</v>
          </cell>
        </row>
        <row r="66">
          <cell r="F66">
            <v>511154393.658225</v>
          </cell>
          <cell r="H66">
            <v>4681</v>
          </cell>
          <cell r="I66">
            <v>805486735.70000005</v>
          </cell>
          <cell r="U66">
            <v>2827</v>
          </cell>
          <cell r="V66">
            <v>426234485.46999997</v>
          </cell>
          <cell r="AK66">
            <v>2454</v>
          </cell>
          <cell r="AL66">
            <v>366783482.72999996</v>
          </cell>
          <cell r="AM66">
            <v>327467612.72000003</v>
          </cell>
          <cell r="AN66">
            <v>82285468.11999999</v>
          </cell>
          <cell r="AR66">
            <v>112798335</v>
          </cell>
        </row>
        <row r="70">
          <cell r="D70" t="str">
            <v>Inwestycje mające na celu ochronę wód przed zanieczyszczeniem azotanami pochodzącymi ze źródeł rolniczych 
(w tym "Inwestycje w gospodarstwach położonych na obszarach OSN")</v>
          </cell>
          <cell r="F70">
            <v>642321743.89055002</v>
          </cell>
          <cell r="H70">
            <v>7835</v>
          </cell>
          <cell r="I70">
            <v>571014075.09000003</v>
          </cell>
          <cell r="U70">
            <v>4210</v>
          </cell>
          <cell r="V70">
            <v>313035431.44999999</v>
          </cell>
          <cell r="AK70">
            <v>2988</v>
          </cell>
          <cell r="AL70">
            <v>215631178.73999998</v>
          </cell>
          <cell r="AM70">
            <v>204047471.36999997</v>
          </cell>
          <cell r="AN70">
            <v>47105835.839999996</v>
          </cell>
          <cell r="AR70">
            <v>137338894</v>
          </cell>
        </row>
        <row r="77">
          <cell r="F77">
            <v>3957106133.7435246</v>
          </cell>
          <cell r="H77">
            <v>5846</v>
          </cell>
          <cell r="I77">
            <v>11206489847.329998</v>
          </cell>
          <cell r="U77">
            <v>1467</v>
          </cell>
          <cell r="V77">
            <v>3191830859.8599997</v>
          </cell>
          <cell r="AK77">
            <v>819</v>
          </cell>
          <cell r="AL77">
            <v>1791987324.4500003</v>
          </cell>
          <cell r="AM77">
            <v>1140241529.1300001</v>
          </cell>
          <cell r="AN77">
            <v>401945321.16999996</v>
          </cell>
          <cell r="AR77">
            <v>855330975</v>
          </cell>
        </row>
        <row r="89">
          <cell r="F89">
            <v>1983572354.2281249</v>
          </cell>
          <cell r="H89">
            <v>230</v>
          </cell>
          <cell r="I89">
            <v>2130354850.1700001</v>
          </cell>
          <cell r="U89">
            <v>177</v>
          </cell>
          <cell r="V89">
            <v>1704000192.6647949</v>
          </cell>
          <cell r="AK89">
            <v>46</v>
          </cell>
          <cell r="AL89">
            <v>342799270.78999996</v>
          </cell>
          <cell r="AM89">
            <v>218123175.41999999</v>
          </cell>
          <cell r="AN89">
            <v>76028760.25</v>
          </cell>
          <cell r="AR89">
            <v>423098688</v>
          </cell>
        </row>
        <row r="90">
          <cell r="F90">
            <v>781490000.73749995</v>
          </cell>
          <cell r="AR90">
            <v>165307245</v>
          </cell>
        </row>
        <row r="91">
          <cell r="F91">
            <v>691776447.98144996</v>
          </cell>
          <cell r="AK91">
            <v>4245</v>
          </cell>
          <cell r="AR91">
            <v>148446174</v>
          </cell>
        </row>
        <row r="92">
          <cell r="H92">
            <v>9300</v>
          </cell>
          <cell r="I92">
            <v>662201601.69000006</v>
          </cell>
          <cell r="U92">
            <v>5381</v>
          </cell>
          <cell r="V92">
            <v>348942018.40999997</v>
          </cell>
          <cell r="AK92">
            <v>3778</v>
          </cell>
          <cell r="AL92">
            <v>244953947.18000001</v>
          </cell>
          <cell r="AM92">
            <v>155864178.19999999</v>
          </cell>
          <cell r="AN92">
            <v>53825940.5</v>
          </cell>
        </row>
        <row r="101">
          <cell r="H101">
            <v>1644</v>
          </cell>
          <cell r="I101">
            <v>115272776.75000001</v>
          </cell>
          <cell r="U101">
            <v>603</v>
          </cell>
          <cell r="V101">
            <v>31370298.82</v>
          </cell>
          <cell r="AK101">
            <v>469</v>
          </cell>
          <cell r="AL101">
            <v>24091992.399999995</v>
          </cell>
          <cell r="AM101">
            <v>15329732.719999999</v>
          </cell>
          <cell r="AN101">
            <v>5432141.0700000003</v>
          </cell>
        </row>
        <row r="113">
          <cell r="AK113">
            <v>102518</v>
          </cell>
        </row>
        <row r="114">
          <cell r="F114">
            <v>3882734582.1335745</v>
          </cell>
          <cell r="H114">
            <v>35642</v>
          </cell>
          <cell r="I114">
            <v>4485450000</v>
          </cell>
          <cell r="U114">
            <v>26925</v>
          </cell>
          <cell r="V114">
            <v>3439150000</v>
          </cell>
          <cell r="AK114">
            <v>25069</v>
          </cell>
          <cell r="AL114">
            <v>2799930000</v>
          </cell>
          <cell r="AM114">
            <v>1781595459</v>
          </cell>
          <cell r="AN114">
            <v>627402145.45999992</v>
          </cell>
          <cell r="AR114">
            <v>852171231</v>
          </cell>
        </row>
        <row r="123">
          <cell r="F123">
            <v>3527442922.862875</v>
          </cell>
          <cell r="H123">
            <v>31826</v>
          </cell>
          <cell r="I123">
            <v>5650800000</v>
          </cell>
          <cell r="U123">
            <v>13018</v>
          </cell>
          <cell r="V123">
            <v>2229250000</v>
          </cell>
          <cell r="AK123">
            <v>12074</v>
          </cell>
          <cell r="AL123">
            <v>1701180000</v>
          </cell>
          <cell r="AM123">
            <v>1082460834</v>
          </cell>
          <cell r="AN123">
            <v>373423757.25</v>
          </cell>
          <cell r="AR123">
            <v>757477347</v>
          </cell>
        </row>
        <row r="132">
          <cell r="F132">
            <v>4705680589.1356754</v>
          </cell>
          <cell r="H132">
            <v>89957</v>
          </cell>
          <cell r="I132">
            <v>5397420000</v>
          </cell>
          <cell r="U132">
            <v>61987</v>
          </cell>
          <cell r="V132">
            <v>3719220000</v>
          </cell>
          <cell r="AK132">
            <v>62261</v>
          </cell>
          <cell r="AL132">
            <v>3182688000</v>
          </cell>
          <cell r="AM132">
            <v>2025144374.4000003</v>
          </cell>
          <cell r="AN132">
            <v>710729135.30000007</v>
          </cell>
          <cell r="AR132">
            <v>1029052603</v>
          </cell>
        </row>
        <row r="143">
          <cell r="F143">
            <v>2550837769.6053247</v>
          </cell>
          <cell r="H143">
            <v>12800</v>
          </cell>
          <cell r="I143">
            <v>5547121090.4099998</v>
          </cell>
          <cell r="U143">
            <v>3671</v>
          </cell>
          <cell r="V143">
            <v>1586934605.2799997</v>
          </cell>
          <cell r="AK143">
            <v>2603</v>
          </cell>
          <cell r="AL143">
            <v>1107715884.23</v>
          </cell>
          <cell r="AM143">
            <v>704839611.8599999</v>
          </cell>
          <cell r="AN143">
            <v>245367496.30000004</v>
          </cell>
          <cell r="AR143">
            <v>550577793</v>
          </cell>
        </row>
        <row r="149">
          <cell r="F149">
            <v>10285884.884974999</v>
          </cell>
          <cell r="H149">
            <v>887</v>
          </cell>
          <cell r="U149">
            <v>571</v>
          </cell>
          <cell r="V149">
            <v>10115497.399999999</v>
          </cell>
          <cell r="AK149">
            <v>570</v>
          </cell>
          <cell r="AL149">
            <v>9979061.1999999993</v>
          </cell>
          <cell r="AM149">
            <v>6349673.71</v>
          </cell>
          <cell r="AN149">
            <v>2332100.96</v>
          </cell>
          <cell r="AR149">
            <v>2396857</v>
          </cell>
        </row>
        <row r="155">
          <cell r="F155">
            <v>10087783523.77935</v>
          </cell>
          <cell r="AK155">
            <v>2010</v>
          </cell>
          <cell r="AR155">
            <v>2213455964</v>
          </cell>
        </row>
        <row r="156">
          <cell r="H156">
            <v>6133</v>
          </cell>
          <cell r="I156">
            <v>8700121833.8645515</v>
          </cell>
          <cell r="U156">
            <v>2398</v>
          </cell>
          <cell r="V156">
            <v>2483438605.283905</v>
          </cell>
          <cell r="AK156">
            <v>1209</v>
          </cell>
          <cell r="AL156">
            <v>2094776167.1400001</v>
          </cell>
          <cell r="AM156">
            <v>1332906066.0899999</v>
          </cell>
          <cell r="AN156">
            <v>486985129.79000002</v>
          </cell>
        </row>
        <row r="157">
          <cell r="H157">
            <v>4423</v>
          </cell>
          <cell r="I157">
            <v>9931065219.3650684</v>
          </cell>
          <cell r="U157">
            <v>1952</v>
          </cell>
          <cell r="V157">
            <v>3592840724.1241188</v>
          </cell>
          <cell r="AK157">
            <v>1123</v>
          </cell>
          <cell r="AL157">
            <v>2129339784.5</v>
          </cell>
          <cell r="AM157">
            <v>1354898898.4300001</v>
          </cell>
          <cell r="AN157">
            <v>478812611.78999996</v>
          </cell>
        </row>
        <row r="160">
          <cell r="H160">
            <v>1464</v>
          </cell>
          <cell r="I160">
            <v>893593117.47448707</v>
          </cell>
          <cell r="U160">
            <v>821</v>
          </cell>
          <cell r="V160">
            <v>507490654.41111106</v>
          </cell>
          <cell r="AK160">
            <v>528</v>
          </cell>
          <cell r="AL160">
            <v>363164620.55999994</v>
          </cell>
          <cell r="AM160">
            <v>231081645.44</v>
          </cell>
          <cell r="AN160">
            <v>80865709.210000008</v>
          </cell>
        </row>
        <row r="161">
          <cell r="H161">
            <v>348</v>
          </cell>
          <cell r="I161">
            <v>442092152.00647962</v>
          </cell>
          <cell r="U161">
            <v>211</v>
          </cell>
          <cell r="V161">
            <v>258908037.25608367</v>
          </cell>
          <cell r="AK161">
            <v>182</v>
          </cell>
          <cell r="AL161">
            <v>209837382.70000002</v>
          </cell>
          <cell r="AM161">
            <v>133519525.98000002</v>
          </cell>
          <cell r="AN161">
            <v>47582868.729999997</v>
          </cell>
        </row>
        <row r="162">
          <cell r="H162">
            <v>103</v>
          </cell>
          <cell r="I162">
            <v>58895854.840573631</v>
          </cell>
          <cell r="U162">
            <v>75</v>
          </cell>
          <cell r="V162">
            <v>43819382.976900831</v>
          </cell>
          <cell r="AK162">
            <v>75</v>
          </cell>
          <cell r="AL162">
            <v>42629766.57</v>
          </cell>
          <cell r="AM162">
            <v>27125320.16</v>
          </cell>
          <cell r="AN162">
            <v>9568679.6400000006</v>
          </cell>
        </row>
        <row r="164">
          <cell r="F164">
            <v>1163790337.8576999</v>
          </cell>
          <cell r="H164">
            <v>27487</v>
          </cell>
          <cell r="I164">
            <v>132804386.12000002</v>
          </cell>
          <cell r="U164">
            <v>21325</v>
          </cell>
          <cell r="V164">
            <v>1132922487.1400001</v>
          </cell>
          <cell r="AK164">
            <v>18725</v>
          </cell>
          <cell r="AL164">
            <v>751262192.83999991</v>
          </cell>
          <cell r="AM164">
            <v>478027039.55000007</v>
          </cell>
          <cell r="AN164">
            <v>170811096.41000003</v>
          </cell>
          <cell r="AR164">
            <v>257689060</v>
          </cell>
        </row>
        <row r="165">
          <cell r="H165">
            <v>24851</v>
          </cell>
          <cell r="I165">
            <v>116579645.85000002</v>
          </cell>
          <cell r="U165">
            <v>19789</v>
          </cell>
          <cell r="V165">
            <v>1125243049.49</v>
          </cell>
          <cell r="AK165">
            <v>18317</v>
          </cell>
          <cell r="AL165">
            <v>743582661.90999997</v>
          </cell>
          <cell r="AM165">
            <v>473140561.72999996</v>
          </cell>
          <cell r="AN165">
            <v>169120140.17999998</v>
          </cell>
        </row>
        <row r="166">
          <cell r="H166">
            <v>24706</v>
          </cell>
          <cell r="I166">
            <v>114496827.95000002</v>
          </cell>
          <cell r="U166">
            <v>19732</v>
          </cell>
          <cell r="AK166">
            <v>2722</v>
          </cell>
          <cell r="AL166">
            <v>94376481.019999996</v>
          </cell>
          <cell r="AM166">
            <v>60051592.900000006</v>
          </cell>
          <cell r="AN166">
            <v>21309337.25</v>
          </cell>
        </row>
        <row r="190">
          <cell r="H190">
            <v>145</v>
          </cell>
          <cell r="I190">
            <v>2082817.9</v>
          </cell>
          <cell r="U190">
            <v>57</v>
          </cell>
          <cell r="AK190">
            <v>9424</v>
          </cell>
          <cell r="AL190">
            <v>346970778.05000001</v>
          </cell>
          <cell r="AM190">
            <v>220776819.54999998</v>
          </cell>
          <cell r="AN190">
            <v>78913163.650000006</v>
          </cell>
        </row>
        <row r="200">
          <cell r="V200">
            <v>549801621.25999999</v>
          </cell>
          <cell r="AK200">
            <v>7753</v>
          </cell>
          <cell r="AL200">
            <v>302235402.83999997</v>
          </cell>
          <cell r="AM200">
            <v>192312149.27999997</v>
          </cell>
          <cell r="AN200">
            <v>68897639.280000001</v>
          </cell>
        </row>
        <row r="209">
          <cell r="H209">
            <v>2636</v>
          </cell>
          <cell r="I209">
            <v>16224740.27</v>
          </cell>
          <cell r="U209">
            <v>1536</v>
          </cell>
          <cell r="V209">
            <v>7679437.6499999994</v>
          </cell>
          <cell r="AK209">
            <v>1162</v>
          </cell>
          <cell r="AL209">
            <v>7679530.9300000006</v>
          </cell>
          <cell r="AM209">
            <v>4886477.8200000012</v>
          </cell>
          <cell r="AN209">
            <v>1690956.23</v>
          </cell>
        </row>
        <row r="216">
          <cell r="F216">
            <v>1193025387.2798748</v>
          </cell>
          <cell r="AR216">
            <v>262416420</v>
          </cell>
        </row>
        <row r="217">
          <cell r="H217">
            <v>618</v>
          </cell>
          <cell r="U217">
            <v>580</v>
          </cell>
          <cell r="AK217">
            <v>511</v>
          </cell>
          <cell r="AL217">
            <v>462581174.27999997</v>
          </cell>
          <cell r="AM217">
            <v>292515865.91999996</v>
          </cell>
          <cell r="AN217">
            <v>102498243.36999999</v>
          </cell>
        </row>
        <row r="230">
          <cell r="AK230">
            <v>756</v>
          </cell>
          <cell r="AL230">
            <v>271254898.06999999</v>
          </cell>
          <cell r="AM230">
            <v>172599482.47999999</v>
          </cell>
          <cell r="AN230">
            <v>62977142.140000001</v>
          </cell>
        </row>
        <row r="231">
          <cell r="F231">
            <v>9109183529.3370495</v>
          </cell>
          <cell r="H231">
            <v>583389</v>
          </cell>
          <cell r="U231">
            <v>482575</v>
          </cell>
          <cell r="AK231">
            <v>119793</v>
          </cell>
          <cell r="AL231">
            <v>6657766017.5699997</v>
          </cell>
          <cell r="AM231">
            <v>4236314819.8499994</v>
          </cell>
          <cell r="AN231">
            <v>1498443647.0899999</v>
          </cell>
          <cell r="AR231">
            <v>2000164058</v>
          </cell>
        </row>
        <row r="232">
          <cell r="H232">
            <v>545084</v>
          </cell>
          <cell r="U232">
            <v>451973</v>
          </cell>
          <cell r="V232">
            <v>5415012305.8199997</v>
          </cell>
          <cell r="AK232">
            <v>112402</v>
          </cell>
          <cell r="AL232">
            <v>6134156249.2799997</v>
          </cell>
          <cell r="AM232">
            <v>3903142217.7800007</v>
          </cell>
          <cell r="AN232">
            <v>1380699399.9399998</v>
          </cell>
        </row>
        <row r="233">
          <cell r="H233">
            <v>54723</v>
          </cell>
          <cell r="U233">
            <v>45131</v>
          </cell>
          <cell r="V233">
            <v>469173568.23999989</v>
          </cell>
          <cell r="AK233">
            <v>13266</v>
          </cell>
          <cell r="AL233">
            <v>523609768.29000002</v>
          </cell>
          <cell r="AM233">
            <v>333172602.06999999</v>
          </cell>
          <cell r="AN233">
            <v>117744247.15000001</v>
          </cell>
        </row>
        <row r="234">
          <cell r="H234">
            <v>433676</v>
          </cell>
          <cell r="U234">
            <v>338856</v>
          </cell>
          <cell r="AK234">
            <v>91074</v>
          </cell>
          <cell r="AL234">
            <v>5115816076.0200005</v>
          </cell>
          <cell r="AM234">
            <v>3255189971.9400001</v>
          </cell>
          <cell r="AN234">
            <v>1141258002.1099999</v>
          </cell>
        </row>
        <row r="250">
          <cell r="H250">
            <v>149713</v>
          </cell>
          <cell r="U250">
            <v>143719</v>
          </cell>
          <cell r="AK250">
            <v>57607</v>
          </cell>
          <cell r="AL250">
            <v>1541905824.7499998</v>
          </cell>
          <cell r="AM250">
            <v>981096776.39999998</v>
          </cell>
          <cell r="AN250">
            <v>357175080.62</v>
          </cell>
        </row>
        <row r="255">
          <cell r="AK255">
            <v>1</v>
          </cell>
          <cell r="AL255">
            <v>44116.800000000003</v>
          </cell>
          <cell r="AM255">
            <v>28071.51</v>
          </cell>
          <cell r="AN255">
            <v>10564.36</v>
          </cell>
        </row>
        <row r="256">
          <cell r="F256">
            <v>3939781285.6932745</v>
          </cell>
          <cell r="H256">
            <v>149516</v>
          </cell>
          <cell r="U256">
            <v>127247</v>
          </cell>
          <cell r="AK256">
            <v>33095</v>
          </cell>
          <cell r="AL256">
            <v>2664656601.54</v>
          </cell>
          <cell r="AM256">
            <v>1695519481.9599998</v>
          </cell>
          <cell r="AN256">
            <v>601448506.36999989</v>
          </cell>
          <cell r="AR256">
            <v>865368117</v>
          </cell>
        </row>
        <row r="257">
          <cell r="H257">
            <v>37873</v>
          </cell>
          <cell r="U257">
            <v>27920</v>
          </cell>
          <cell r="V257">
            <v>542857001.97000003</v>
          </cell>
          <cell r="AK257">
            <v>15567</v>
          </cell>
          <cell r="AL257">
            <v>609910368.0999999</v>
          </cell>
          <cell r="AM257">
            <v>388085690.61999995</v>
          </cell>
          <cell r="AN257">
            <v>137210870.78</v>
          </cell>
        </row>
        <row r="258">
          <cell r="H258">
            <v>124737</v>
          </cell>
          <cell r="U258">
            <v>108244</v>
          </cell>
          <cell r="V258">
            <v>1898618956.3400002</v>
          </cell>
          <cell r="AK258">
            <v>28924</v>
          </cell>
          <cell r="AL258">
            <v>2054746233.4400001</v>
          </cell>
          <cell r="AM258">
            <v>1307433791.3400002</v>
          </cell>
          <cell r="AN258">
            <v>464237635.59000003</v>
          </cell>
        </row>
        <row r="259">
          <cell r="H259">
            <v>108733</v>
          </cell>
          <cell r="U259">
            <v>87288</v>
          </cell>
          <cell r="AK259">
            <v>22711</v>
          </cell>
          <cell r="AL259">
            <v>2103671251.1399999</v>
          </cell>
          <cell r="AM259">
            <v>1338564853.7199998</v>
          </cell>
          <cell r="AN259">
            <v>471601649.5</v>
          </cell>
        </row>
        <row r="275">
          <cell r="H275">
            <v>40783</v>
          </cell>
          <cell r="U275">
            <v>39959</v>
          </cell>
          <cell r="AK275">
            <v>17898</v>
          </cell>
          <cell r="AL275">
            <v>560985350.4000001</v>
          </cell>
          <cell r="AM275">
            <v>356954628.24000001</v>
          </cell>
          <cell r="AN275">
            <v>129846856.86999999</v>
          </cell>
        </row>
        <row r="280">
          <cell r="F280">
            <v>11918232744.263399</v>
          </cell>
          <cell r="H280">
            <v>6360046</v>
          </cell>
          <cell r="U280">
            <v>5512346</v>
          </cell>
          <cell r="V280">
            <v>9732995771.8099995</v>
          </cell>
          <cell r="AK280">
            <v>1074943</v>
          </cell>
          <cell r="AL280">
            <v>10868613041.120001</v>
          </cell>
          <cell r="AM280">
            <v>7331388576.8199997</v>
          </cell>
          <cell r="AN280">
            <v>2454680120.0100002</v>
          </cell>
          <cell r="AR280">
            <v>2673928425</v>
          </cell>
        </row>
        <row r="281">
          <cell r="H281">
            <v>249002</v>
          </cell>
          <cell r="U281">
            <v>216612</v>
          </cell>
          <cell r="V281">
            <v>473865392.56000006</v>
          </cell>
          <cell r="AK281">
            <v>40974</v>
          </cell>
          <cell r="AL281">
            <v>528161990.51999992</v>
          </cell>
          <cell r="AM281">
            <v>355978125.19</v>
          </cell>
          <cell r="AN281">
            <v>119231774.01999998</v>
          </cell>
        </row>
        <row r="282">
          <cell r="H282">
            <v>5310160</v>
          </cell>
          <cell r="U282">
            <v>4647978</v>
          </cell>
          <cell r="V282">
            <v>8294788327.5600004</v>
          </cell>
          <cell r="AK282">
            <v>921198</v>
          </cell>
          <cell r="AL282">
            <v>9202621509.8499985</v>
          </cell>
          <cell r="AM282">
            <v>6187375129.3899994</v>
          </cell>
          <cell r="AN282">
            <v>2082103680.1700001</v>
          </cell>
        </row>
        <row r="283">
          <cell r="H283">
            <v>972839</v>
          </cell>
          <cell r="U283">
            <v>788369</v>
          </cell>
          <cell r="V283">
            <v>964342051.68999994</v>
          </cell>
          <cell r="AK283">
            <v>217152</v>
          </cell>
          <cell r="AL283">
            <v>1137829540.75</v>
          </cell>
          <cell r="AM283">
            <v>788035322.23999989</v>
          </cell>
          <cell r="AN283">
            <v>253344665.82000005</v>
          </cell>
        </row>
        <row r="284">
          <cell r="H284">
            <v>6359237</v>
          </cell>
          <cell r="U284">
            <v>5511537</v>
          </cell>
          <cell r="V284">
            <v>9728992231.5100002</v>
          </cell>
          <cell r="AK284">
            <v>1074864</v>
          </cell>
          <cell r="AL284">
            <v>10866187980.650002</v>
          </cell>
          <cell r="AM284">
            <v>7329845513.5900002</v>
          </cell>
          <cell r="AN284">
            <v>2454113955.6900001</v>
          </cell>
        </row>
        <row r="293">
          <cell r="H293">
            <v>809</v>
          </cell>
          <cell r="U293">
            <v>809</v>
          </cell>
          <cell r="V293">
            <v>4003540.3000000003</v>
          </cell>
          <cell r="AK293">
            <v>812</v>
          </cell>
          <cell r="AL293">
            <v>2425060.4699999997</v>
          </cell>
          <cell r="AM293">
            <v>1543063.23</v>
          </cell>
          <cell r="AN293">
            <v>566164.31999999995</v>
          </cell>
        </row>
        <row r="295">
          <cell r="F295">
            <v>985089554.68790007</v>
          </cell>
          <cell r="H295">
            <v>144672</v>
          </cell>
          <cell r="U295">
            <v>92737</v>
          </cell>
          <cell r="V295">
            <v>627854246.85000014</v>
          </cell>
          <cell r="AK295">
            <v>52587</v>
          </cell>
          <cell r="AL295">
            <v>623766754.46000004</v>
          </cell>
          <cell r="AM295">
            <v>396902313.36000001</v>
          </cell>
          <cell r="AN295">
            <v>135004155.41999999</v>
          </cell>
          <cell r="AR295">
            <v>211340000</v>
          </cell>
        </row>
        <row r="300">
          <cell r="F300">
            <v>581879001.28184998</v>
          </cell>
          <cell r="H300">
            <v>1112</v>
          </cell>
          <cell r="I300">
            <v>2730268534.5499997</v>
          </cell>
          <cell r="U300">
            <v>309</v>
          </cell>
          <cell r="V300">
            <v>340577438.5</v>
          </cell>
          <cell r="AK300">
            <v>188</v>
          </cell>
          <cell r="AL300">
            <v>141674736.87999997</v>
          </cell>
          <cell r="AM300">
            <v>90147634.190000013</v>
          </cell>
          <cell r="AN300">
            <v>30534525.250000004</v>
          </cell>
          <cell r="AR300">
            <v>123644108</v>
          </cell>
        </row>
        <row r="308">
          <cell r="F308">
            <v>139319425</v>
          </cell>
          <cell r="H308">
            <v>273</v>
          </cell>
          <cell r="I308">
            <v>1921712.8599999999</v>
          </cell>
          <cell r="U308">
            <v>0</v>
          </cell>
          <cell r="V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R308">
            <v>29470000</v>
          </cell>
        </row>
        <row r="310">
          <cell r="F310">
            <v>4404897887.1979752</v>
          </cell>
          <cell r="AK310">
            <v>18866</v>
          </cell>
          <cell r="AR310">
            <v>966653465</v>
          </cell>
        </row>
        <row r="311">
          <cell r="H311">
            <v>620</v>
          </cell>
          <cell r="I311">
            <v>61028000</v>
          </cell>
          <cell r="U311">
            <v>608</v>
          </cell>
          <cell r="V311">
            <v>60046000</v>
          </cell>
          <cell r="AK311">
            <v>330</v>
          </cell>
          <cell r="AL311">
            <v>41655880</v>
          </cell>
          <cell r="AM311">
            <v>26505636.439999998</v>
          </cell>
          <cell r="AN311">
            <v>9587222.9899999984</v>
          </cell>
        </row>
        <row r="314">
          <cell r="H314">
            <v>47255</v>
          </cell>
          <cell r="I314">
            <v>5467883941.6541185</v>
          </cell>
          <cell r="AK314">
            <v>18775</v>
          </cell>
          <cell r="AL314">
            <v>2324976333.8099999</v>
          </cell>
          <cell r="AM314">
            <v>1427761999.8899999</v>
          </cell>
          <cell r="AN314">
            <v>526363485.95999998</v>
          </cell>
        </row>
        <row r="315">
          <cell r="H315">
            <v>47255</v>
          </cell>
          <cell r="I315">
            <v>5467883941.6541185</v>
          </cell>
          <cell r="U315">
            <v>24519</v>
          </cell>
          <cell r="V315">
            <v>2779963599.6708646</v>
          </cell>
          <cell r="AK315">
            <v>18721</v>
          </cell>
          <cell r="AL315">
            <v>2319929653.27</v>
          </cell>
          <cell r="AM315">
            <v>1424550797.27</v>
          </cell>
          <cell r="AN315">
            <v>525228774.28999996</v>
          </cell>
        </row>
        <row r="316">
          <cell r="U316">
            <v>63</v>
          </cell>
          <cell r="V316">
            <v>5046680.5399999991</v>
          </cell>
          <cell r="AK316">
            <v>62</v>
          </cell>
          <cell r="AL316">
            <v>5046680.5399999991</v>
          </cell>
          <cell r="AM316">
            <v>3211202.62</v>
          </cell>
          <cell r="AN316">
            <v>1134711.67</v>
          </cell>
        </row>
        <row r="317">
          <cell r="H317">
            <v>329</v>
          </cell>
          <cell r="I317">
            <v>183512407.9331432</v>
          </cell>
          <cell r="AK317">
            <v>266</v>
          </cell>
          <cell r="AL317">
            <v>77761082.090000004</v>
          </cell>
          <cell r="AM317">
            <v>36849569.420000009</v>
          </cell>
          <cell r="AN317">
            <v>17178106.660000004</v>
          </cell>
        </row>
        <row r="318">
          <cell r="H318">
            <v>329</v>
          </cell>
          <cell r="I318">
            <v>183512407.9331432</v>
          </cell>
          <cell r="U318">
            <v>229</v>
          </cell>
          <cell r="V318">
            <v>114676602.99000001</v>
          </cell>
          <cell r="AK318">
            <v>265</v>
          </cell>
          <cell r="AL318">
            <v>76790923.810000002</v>
          </cell>
          <cell r="AM318">
            <v>36232257.74000001</v>
          </cell>
          <cell r="AN318">
            <v>16960260.020000003</v>
          </cell>
        </row>
        <row r="319">
          <cell r="U319">
            <v>4</v>
          </cell>
          <cell r="V319">
            <v>970158.28</v>
          </cell>
          <cell r="AK319">
            <v>7</v>
          </cell>
          <cell r="AL319">
            <v>970158.28</v>
          </cell>
          <cell r="AM319">
            <v>617311.68000000005</v>
          </cell>
          <cell r="AN319">
            <v>217846.64</v>
          </cell>
        </row>
        <row r="320">
          <cell r="H320">
            <v>274</v>
          </cell>
          <cell r="I320">
            <v>634541265.94948757</v>
          </cell>
          <cell r="U320">
            <v>273</v>
          </cell>
          <cell r="V320">
            <v>632827547.19948757</v>
          </cell>
          <cell r="AK320">
            <v>274</v>
          </cell>
          <cell r="AL320">
            <v>529546338.10999995</v>
          </cell>
          <cell r="AM320">
            <v>332042570.24000001</v>
          </cell>
          <cell r="AN320">
            <v>119934632.12</v>
          </cell>
        </row>
        <row r="321">
          <cell r="F321">
            <v>2199593310.642375</v>
          </cell>
          <cell r="H321">
            <v>1498</v>
          </cell>
          <cell r="I321">
            <v>1292097372.7600002</v>
          </cell>
          <cell r="U321">
            <v>1389</v>
          </cell>
          <cell r="V321">
            <v>1147808925.8499999</v>
          </cell>
          <cell r="AK321">
            <v>42</v>
          </cell>
          <cell r="AL321">
            <v>1051418869.02</v>
          </cell>
          <cell r="AM321">
            <v>669017499.08000016</v>
          </cell>
          <cell r="AN321">
            <v>235266599.55000001</v>
          </cell>
          <cell r="AR321">
            <v>478137978</v>
          </cell>
        </row>
        <row r="324">
          <cell r="B324">
            <v>21</v>
          </cell>
          <cell r="C324" t="str">
            <v>Wyjątkowe tymczasowe wsparcie dla rolników i MŚP szczególnie dotkniętych kryzysem
związanym z COVID-19</v>
          </cell>
          <cell r="F324">
            <v>1229621709.0174</v>
          </cell>
          <cell r="H324">
            <v>195625</v>
          </cell>
          <cell r="U324">
            <v>180308</v>
          </cell>
          <cell r="V324">
            <v>1198848837.6500001</v>
          </cell>
          <cell r="AK324">
            <v>180342</v>
          </cell>
          <cell r="AL324">
            <v>1199193493</v>
          </cell>
          <cell r="AM324">
            <v>763046412.92000008</v>
          </cell>
          <cell r="AN324">
            <v>267028590.25999993</v>
          </cell>
          <cell r="AR324">
            <v>273379123</v>
          </cell>
        </row>
        <row r="325">
          <cell r="H325">
            <v>0</v>
          </cell>
          <cell r="U325">
            <v>0</v>
          </cell>
          <cell r="V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</row>
        <row r="326">
          <cell r="F326">
            <v>1176194483.864125</v>
          </cell>
          <cell r="AK326">
            <v>53466</v>
          </cell>
          <cell r="AR326">
            <v>263985099</v>
          </cell>
        </row>
        <row r="327">
          <cell r="AK327">
            <v>17662</v>
          </cell>
          <cell r="AL327">
            <v>586710746.80999994</v>
          </cell>
          <cell r="AM327">
            <v>373321628.94999999</v>
          </cell>
          <cell r="AN327">
            <v>137689495.24000001</v>
          </cell>
        </row>
        <row r="328">
          <cell r="AK328">
            <v>35804</v>
          </cell>
          <cell r="AL328">
            <v>673095313.02999997</v>
          </cell>
          <cell r="AM328">
            <v>428288593.16000003</v>
          </cell>
          <cell r="AN328">
            <v>160332838.28</v>
          </cell>
        </row>
        <row r="329">
          <cell r="F329">
            <v>82318344910.344833</v>
          </cell>
          <cell r="H329">
            <v>7818583</v>
          </cell>
          <cell r="I329">
            <v>85785220931.307922</v>
          </cell>
          <cell r="U329">
            <v>6621755</v>
          </cell>
          <cell r="V329">
            <v>65024495932.417274</v>
          </cell>
          <cell r="AK329">
            <v>1270002</v>
          </cell>
          <cell r="AL329">
            <v>52567640751.739998</v>
          </cell>
          <cell r="AM329">
            <v>33954391819.739998</v>
          </cell>
          <cell r="AN329">
            <v>11833884607.749998</v>
          </cell>
          <cell r="AR329">
            <v>18056554933</v>
          </cell>
        </row>
        <row r="330">
          <cell r="F330">
            <v>82872063116.131805</v>
          </cell>
          <cell r="V330">
            <v>65569487932.417274</v>
          </cell>
          <cell r="AL330">
            <v>52859440751.739998</v>
          </cell>
          <cell r="AM330">
            <v>34140064159.639999</v>
          </cell>
          <cell r="AN330">
            <v>11897481497.059998</v>
          </cell>
          <cell r="AR330">
            <v>18175554933</v>
          </cell>
        </row>
        <row r="333">
          <cell r="B333" t="str">
            <v xml:space="preserve">3.) W ramach poddziałania 19.2 dane zawarte w sekcjach "złożone wnioski" oraz "wnioski odrzucone / wycofane" nie zawierają wniosków niewybranych przez LGD. </v>
          </cell>
        </row>
        <row r="334">
          <cell r="B334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35">
          <cell r="B335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36">
          <cell r="B336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37">
          <cell r="B337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38">
          <cell r="B338" t="str">
            <v>8.) Dane w sekcjach B-J i L-N nie obejmują instrumentów finansowych realizowanych w ramach Programu.</v>
          </cell>
        </row>
        <row r="339">
          <cell r="B339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42">
          <cell r="B342" t="str">
            <v xml:space="preserve">Sporządzili: pracownicy Wydziału Informacji Zarządczej i Sprawozdawczości oraz Wydziału Sprawozdawczości Instrumentów Rolnych i Rybackich </v>
          </cell>
        </row>
        <row r="343">
          <cell r="B343" t="str">
            <v xml:space="preserve">Sprawdzili: Marcin Bereziński Naczelnik Wydziału Informacji Zarządczej i Sprawozdawczości, Tomasz Sikora Naczelnik Wydziału Sprawozdawczości Instrumentów Rolnych i Rybackich </v>
          </cell>
        </row>
        <row r="344">
          <cell r="B344" t="str">
            <v>Zaakceptował: Piotr Bartuszek, p.o. Zastępcy Dyrektora Departamentu Analiz i Sprawozdawczości</v>
          </cell>
        </row>
        <row r="345">
          <cell r="B345" t="str">
            <v>Zatwierdziła: Katarzyna Kotańska, p.o. Dyrektora Departamentu Analiz i Sprawozdawczości</v>
          </cell>
        </row>
        <row r="346">
          <cell r="B346" t="str">
            <v>Data sporządzenia: 14.12.2022 r.</v>
          </cell>
        </row>
      </sheetData>
      <sheetData sheetId="15"/>
      <sheetData sheetId="16"/>
      <sheetData sheetId="17"/>
      <sheetData sheetId="18"/>
      <sheetData sheetId="19">
        <row r="7">
          <cell r="F7">
            <v>11465948.949999984</v>
          </cell>
        </row>
        <row r="8">
          <cell r="F8">
            <v>22571733.219999999</v>
          </cell>
        </row>
        <row r="10">
          <cell r="F10">
            <v>127611358.09</v>
          </cell>
        </row>
        <row r="11">
          <cell r="F11">
            <v>447830070.13999999</v>
          </cell>
        </row>
        <row r="13">
          <cell r="F13">
            <v>1133191814.21</v>
          </cell>
        </row>
        <row r="14">
          <cell r="F14">
            <v>854846954.89999998</v>
          </cell>
        </row>
        <row r="15">
          <cell r="F15">
            <v>278344859.31</v>
          </cell>
        </row>
        <row r="16">
          <cell r="F16">
            <v>7969240484.96</v>
          </cell>
        </row>
        <row r="17">
          <cell r="F17">
            <v>6428127789.9700003</v>
          </cell>
        </row>
        <row r="18">
          <cell r="F18">
            <v>1541112694.99</v>
          </cell>
        </row>
        <row r="19">
          <cell r="F19">
            <v>3536339138.9200001</v>
          </cell>
        </row>
        <row r="20">
          <cell r="F20">
            <v>2975453988.8000002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6">
          <cell r="D46">
            <v>77925</v>
          </cell>
          <cell r="E46">
            <v>14425422322.73</v>
          </cell>
          <cell r="M46">
            <v>44346</v>
          </cell>
          <cell r="N46">
            <v>7903461235.8800001</v>
          </cell>
          <cell r="W46">
            <v>5912122510.7200003</v>
          </cell>
          <cell r="X46">
            <v>3761883441.4300008</v>
          </cell>
          <cell r="Y46">
            <v>1324713947.9599979</v>
          </cell>
        </row>
        <row r="69">
          <cell r="D69">
            <v>896</v>
          </cell>
          <cell r="E69">
            <v>677587343.80000007</v>
          </cell>
          <cell r="M69">
            <v>230</v>
          </cell>
          <cell r="N69">
            <v>175906922.17999998</v>
          </cell>
          <cell r="W69">
            <v>164356097.08000001</v>
          </cell>
          <cell r="X69">
            <v>104579783.57000001</v>
          </cell>
          <cell r="Y69">
            <v>37355364.550000004</v>
          </cell>
        </row>
        <row r="92">
          <cell r="D92">
            <v>4443</v>
          </cell>
          <cell r="E92">
            <v>1489780594.96</v>
          </cell>
          <cell r="M92">
            <v>1931</v>
          </cell>
          <cell r="N92">
            <v>605662317.99000001</v>
          </cell>
          <cell r="W92">
            <v>528275611.43999994</v>
          </cell>
          <cell r="X92">
            <v>336141764.55000001</v>
          </cell>
          <cell r="Y92">
            <v>120292287.98000005</v>
          </cell>
        </row>
        <row r="115">
          <cell r="D115">
            <v>2142</v>
          </cell>
          <cell r="E115">
            <v>776734557.8499999</v>
          </cell>
          <cell r="M115">
            <v>493</v>
          </cell>
          <cell r="N115">
            <v>162972891.13000003</v>
          </cell>
          <cell r="W115">
            <v>138400479.64000005</v>
          </cell>
          <cell r="X115">
            <v>88064222.799999997</v>
          </cell>
          <cell r="Y115">
            <v>31552999.910000004</v>
          </cell>
        </row>
        <row r="138">
          <cell r="D138">
            <v>2374</v>
          </cell>
          <cell r="E138">
            <v>187194287.73000002</v>
          </cell>
          <cell r="M138">
            <v>395</v>
          </cell>
          <cell r="N138">
            <v>27999548</v>
          </cell>
          <cell r="W138">
            <v>9553681.3000000007</v>
          </cell>
          <cell r="X138">
            <v>6079006.9199999981</v>
          </cell>
          <cell r="Y138">
            <v>2055286.75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6"/>
  <sheetViews>
    <sheetView tabSelected="1" topLeftCell="A2" zoomScale="70" zoomScaleNormal="70" workbookViewId="0">
      <selection activeCell="C22" sqref="C22"/>
    </sheetView>
  </sheetViews>
  <sheetFormatPr defaultColWidth="9.1796875" defaultRowHeight="12.5" x14ac:dyDescent="0.25"/>
  <cols>
    <col min="1" max="1" width="14.26953125" style="1" customWidth="1"/>
    <col min="2" max="2" width="79.0898437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20" t="s">
        <v>1</v>
      </c>
      <c r="E1" s="321"/>
      <c r="F1" s="322"/>
      <c r="G1" s="323" t="s">
        <v>2</v>
      </c>
      <c r="H1" s="323"/>
      <c r="I1" s="323"/>
      <c r="J1" s="324" t="s">
        <v>3</v>
      </c>
      <c r="K1" s="323"/>
      <c r="L1" s="323"/>
      <c r="M1" s="323"/>
      <c r="N1" s="325"/>
      <c r="O1" s="5" t="s">
        <v>4</v>
      </c>
    </row>
    <row r="2" spans="1:15" s="2" customFormat="1" ht="29" x14ac:dyDescent="0.25">
      <c r="A2" s="326" t="s">
        <v>5</v>
      </c>
      <c r="B2" s="329" t="s">
        <v>6</v>
      </c>
      <c r="C2" s="7" t="s">
        <v>7</v>
      </c>
      <c r="D2" s="332" t="s">
        <v>8</v>
      </c>
      <c r="E2" s="333"/>
      <c r="F2" s="329"/>
      <c r="G2" s="333" t="s">
        <v>9</v>
      </c>
      <c r="H2" s="333"/>
      <c r="I2" s="333"/>
      <c r="J2" s="334" t="s">
        <v>10</v>
      </c>
      <c r="K2" s="335"/>
      <c r="L2" s="335"/>
      <c r="M2" s="335"/>
      <c r="N2" s="336"/>
      <c r="O2" s="6" t="s">
        <v>11</v>
      </c>
    </row>
    <row r="3" spans="1:15" s="2" customFormat="1" ht="29" x14ac:dyDescent="0.25">
      <c r="A3" s="327"/>
      <c r="B3" s="330"/>
      <c r="C3" s="308" t="s">
        <v>12</v>
      </c>
      <c r="D3" s="310" t="s">
        <v>13</v>
      </c>
      <c r="E3" s="8" t="s">
        <v>14</v>
      </c>
      <c r="F3" s="9" t="s">
        <v>15</v>
      </c>
      <c r="G3" s="312" t="s">
        <v>16</v>
      </c>
      <c r="H3" s="10" t="s">
        <v>14</v>
      </c>
      <c r="I3" s="11" t="s">
        <v>15</v>
      </c>
      <c r="J3" s="314" t="s">
        <v>17</v>
      </c>
      <c r="K3" s="316" t="s">
        <v>14</v>
      </c>
      <c r="L3" s="317"/>
      <c r="M3" s="8" t="s">
        <v>18</v>
      </c>
      <c r="N3" s="9" t="s">
        <v>15</v>
      </c>
      <c r="O3" s="318" t="s">
        <v>12</v>
      </c>
    </row>
    <row r="4" spans="1:15" s="2" customFormat="1" ht="22.5" customHeight="1" thickBot="1" x14ac:dyDescent="0.3">
      <c r="A4" s="328"/>
      <c r="B4" s="331"/>
      <c r="C4" s="309"/>
      <c r="D4" s="311"/>
      <c r="E4" s="12" t="s">
        <v>12</v>
      </c>
      <c r="F4" s="13" t="s">
        <v>19</v>
      </c>
      <c r="G4" s="313"/>
      <c r="H4" s="12" t="s">
        <v>12</v>
      </c>
      <c r="I4" s="14" t="s">
        <v>19</v>
      </c>
      <c r="J4" s="315"/>
      <c r="K4" s="12" t="s">
        <v>12</v>
      </c>
      <c r="L4" s="12" t="s">
        <v>20</v>
      </c>
      <c r="M4" s="12" t="s">
        <v>12</v>
      </c>
      <c r="N4" s="13" t="s">
        <v>19</v>
      </c>
      <c r="O4" s="319"/>
    </row>
    <row r="5" spans="1:15" s="2" customFormat="1" ht="15" hidden="1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250013232.333875</v>
      </c>
      <c r="D6" s="27">
        <f>SUM(D7:D8)</f>
        <v>190</v>
      </c>
      <c r="E6" s="28">
        <f>SUM(E7:E8)</f>
        <v>298802537.05000001</v>
      </c>
      <c r="F6" s="29">
        <f>IFERROR(E6/C6,".")</f>
        <v>1.1951468898692943</v>
      </c>
      <c r="G6" s="30">
        <f>SUM(G7:G8)</f>
        <v>73</v>
      </c>
      <c r="H6" s="28">
        <f>SUM(H7:H8)</f>
        <v>151494767.59999999</v>
      </c>
      <c r="I6" s="31">
        <f>IFERROR(H6/C6,".")</f>
        <v>0.60594699802804608</v>
      </c>
      <c r="J6" s="32">
        <f>'[3]arkusz główny'!AK8</f>
        <v>16</v>
      </c>
      <c r="K6" s="33">
        <f>SUM(K7:K8)</f>
        <v>12071250.219999999</v>
      </c>
      <c r="L6" s="33">
        <f>SUM(L7:L8)</f>
        <v>7680936.2700000005</v>
      </c>
      <c r="M6" s="33">
        <f>SUM(M7:M8)</f>
        <v>2670055.8099999996</v>
      </c>
      <c r="N6" s="34">
        <f>IFERROR(M6/O6,".")</f>
        <v>5.0378642490757075E-2</v>
      </c>
      <c r="O6" s="35">
        <f>'[3]arkusz główny'!AR8</f>
        <v>52999757</v>
      </c>
    </row>
    <row r="7" spans="1:15" s="36" customFormat="1" ht="14" x14ac:dyDescent="0.3">
      <c r="A7" s="37" t="s">
        <v>25</v>
      </c>
      <c r="B7" s="38" t="s">
        <v>26</v>
      </c>
      <c r="C7" s="257"/>
      <c r="D7" s="40">
        <f>'[3]arkusz główny'!H9</f>
        <v>186</v>
      </c>
      <c r="E7" s="41">
        <f>'[3]arkusz główny'!I9</f>
        <v>186947345.05000001</v>
      </c>
      <c r="F7" s="267"/>
      <c r="G7" s="43">
        <f>'[3]arkusz główny'!U9</f>
        <v>72</v>
      </c>
      <c r="H7" s="41">
        <f>'[3]arkusz główny'!V9</f>
        <v>97413384.120000005</v>
      </c>
      <c r="I7" s="261"/>
      <c r="J7" s="44">
        <f>'[3]arkusz główny'!AK9</f>
        <v>16</v>
      </c>
      <c r="K7" s="45">
        <f>'[3]arkusz główny'!AL9</f>
        <v>12071250.219999999</v>
      </c>
      <c r="L7" s="45">
        <f>'[3]arkusz główny'!AM9</f>
        <v>7680936.2700000005</v>
      </c>
      <c r="M7" s="45">
        <f>'[3]arkusz główny'!AN9</f>
        <v>2670055.8099999996</v>
      </c>
      <c r="N7" s="263"/>
      <c r="O7" s="265"/>
    </row>
    <row r="8" spans="1:15" x14ac:dyDescent="0.25">
      <c r="A8" s="47" t="s">
        <v>27</v>
      </c>
      <c r="B8" s="48" t="s">
        <v>28</v>
      </c>
      <c r="C8" s="257"/>
      <c r="D8" s="49">
        <f>'[3]arkusz główny'!H15</f>
        <v>4</v>
      </c>
      <c r="E8" s="50">
        <f>'[3]arkusz główny'!I15</f>
        <v>111855192</v>
      </c>
      <c r="F8" s="267"/>
      <c r="G8" s="51">
        <f>'[3]arkusz główny'!U15</f>
        <v>1</v>
      </c>
      <c r="H8" s="50">
        <f>'[3]arkusz główny'!V15</f>
        <v>54081383.479999997</v>
      </c>
      <c r="I8" s="261"/>
      <c r="J8" s="52">
        <f>'[3]arkusz główny'!AK15</f>
        <v>0</v>
      </c>
      <c r="K8" s="53">
        <v>0</v>
      </c>
      <c r="L8" s="54">
        <f>'[3]arkusz główny'!AM15</f>
        <v>0</v>
      </c>
      <c r="M8" s="45">
        <f>'[3]arkusz główny'!AN15</f>
        <v>0</v>
      </c>
      <c r="N8" s="263"/>
      <c r="O8" s="265"/>
    </row>
    <row r="9" spans="1:15" x14ac:dyDescent="0.25">
      <c r="A9" s="55">
        <v>2</v>
      </c>
      <c r="B9" s="56" t="s">
        <v>29</v>
      </c>
      <c r="C9" s="57">
        <f>'[3]arkusz główny'!F18</f>
        <v>512005059.20807505</v>
      </c>
      <c r="D9" s="58">
        <f>D10+D12</f>
        <v>164</v>
      </c>
      <c r="E9" s="59">
        <f>E10+E12</f>
        <v>560224808.11000001</v>
      </c>
      <c r="F9" s="60">
        <f>IFERROR(E9/C9,".")</f>
        <v>1.0941782664735913</v>
      </c>
      <c r="G9" s="61">
        <f>G10+G12</f>
        <v>103</v>
      </c>
      <c r="H9" s="59">
        <f>H10+H12</f>
        <v>323830276.67999995</v>
      </c>
      <c r="I9" s="62">
        <f>IFERROR(H9/C9,".")</f>
        <v>0.63247475948943255</v>
      </c>
      <c r="J9" s="63">
        <f>J12+J10</f>
        <v>26</v>
      </c>
      <c r="K9" s="64">
        <f>K10+K12</f>
        <v>161844828.34000003</v>
      </c>
      <c r="L9" s="64">
        <f>L10+L12</f>
        <v>102981863.42999999</v>
      </c>
      <c r="M9" s="64">
        <f>M10+M12</f>
        <v>35931723.470000014</v>
      </c>
      <c r="N9" s="65">
        <f>IFERROR(M9/O9,".")</f>
        <v>0.32665049034905019</v>
      </c>
      <c r="O9" s="66">
        <f>'[3]arkusz główny'!AR18</f>
        <v>110000519</v>
      </c>
    </row>
    <row r="10" spans="1:15" x14ac:dyDescent="0.25">
      <c r="A10" s="277" t="s">
        <v>30</v>
      </c>
      <c r="B10" s="38" t="s">
        <v>31</v>
      </c>
      <c r="C10" s="257"/>
      <c r="D10" s="306">
        <f>'[3]arkusz główny'!H19</f>
        <v>103</v>
      </c>
      <c r="E10" s="301">
        <f>'[3]arkusz główny'!I19</f>
        <v>499787010.64999998</v>
      </c>
      <c r="F10" s="267"/>
      <c r="G10" s="299">
        <f>'[3]arkusz główny'!U19</f>
        <v>72</v>
      </c>
      <c r="H10" s="301">
        <f>'[3]arkusz główny'!V19</f>
        <v>305196371.71999997</v>
      </c>
      <c r="I10" s="261"/>
      <c r="J10" s="303">
        <f>'[3]arkusz główny'!AK19</f>
        <v>17</v>
      </c>
      <c r="K10" s="290">
        <f>'[3]arkusz główny'!AL19</f>
        <v>150297672.40000004</v>
      </c>
      <c r="L10" s="304">
        <f>'[3]arkusz główny'!AM19</f>
        <v>95634408.319999993</v>
      </c>
      <c r="M10" s="290">
        <f>'[3]arkusz główny'!AN19</f>
        <v>33420307.06000001</v>
      </c>
      <c r="N10" s="263"/>
      <c r="O10" s="265"/>
    </row>
    <row r="11" spans="1:15" ht="21.75" customHeight="1" x14ac:dyDescent="0.25">
      <c r="A11" s="277"/>
      <c r="B11" s="72" t="s">
        <v>32</v>
      </c>
      <c r="C11" s="257"/>
      <c r="D11" s="307"/>
      <c r="E11" s="302"/>
      <c r="F11" s="267"/>
      <c r="G11" s="300"/>
      <c r="H11" s="302"/>
      <c r="I11" s="261"/>
      <c r="J11" s="303"/>
      <c r="K11" s="290"/>
      <c r="L11" s="305"/>
      <c r="M11" s="290"/>
      <c r="N11" s="263"/>
      <c r="O11" s="265"/>
    </row>
    <row r="12" spans="1:15" x14ac:dyDescent="0.25">
      <c r="A12" s="47" t="s">
        <v>33</v>
      </c>
      <c r="B12" s="48" t="s">
        <v>34</v>
      </c>
      <c r="C12" s="257"/>
      <c r="D12" s="49">
        <f>'[3]arkusz główny'!H25</f>
        <v>61</v>
      </c>
      <c r="E12" s="50">
        <f>'[3]arkusz główny'!I25</f>
        <v>60437797.459999993</v>
      </c>
      <c r="F12" s="267"/>
      <c r="G12" s="51">
        <f>'[3]arkusz główny'!U25</f>
        <v>31</v>
      </c>
      <c r="H12" s="50">
        <f>'[3]arkusz główny'!V25</f>
        <v>18633904.960000001</v>
      </c>
      <c r="I12" s="261"/>
      <c r="J12" s="52">
        <f>'[3]arkusz główny'!AK25</f>
        <v>9</v>
      </c>
      <c r="K12" s="53">
        <f>'[3]arkusz główny'!AL25</f>
        <v>11547155.940000001</v>
      </c>
      <c r="L12" s="53">
        <f>'[3]arkusz główny'!AM25</f>
        <v>7347455.1100000003</v>
      </c>
      <c r="M12" s="53">
        <f>'[3]arkusz główny'!AN25</f>
        <v>2511416.41</v>
      </c>
      <c r="N12" s="263"/>
      <c r="O12" s="265"/>
    </row>
    <row r="13" spans="1:15" x14ac:dyDescent="0.25">
      <c r="A13" s="55">
        <v>3</v>
      </c>
      <c r="B13" s="56" t="s">
        <v>35</v>
      </c>
      <c r="C13" s="57">
        <f>'[3]arkusz główny'!F36</f>
        <v>201844431.57367498</v>
      </c>
      <c r="D13" s="58">
        <f>D14+D17</f>
        <v>4616</v>
      </c>
      <c r="E13" s="59">
        <f>E14+E17</f>
        <v>268037702.56</v>
      </c>
      <c r="F13" s="60"/>
      <c r="G13" s="61">
        <f>G14+G17</f>
        <v>3378</v>
      </c>
      <c r="H13" s="59">
        <f>H14+H17</f>
        <v>113471385.13999999</v>
      </c>
      <c r="I13" s="62">
        <f>IFERROR(H13/C13,".")</f>
        <v>0.56217248231879979</v>
      </c>
      <c r="J13" s="63">
        <f>'[3]arkusz główny'!AK36</f>
        <v>10605</v>
      </c>
      <c r="K13" s="64">
        <f>K14+K17</f>
        <v>87594957.180000007</v>
      </c>
      <c r="L13" s="64">
        <f>L14+L17</f>
        <v>55736567.910000004</v>
      </c>
      <c r="M13" s="64">
        <f>M14+M17</f>
        <v>19841432.82</v>
      </c>
      <c r="N13" s="65">
        <f>IFERROR(M13/O13,".")</f>
        <v>0.45089656534346567</v>
      </c>
      <c r="O13" s="66">
        <f>'[3]arkusz główny'!AR36</f>
        <v>44004400</v>
      </c>
    </row>
    <row r="14" spans="1:15" x14ac:dyDescent="0.25">
      <c r="A14" s="269" t="s">
        <v>36</v>
      </c>
      <c r="B14" s="73" t="s">
        <v>37</v>
      </c>
      <c r="C14" s="257"/>
      <c r="D14" s="44">
        <f>D15+D16</f>
        <v>4417</v>
      </c>
      <c r="E14" s="291"/>
      <c r="F14" s="293"/>
      <c r="G14" s="74">
        <f>G15+G16</f>
        <v>3319</v>
      </c>
      <c r="H14" s="75">
        <f>H15+H16</f>
        <v>34037682.169999987</v>
      </c>
      <c r="I14" s="294"/>
      <c r="J14" s="44">
        <f>'[3]arkusz główny'!AK37</f>
        <v>10560</v>
      </c>
      <c r="K14" s="45">
        <f>K15+K16</f>
        <v>30805889.309999999</v>
      </c>
      <c r="L14" s="45">
        <f>L15+L16</f>
        <v>19601684.780000001</v>
      </c>
      <c r="M14" s="45">
        <f>M15+M16</f>
        <v>7098366.0899999999</v>
      </c>
      <c r="N14" s="295"/>
      <c r="O14" s="298"/>
    </row>
    <row r="15" spans="1:15" ht="24" x14ac:dyDescent="0.25">
      <c r="A15" s="270"/>
      <c r="B15" s="73" t="s">
        <v>38</v>
      </c>
      <c r="C15" s="257"/>
      <c r="D15" s="44">
        <f>'[3]arkusz główny'!H38</f>
        <v>4417</v>
      </c>
      <c r="E15" s="291"/>
      <c r="F15" s="293"/>
      <c r="G15" s="74">
        <f>'[3]arkusz główny'!U38</f>
        <v>3319</v>
      </c>
      <c r="H15" s="75">
        <f>'[3]zobowiązania wieloletnie'!F7</f>
        <v>11465948.949999984</v>
      </c>
      <c r="I15" s="294"/>
      <c r="J15" s="44">
        <f>'[3]arkusz główny'!AK38</f>
        <v>2399</v>
      </c>
      <c r="K15" s="45">
        <f>'[3]arkusz główny'!AL38</f>
        <v>8234156.0899999999</v>
      </c>
      <c r="L15" s="45">
        <f>'[3]arkusz główny'!AM38</f>
        <v>5239365.3999999994</v>
      </c>
      <c r="M15" s="45">
        <f>'[3]arkusz główny'!AN38</f>
        <v>1870281.06</v>
      </c>
      <c r="N15" s="296"/>
      <c r="O15" s="298"/>
    </row>
    <row r="16" spans="1:15" x14ac:dyDescent="0.25">
      <c r="A16" s="271"/>
      <c r="B16" s="76" t="s">
        <v>39</v>
      </c>
      <c r="C16" s="257"/>
      <c r="D16" s="77"/>
      <c r="E16" s="292"/>
      <c r="F16" s="293"/>
      <c r="G16" s="78"/>
      <c r="H16" s="79">
        <f>'[3]zobowiązania wieloletnie'!F8</f>
        <v>22571733.219999999</v>
      </c>
      <c r="I16" s="294"/>
      <c r="J16" s="80">
        <f>'[3]arkusz główny'!AK47</f>
        <v>8305</v>
      </c>
      <c r="K16" s="81">
        <f>'[3]arkusz główny'!AL47</f>
        <v>22571733.219999999</v>
      </c>
      <c r="L16" s="81">
        <f>'[3]arkusz główny'!AM47</f>
        <v>14362319.380000001</v>
      </c>
      <c r="M16" s="81">
        <f>'[3]arkusz główny'!AN47</f>
        <v>5228085.03</v>
      </c>
      <c r="N16" s="296"/>
      <c r="O16" s="298"/>
    </row>
    <row r="17" spans="1:16" x14ac:dyDescent="0.25">
      <c r="A17" s="47" t="s">
        <v>40</v>
      </c>
      <c r="B17" s="82" t="s">
        <v>41</v>
      </c>
      <c r="C17" s="39"/>
      <c r="D17" s="52">
        <f>'[3]arkusz główny'!H48</f>
        <v>199</v>
      </c>
      <c r="E17" s="53">
        <f>'[3]arkusz główny'!I48</f>
        <v>268037702.56</v>
      </c>
      <c r="F17" s="293"/>
      <c r="G17" s="83">
        <f>'[3]arkusz główny'!U48</f>
        <v>59</v>
      </c>
      <c r="H17" s="84">
        <f>'[3]arkusz główny'!V48</f>
        <v>79433702.969999999</v>
      </c>
      <c r="I17" s="294"/>
      <c r="J17" s="52">
        <f>'[3]arkusz główny'!AK48</f>
        <v>46</v>
      </c>
      <c r="K17" s="53">
        <f>'[3]arkusz główny'!AL48</f>
        <v>56789067.870000005</v>
      </c>
      <c r="L17" s="53">
        <f>'[3]arkusz główny'!AM48</f>
        <v>36134883.130000003</v>
      </c>
      <c r="M17" s="53">
        <f>'[3]arkusz główny'!AN48</f>
        <v>12743066.729999999</v>
      </c>
      <c r="N17" s="297"/>
      <c r="O17" s="298"/>
    </row>
    <row r="18" spans="1:16" x14ac:dyDescent="0.25">
      <c r="A18" s="55">
        <v>4</v>
      </c>
      <c r="B18" s="56" t="s">
        <v>42</v>
      </c>
      <c r="C18" s="57">
        <f>'[3]arkusz główny'!F52</f>
        <v>18411050016.510052</v>
      </c>
      <c r="D18" s="58">
        <f>D19+D23+D24+D25+D26</f>
        <v>106372</v>
      </c>
      <c r="E18" s="59">
        <f>E19+E23+E24+E25+E26</f>
        <v>32270064615.360001</v>
      </c>
      <c r="F18" s="60">
        <f t="shared" ref="F18:F28" si="0">IFERROR(E18/C18,".")</f>
        <v>1.7527552522220036</v>
      </c>
      <c r="G18" s="61">
        <f>G19+G23+G24+G25+G26</f>
        <v>56076</v>
      </c>
      <c r="H18" s="59">
        <f>H19+H23+H24+H25+H26</f>
        <v>14511103884.624798</v>
      </c>
      <c r="I18" s="62">
        <f t="shared" ref="I18:I28" si="1">IFERROR(H18/C18,".")</f>
        <v>0.78817361701869315</v>
      </c>
      <c r="J18" s="63">
        <f>'[3]arkusz główny'!AK52</f>
        <v>40181</v>
      </c>
      <c r="K18" s="64">
        <f>K19+K23+K24+K25+K26</f>
        <v>9469909636.8899994</v>
      </c>
      <c r="L18" s="64">
        <f>L19+L23+L24+L25+L26</f>
        <v>6186628007.9100008</v>
      </c>
      <c r="M18" s="64">
        <f>M19+M23+M24+M25+M26</f>
        <v>2123335272.5299983</v>
      </c>
      <c r="N18" s="65">
        <f t="shared" ref="N18:N28" si="2">IFERROR(M18/O18,".")</f>
        <v>0.52966901835962099</v>
      </c>
      <c r="O18" s="66">
        <f>'[3]arkusz główny'!AR52</f>
        <v>4008796435</v>
      </c>
    </row>
    <row r="19" spans="1:16" x14ac:dyDescent="0.25">
      <c r="A19" s="269" t="s">
        <v>43</v>
      </c>
      <c r="B19" s="85" t="s">
        <v>44</v>
      </c>
      <c r="C19" s="86">
        <f>'[3]arkusz główny'!F53</f>
        <v>10535405390.252125</v>
      </c>
      <c r="D19" s="68">
        <f>'[3]arkusz główny'!H53</f>
        <v>87780</v>
      </c>
      <c r="E19" s="69">
        <f>'[3]arkusz główny'!I53</f>
        <v>17556719107.07</v>
      </c>
      <c r="F19" s="87">
        <f t="shared" si="0"/>
        <v>1.6664493160665976</v>
      </c>
      <c r="G19" s="70">
        <f>'[3]arkusz główny'!U53</f>
        <v>47395</v>
      </c>
      <c r="H19" s="69">
        <f>'[3]arkusz główny'!V53</f>
        <v>8876002915.1800022</v>
      </c>
      <c r="I19" s="87">
        <f t="shared" si="1"/>
        <v>0.84249277425931013</v>
      </c>
      <c r="J19" s="71">
        <f>'[3]arkusz główny'!AK53</f>
        <v>36499</v>
      </c>
      <c r="K19" s="54">
        <f>'[3]arkusz główny'!AL53</f>
        <v>6752708380.1800003</v>
      </c>
      <c r="L19" s="54">
        <f>'[3]arkusz główny'!AM53</f>
        <v>4296748219.2700005</v>
      </c>
      <c r="M19" s="54">
        <f>'[3]arkusz główny'!AN53</f>
        <v>1515969887.1499984</v>
      </c>
      <c r="N19" s="88">
        <f t="shared" si="2"/>
        <v>0.65486858390872804</v>
      </c>
      <c r="O19" s="89">
        <f>'[3]arkusz główny'!AR53</f>
        <v>2314922298</v>
      </c>
      <c r="P19" s="90"/>
    </row>
    <row r="20" spans="1:16" x14ac:dyDescent="0.25">
      <c r="A20" s="277"/>
      <c r="B20" s="91" t="s">
        <v>45</v>
      </c>
      <c r="C20" s="92">
        <f>[3]limity_ogółem!E98</f>
        <v>9547520577.0627499</v>
      </c>
      <c r="D20" s="93">
        <f>'[3]4.1_modernizacja'!D46+'[3]4.1_modernizacja'!D69+'[3]4.1_modernizacja'!D92+'[3]4.1_modernizacja'!D115</f>
        <v>85406</v>
      </c>
      <c r="E20" s="94">
        <f>'[3]4.1_modernizacja'!E46+'[3]4.1_modernizacja'!E69+'[3]4.1_modernizacja'!E92+'[3]4.1_modernizacja'!E115</f>
        <v>17369524819.339996</v>
      </c>
      <c r="F20" s="87">
        <f t="shared" si="0"/>
        <v>1.8192707393654708</v>
      </c>
      <c r="G20" s="95">
        <f>'[3]4.1_modernizacja'!M46+'[3]4.1_modernizacja'!M69+'[3]4.1_modernizacja'!M92+'[3]4.1_modernizacja'!M115</f>
        <v>47000</v>
      </c>
      <c r="H20" s="94">
        <f>'[3]4.1_modernizacja'!N46+'[3]4.1_modernizacja'!N69+'[3]4.1_modernizacja'!N92+'[3]4.1_modernizacja'!N115</f>
        <v>8848003367.1800003</v>
      </c>
      <c r="I20" s="87">
        <f t="shared" si="1"/>
        <v>0.92673310266926356</v>
      </c>
      <c r="J20" s="80">
        <v>36412</v>
      </c>
      <c r="K20" s="81">
        <f>'[3]4.1_modernizacja'!W46+'[3]4.1_modernizacja'!W69+'[3]4.1_modernizacja'!W92+'[3]4.1_modernizacja'!W115</f>
        <v>6743154698.8800001</v>
      </c>
      <c r="L20" s="81">
        <f>'[3]4.1_modernizacja'!X46+'[3]4.1_modernizacja'!X69+'[3]4.1_modernizacja'!X92+'[3]4.1_modernizacja'!X115</f>
        <v>4290669212.3500013</v>
      </c>
      <c r="M20" s="81">
        <f>'[3]4.1_modernizacja'!Y46+'[3]4.1_modernizacja'!Y69+'[3]4.1_modernizacja'!Y92+'[3]4.1_modernizacja'!Y115</f>
        <v>1513914600.3999979</v>
      </c>
      <c r="N20" s="96">
        <f t="shared" si="2"/>
        <v>0.71888435857190303</v>
      </c>
      <c r="O20" s="92">
        <f>[3]limity_ogółem!D98</f>
        <v>2105922298</v>
      </c>
    </row>
    <row r="21" spans="1:16" x14ac:dyDescent="0.25">
      <c r="A21" s="277"/>
      <c r="B21" s="91" t="s">
        <v>46</v>
      </c>
      <c r="C21" s="97">
        <f>[3]limity_ogółem!E99</f>
        <v>47112313.189374998</v>
      </c>
      <c r="D21" s="93">
        <f>'[3]4.1_modernizacja'!D138</f>
        <v>2374</v>
      </c>
      <c r="E21" s="94">
        <f>'[3]4.1_modernizacja'!E138</f>
        <v>187194287.73000002</v>
      </c>
      <c r="F21" s="87">
        <f t="shared" si="0"/>
        <v>3.9733622710806951</v>
      </c>
      <c r="G21" s="95">
        <f>'[3]4.1_modernizacja'!M138</f>
        <v>395</v>
      </c>
      <c r="H21" s="94">
        <f>'[3]4.1_modernizacja'!N138</f>
        <v>27999548</v>
      </c>
      <c r="I21" s="98">
        <f t="shared" si="1"/>
        <v>0.59431486387542942</v>
      </c>
      <c r="J21" s="80">
        <v>158</v>
      </c>
      <c r="K21" s="81">
        <f>'[3]4.1_modernizacja'!W138</f>
        <v>9553681.3000000007</v>
      </c>
      <c r="L21" s="81">
        <f>'[3]4.1_modernizacja'!X138</f>
        <v>6079006.9199999981</v>
      </c>
      <c r="M21" s="81">
        <f>'[3]4.1_modernizacja'!Y138</f>
        <v>2055286.75</v>
      </c>
      <c r="N21" s="96">
        <f t="shared" si="2"/>
        <v>0.20552867499999999</v>
      </c>
      <c r="O21" s="92">
        <f>[3]limity_ogółem!D99</f>
        <v>10000000</v>
      </c>
    </row>
    <row r="22" spans="1:16" x14ac:dyDescent="0.25">
      <c r="A22" s="277"/>
      <c r="B22" s="91" t="s">
        <v>47</v>
      </c>
      <c r="C22" s="99">
        <f>[3]limity_ogółem!E100</f>
        <v>378200000</v>
      </c>
      <c r="D22" s="40"/>
      <c r="E22" s="41"/>
      <c r="F22" s="100"/>
      <c r="G22" s="43"/>
      <c r="H22" s="41"/>
      <c r="I22" s="101"/>
      <c r="J22" s="71"/>
      <c r="K22" s="54"/>
      <c r="L22" s="54"/>
      <c r="M22" s="54"/>
      <c r="N22" s="102"/>
      <c r="O22" s="92">
        <f>[3]limity_ogółem!D100</f>
        <v>80000000</v>
      </c>
    </row>
    <row r="23" spans="1:16" x14ac:dyDescent="0.25">
      <c r="A23" s="277"/>
      <c r="B23" s="85" t="s">
        <v>48</v>
      </c>
      <c r="C23" s="103">
        <f>'[3]arkusz główny'!F66</f>
        <v>511154393.658225</v>
      </c>
      <c r="D23" s="104">
        <f>'[3]arkusz główny'!H66</f>
        <v>4681</v>
      </c>
      <c r="E23" s="105">
        <f>'[3]arkusz główny'!I66</f>
        <v>805486735.70000005</v>
      </c>
      <c r="F23" s="106">
        <f t="shared" si="0"/>
        <v>1.5758188635243846</v>
      </c>
      <c r="G23" s="107">
        <f>'[3]arkusz główny'!U66</f>
        <v>2827</v>
      </c>
      <c r="H23" s="105">
        <f>'[3]arkusz główny'!V66</f>
        <v>426234485.46999997</v>
      </c>
      <c r="I23" s="108">
        <f t="shared" si="1"/>
        <v>0.83386642227513486</v>
      </c>
      <c r="J23" s="109">
        <f>'[3]arkusz główny'!AK66</f>
        <v>2454</v>
      </c>
      <c r="K23" s="84">
        <f>'[3]arkusz główny'!AL66</f>
        <v>366783482.72999996</v>
      </c>
      <c r="L23" s="84">
        <f>'[3]arkusz główny'!AM66</f>
        <v>327467612.72000003</v>
      </c>
      <c r="M23" s="84">
        <f>'[3]arkusz główny'!AN66</f>
        <v>82285468.11999999</v>
      </c>
      <c r="N23" s="110">
        <f t="shared" si="2"/>
        <v>0.72949186812021638</v>
      </c>
      <c r="O23" s="111">
        <f>'[3]arkusz główny'!AR66</f>
        <v>112798335</v>
      </c>
    </row>
    <row r="24" spans="1:16" ht="36" x14ac:dyDescent="0.25">
      <c r="A24" s="277"/>
      <c r="B24" s="85" t="str">
        <f>'[3]arkusz główny'!D70</f>
        <v>Inwestycje mające na celu ochronę wód przed zanieczyszczeniem azotanami pochodzącymi ze źródeł rolniczych 
(w tym "Inwestycje w gospodarstwach położonych na obszarach OSN")</v>
      </c>
      <c r="C24" s="103">
        <f>'[3]arkusz główny'!F70</f>
        <v>642321743.89055002</v>
      </c>
      <c r="D24" s="104">
        <f>'[3]arkusz główny'!H70</f>
        <v>7835</v>
      </c>
      <c r="E24" s="105">
        <f>'[3]arkusz główny'!I70</f>
        <v>571014075.09000003</v>
      </c>
      <c r="F24" s="112">
        <f t="shared" si="0"/>
        <v>0.88898450118060979</v>
      </c>
      <c r="G24" s="107">
        <f>'[3]arkusz główny'!U70</f>
        <v>4210</v>
      </c>
      <c r="H24" s="105">
        <f>'[3]arkusz główny'!V70</f>
        <v>313035431.44999999</v>
      </c>
      <c r="I24" s="108">
        <f t="shared" si="1"/>
        <v>0.48734989034302478</v>
      </c>
      <c r="J24" s="109">
        <f>'[3]arkusz główny'!AK70</f>
        <v>2988</v>
      </c>
      <c r="K24" s="84">
        <f>'[3]arkusz główny'!AL70</f>
        <v>215631178.73999998</v>
      </c>
      <c r="L24" s="84">
        <f>'[3]arkusz główny'!AM70</f>
        <v>204047471.36999997</v>
      </c>
      <c r="M24" s="84">
        <f>'[3]arkusz główny'!AN70</f>
        <v>47105835.839999996</v>
      </c>
      <c r="N24" s="110">
        <f t="shared" si="2"/>
        <v>0.34298977127338737</v>
      </c>
      <c r="O24" s="111">
        <f>'[3]arkusz główny'!AR70</f>
        <v>137338894</v>
      </c>
    </row>
    <row r="25" spans="1:16" x14ac:dyDescent="0.25">
      <c r="A25" s="47" t="s">
        <v>49</v>
      </c>
      <c r="B25" s="85" t="s">
        <v>50</v>
      </c>
      <c r="C25" s="113">
        <f>'[3]arkusz główny'!F77</f>
        <v>3957106133.7435246</v>
      </c>
      <c r="D25" s="93">
        <f>'[3]arkusz główny'!H77</f>
        <v>5846</v>
      </c>
      <c r="E25" s="94">
        <f>'[3]arkusz główny'!I77</f>
        <v>11206489847.329998</v>
      </c>
      <c r="F25" s="114">
        <f t="shared" si="0"/>
        <v>2.8319912250441384</v>
      </c>
      <c r="G25" s="95">
        <f>'[3]arkusz główny'!U77</f>
        <v>1467</v>
      </c>
      <c r="H25" s="94">
        <f>'[3]arkusz główny'!V77</f>
        <v>3191830859.8599997</v>
      </c>
      <c r="I25" s="115">
        <f t="shared" si="1"/>
        <v>0.80660734182543781</v>
      </c>
      <c r="J25" s="52">
        <f>'[3]arkusz główny'!AK77</f>
        <v>819</v>
      </c>
      <c r="K25" s="53">
        <f>'[3]arkusz główny'!AL77</f>
        <v>1791987324.4500003</v>
      </c>
      <c r="L25" s="53">
        <f>'[3]arkusz główny'!AM77</f>
        <v>1140241529.1300001</v>
      </c>
      <c r="M25" s="53">
        <f>'[3]arkusz główny'!AN77</f>
        <v>401945321.16999996</v>
      </c>
      <c r="N25" s="116">
        <f t="shared" si="2"/>
        <v>0.46992957453692119</v>
      </c>
      <c r="O25" s="117">
        <f>'[3]arkusz główny'!AR77</f>
        <v>855330975</v>
      </c>
    </row>
    <row r="26" spans="1:16" x14ac:dyDescent="0.25">
      <c r="A26" s="269" t="s">
        <v>51</v>
      </c>
      <c r="B26" s="82" t="s">
        <v>52</v>
      </c>
      <c r="C26" s="113">
        <f>'[3]arkusz główny'!F89</f>
        <v>1983572354.2281249</v>
      </c>
      <c r="D26" s="93">
        <f>'[3]arkusz główny'!H89</f>
        <v>230</v>
      </c>
      <c r="E26" s="94">
        <f>'[3]arkusz główny'!I89</f>
        <v>2130354850.1700001</v>
      </c>
      <c r="F26" s="114">
        <f t="shared" si="0"/>
        <v>1.0739990631695375</v>
      </c>
      <c r="G26" s="51">
        <f>'[3]arkusz główny'!U89</f>
        <v>177</v>
      </c>
      <c r="H26" s="94">
        <f>'[3]arkusz główny'!V89</f>
        <v>1704000192.6647949</v>
      </c>
      <c r="I26" s="115">
        <f t="shared" si="1"/>
        <v>0.85905623207169524</v>
      </c>
      <c r="J26" s="118">
        <f>'[3]arkusz główny'!AK89</f>
        <v>46</v>
      </c>
      <c r="K26" s="81">
        <f>'[3]arkusz główny'!AL89</f>
        <v>342799270.78999996</v>
      </c>
      <c r="L26" s="119">
        <f>'[3]arkusz główny'!AM89</f>
        <v>218123175.41999999</v>
      </c>
      <c r="M26" s="53">
        <f>'[3]arkusz główny'!AN89</f>
        <v>76028760.25</v>
      </c>
      <c r="N26" s="116">
        <f t="shared" si="2"/>
        <v>0.1796950981091201</v>
      </c>
      <c r="O26" s="117">
        <f>'[3]arkusz główny'!AR89</f>
        <v>423098688</v>
      </c>
    </row>
    <row r="27" spans="1:16" x14ac:dyDescent="0.25">
      <c r="A27" s="271"/>
      <c r="B27" s="82" t="s">
        <v>53</v>
      </c>
      <c r="C27" s="113">
        <f>'[3]arkusz główny'!F90</f>
        <v>781490000.73749995</v>
      </c>
      <c r="D27" s="93"/>
      <c r="E27" s="94"/>
      <c r="F27" s="114"/>
      <c r="G27" s="51"/>
      <c r="H27" s="94"/>
      <c r="I27" s="115"/>
      <c r="J27" s="118"/>
      <c r="K27" s="81"/>
      <c r="L27" s="119"/>
      <c r="M27" s="53"/>
      <c r="N27" s="116"/>
      <c r="O27" s="117">
        <f>'[3]arkusz główny'!AR90</f>
        <v>165307245</v>
      </c>
    </row>
    <row r="28" spans="1:16" ht="24" x14ac:dyDescent="0.25">
      <c r="A28" s="55">
        <v>5</v>
      </c>
      <c r="B28" s="56" t="s">
        <v>54</v>
      </c>
      <c r="C28" s="57">
        <f>'[3]arkusz główny'!F91</f>
        <v>691776447.98144996</v>
      </c>
      <c r="D28" s="58">
        <f>D29+D30</f>
        <v>10944</v>
      </c>
      <c r="E28" s="59">
        <f>E29+E30</f>
        <v>777474378.44000006</v>
      </c>
      <c r="F28" s="60">
        <f t="shared" si="0"/>
        <v>1.1238809599670674</v>
      </c>
      <c r="G28" s="61">
        <f>G29+G30</f>
        <v>5984</v>
      </c>
      <c r="H28" s="59">
        <f>H29+H30</f>
        <v>380312317.22999996</v>
      </c>
      <c r="I28" s="62">
        <f t="shared" si="1"/>
        <v>0.54976187515449793</v>
      </c>
      <c r="J28" s="63">
        <f>'[3]arkusz główny'!AK91</f>
        <v>4245</v>
      </c>
      <c r="K28" s="64">
        <f>K29+K30</f>
        <v>269045939.57999998</v>
      </c>
      <c r="L28" s="64">
        <f>L29+L30</f>
        <v>171193910.91999999</v>
      </c>
      <c r="M28" s="64">
        <f>M29+M30</f>
        <v>59258081.57</v>
      </c>
      <c r="N28" s="65">
        <f t="shared" si="2"/>
        <v>0.39918901224089481</v>
      </c>
      <c r="O28" s="66">
        <f>'[3]arkusz główny'!AR91</f>
        <v>148446174</v>
      </c>
    </row>
    <row r="29" spans="1:16" x14ac:dyDescent="0.25">
      <c r="A29" s="67" t="s">
        <v>55</v>
      </c>
      <c r="B29" s="120" t="s">
        <v>56</v>
      </c>
      <c r="C29" s="257"/>
      <c r="D29" s="40">
        <f>'[3]arkusz główny'!H92</f>
        <v>9300</v>
      </c>
      <c r="E29" s="41">
        <f>'[3]arkusz główny'!I92</f>
        <v>662201601.69000006</v>
      </c>
      <c r="F29" s="267"/>
      <c r="G29" s="43">
        <f>'[3]arkusz główny'!U92</f>
        <v>5381</v>
      </c>
      <c r="H29" s="41">
        <f>'[3]arkusz główny'!V92</f>
        <v>348942018.40999997</v>
      </c>
      <c r="I29" s="261"/>
      <c r="J29" s="71">
        <f>'[3]arkusz główny'!AK92</f>
        <v>3778</v>
      </c>
      <c r="K29" s="54">
        <f>'[3]arkusz główny'!AL92</f>
        <v>244953947.18000001</v>
      </c>
      <c r="L29" s="54">
        <f>'[3]arkusz główny'!AM92</f>
        <v>155864178.19999999</v>
      </c>
      <c r="M29" s="54">
        <f>'[3]arkusz główny'!AN92</f>
        <v>53825940.5</v>
      </c>
      <c r="N29" s="263"/>
      <c r="O29" s="265"/>
    </row>
    <row r="30" spans="1:16" x14ac:dyDescent="0.25">
      <c r="A30" s="47" t="s">
        <v>57</v>
      </c>
      <c r="B30" s="48" t="s">
        <v>58</v>
      </c>
      <c r="C30" s="257"/>
      <c r="D30" s="49">
        <f>'[3]arkusz główny'!H101</f>
        <v>1644</v>
      </c>
      <c r="E30" s="50">
        <f>'[3]arkusz główny'!I101</f>
        <v>115272776.75000001</v>
      </c>
      <c r="F30" s="267"/>
      <c r="G30" s="51">
        <f>'[3]arkusz główny'!U101</f>
        <v>603</v>
      </c>
      <c r="H30" s="50">
        <f>'[3]arkusz główny'!V101</f>
        <v>31370298.82</v>
      </c>
      <c r="I30" s="261"/>
      <c r="J30" s="52">
        <f>'[3]arkusz główny'!AK101</f>
        <v>469</v>
      </c>
      <c r="K30" s="53">
        <f>'[3]arkusz główny'!AL101</f>
        <v>24091992.399999995</v>
      </c>
      <c r="L30" s="53">
        <f>'[3]arkusz główny'!AM101</f>
        <v>15329732.719999999</v>
      </c>
      <c r="M30" s="53">
        <f>'[3]arkusz główny'!AN101</f>
        <v>5432141.0700000003</v>
      </c>
      <c r="N30" s="263"/>
      <c r="O30" s="265"/>
    </row>
    <row r="31" spans="1:16" x14ac:dyDescent="0.25">
      <c r="A31" s="55">
        <v>6</v>
      </c>
      <c r="B31" s="56" t="s">
        <v>59</v>
      </c>
      <c r="C31" s="57">
        <f>SUM(C32:C36)</f>
        <v>14676981748.622425</v>
      </c>
      <c r="D31" s="58">
        <f>D32+D33+D34+D35+D36</f>
        <v>171112</v>
      </c>
      <c r="E31" s="59">
        <f>E32+E33+E34+E35+E36</f>
        <v>21080791090.41</v>
      </c>
      <c r="F31" s="60">
        <f t="shared" ref="F31:F37" si="3">IFERROR(E31/C31,".")</f>
        <v>1.4363165023618452</v>
      </c>
      <c r="G31" s="61">
        <f>G32+G33+G34+G35+G36</f>
        <v>106172</v>
      </c>
      <c r="H31" s="59">
        <f>H32+H33+H34+H35+H36</f>
        <v>10984670102.679998</v>
      </c>
      <c r="I31" s="62">
        <f t="shared" ref="I31:I37" si="4">IFERROR(H31/C31,".")</f>
        <v>0.74842840924776743</v>
      </c>
      <c r="J31" s="63">
        <f>'[3]arkusz główny'!AK113</f>
        <v>102518</v>
      </c>
      <c r="K31" s="64">
        <f>K32+K33+K34+K35+K36</f>
        <v>8801492945.4300003</v>
      </c>
      <c r="L31" s="64">
        <f>L32+L33+L34+L35+L36</f>
        <v>5600389952.9700003</v>
      </c>
      <c r="M31" s="64">
        <f>M32+M33+M34+M35+M36</f>
        <v>1959254635.27</v>
      </c>
      <c r="N31" s="65">
        <f t="shared" ref="N31:N37" si="5">IFERROR(M31/O31,".")</f>
        <v>0.61386391946206398</v>
      </c>
      <c r="O31" s="66">
        <f>SUM(O32:O36)</f>
        <v>3191675831</v>
      </c>
    </row>
    <row r="32" spans="1:16" x14ac:dyDescent="0.25">
      <c r="A32" s="67" t="s">
        <v>60</v>
      </c>
      <c r="B32" s="120" t="s">
        <v>61</v>
      </c>
      <c r="C32" s="121">
        <f>'[3]arkusz główny'!F114</f>
        <v>3882734582.1335745</v>
      </c>
      <c r="D32" s="40">
        <f>'[3]arkusz główny'!H114</f>
        <v>35642</v>
      </c>
      <c r="E32" s="41">
        <f>'[3]arkusz główny'!I114</f>
        <v>4485450000</v>
      </c>
      <c r="F32" s="100">
        <f t="shared" si="3"/>
        <v>1.1552296210613582</v>
      </c>
      <c r="G32" s="43">
        <f>'[3]arkusz główny'!U114</f>
        <v>26925</v>
      </c>
      <c r="H32" s="41">
        <f>'[3]arkusz główny'!V114</f>
        <v>3439150000</v>
      </c>
      <c r="I32" s="101">
        <f t="shared" si="4"/>
        <v>0.88575459569790538</v>
      </c>
      <c r="J32" s="71">
        <f>'[3]arkusz główny'!AK114</f>
        <v>25069</v>
      </c>
      <c r="K32" s="54">
        <f>'[3]arkusz główny'!AL114</f>
        <v>2799930000</v>
      </c>
      <c r="L32" s="54">
        <f>'[3]arkusz główny'!AM114</f>
        <v>1781595459</v>
      </c>
      <c r="M32" s="54">
        <f>'[3]arkusz główny'!AN114</f>
        <v>627402145.45999992</v>
      </c>
      <c r="N32" s="122">
        <f t="shared" si="5"/>
        <v>0.73623952867284714</v>
      </c>
      <c r="O32" s="89">
        <f>'[3]arkusz główny'!AR114</f>
        <v>852171231</v>
      </c>
    </row>
    <row r="33" spans="1:15" x14ac:dyDescent="0.25">
      <c r="A33" s="47" t="s">
        <v>62</v>
      </c>
      <c r="B33" s="48" t="s">
        <v>63</v>
      </c>
      <c r="C33" s="113">
        <f>'[3]arkusz główny'!F123</f>
        <v>3527442922.862875</v>
      </c>
      <c r="D33" s="93">
        <f>'[3]arkusz główny'!H123</f>
        <v>31826</v>
      </c>
      <c r="E33" s="94">
        <f>'[3]arkusz główny'!I123</f>
        <v>5650800000</v>
      </c>
      <c r="F33" s="114">
        <f t="shared" si="3"/>
        <v>1.6019536314463756</v>
      </c>
      <c r="G33" s="95">
        <f>'[3]arkusz główny'!U123</f>
        <v>13018</v>
      </c>
      <c r="H33" s="94">
        <f>'[3]arkusz główny'!V123</f>
        <v>2229250000</v>
      </c>
      <c r="I33" s="115">
        <f t="shared" si="4"/>
        <v>0.63197337242546769</v>
      </c>
      <c r="J33" s="52">
        <f>'[3]arkusz główny'!AK123</f>
        <v>12074</v>
      </c>
      <c r="K33" s="53">
        <f>'[3]arkusz główny'!AL123</f>
        <v>1701180000</v>
      </c>
      <c r="L33" s="53">
        <f>'[3]arkusz główny'!AM123</f>
        <v>1082460834</v>
      </c>
      <c r="M33" s="53">
        <f>'[3]arkusz główny'!AN123</f>
        <v>373423757.25</v>
      </c>
      <c r="N33" s="116">
        <f t="shared" si="5"/>
        <v>0.49298339907978794</v>
      </c>
      <c r="O33" s="117">
        <f>'[3]arkusz główny'!AR123</f>
        <v>757477347</v>
      </c>
    </row>
    <row r="34" spans="1:15" x14ac:dyDescent="0.25">
      <c r="A34" s="47" t="s">
        <v>64</v>
      </c>
      <c r="B34" s="48" t="s">
        <v>65</v>
      </c>
      <c r="C34" s="113">
        <f>'[3]arkusz główny'!F132</f>
        <v>4705680589.1356754</v>
      </c>
      <c r="D34" s="93">
        <f>'[3]arkusz główny'!H132</f>
        <v>89957</v>
      </c>
      <c r="E34" s="94">
        <f>'[3]arkusz główny'!I132</f>
        <v>5397420000</v>
      </c>
      <c r="F34" s="114">
        <f t="shared" si="3"/>
        <v>1.1470009274453072</v>
      </c>
      <c r="G34" s="95">
        <f>'[3]arkusz główny'!U132</f>
        <v>61987</v>
      </c>
      <c r="H34" s="94">
        <f>'[3]arkusz główny'!V132</f>
        <v>3719220000</v>
      </c>
      <c r="I34" s="115">
        <f t="shared" si="4"/>
        <v>0.79036813688264684</v>
      </c>
      <c r="J34" s="52">
        <f>'[3]arkusz główny'!AK132</f>
        <v>62261</v>
      </c>
      <c r="K34" s="53">
        <f>'[3]arkusz główny'!AL132</f>
        <v>3182688000</v>
      </c>
      <c r="L34" s="53">
        <f>'[3]arkusz główny'!AM132</f>
        <v>2025144374.4000003</v>
      </c>
      <c r="M34" s="53">
        <f>'[3]arkusz główny'!AN132</f>
        <v>710729135.30000007</v>
      </c>
      <c r="N34" s="116">
        <f t="shared" si="5"/>
        <v>0.69066356105412818</v>
      </c>
      <c r="O34" s="117">
        <f>'[3]arkusz główny'!AR132</f>
        <v>1029052603</v>
      </c>
    </row>
    <row r="35" spans="1:15" x14ac:dyDescent="0.25">
      <c r="A35" s="47" t="s">
        <v>66</v>
      </c>
      <c r="B35" s="48" t="s">
        <v>67</v>
      </c>
      <c r="C35" s="113">
        <f>'[3]arkusz główny'!F143</f>
        <v>2550837769.6053247</v>
      </c>
      <c r="D35" s="93">
        <f>'[3]arkusz główny'!H143</f>
        <v>12800</v>
      </c>
      <c r="E35" s="94">
        <f>'[3]arkusz główny'!I143</f>
        <v>5547121090.4099998</v>
      </c>
      <c r="F35" s="114">
        <f t="shared" si="3"/>
        <v>2.1746271583818797</v>
      </c>
      <c r="G35" s="95">
        <f>'[3]arkusz główny'!U143</f>
        <v>3671</v>
      </c>
      <c r="H35" s="94">
        <f>'[3]arkusz główny'!V143</f>
        <v>1586934605.2799997</v>
      </c>
      <c r="I35" s="115">
        <f t="shared" si="4"/>
        <v>0.62212290573286289</v>
      </c>
      <c r="J35" s="52">
        <f>'[3]arkusz główny'!AK143</f>
        <v>2603</v>
      </c>
      <c r="K35" s="53">
        <f>'[3]arkusz główny'!AL143</f>
        <v>1107715884.23</v>
      </c>
      <c r="L35" s="53">
        <f>'[3]arkusz główny'!AM143</f>
        <v>704839611.8599999</v>
      </c>
      <c r="M35" s="53">
        <f>'[3]arkusz główny'!AN143</f>
        <v>245367496.30000004</v>
      </c>
      <c r="N35" s="116">
        <f t="shared" si="5"/>
        <v>0.44565454585997083</v>
      </c>
      <c r="O35" s="117">
        <f>'[3]arkusz główny'!AR143</f>
        <v>550577793</v>
      </c>
    </row>
    <row r="36" spans="1:15" x14ac:dyDescent="0.25">
      <c r="A36" s="47" t="s">
        <v>68</v>
      </c>
      <c r="B36" s="48" t="s">
        <v>69</v>
      </c>
      <c r="C36" s="113">
        <f>'[3]arkusz główny'!F149</f>
        <v>10285884.884974999</v>
      </c>
      <c r="D36" s="49">
        <f>'[3]arkusz główny'!H149</f>
        <v>887</v>
      </c>
      <c r="E36" s="123"/>
      <c r="F36" s="124"/>
      <c r="G36" s="51">
        <f>'[3]arkusz główny'!U149</f>
        <v>571</v>
      </c>
      <c r="H36" s="50">
        <f>'[3]arkusz główny'!V149</f>
        <v>10115497.399999999</v>
      </c>
      <c r="I36" s="115">
        <f t="shared" si="4"/>
        <v>0.98343482482252031</v>
      </c>
      <c r="J36" s="52">
        <f>'[3]arkusz główny'!AK149</f>
        <v>570</v>
      </c>
      <c r="K36" s="53">
        <f>'[3]arkusz główny'!AL149</f>
        <v>9979061.1999999993</v>
      </c>
      <c r="L36" s="53">
        <f>'[3]arkusz główny'!AM149</f>
        <v>6349673.71</v>
      </c>
      <c r="M36" s="53">
        <f>'[3]arkusz główny'!AN149</f>
        <v>2332100.96</v>
      </c>
      <c r="N36" s="116">
        <f t="shared" si="5"/>
        <v>0.97298293556937265</v>
      </c>
      <c r="O36" s="117">
        <f>'[3]arkusz główny'!AR149</f>
        <v>2396857</v>
      </c>
    </row>
    <row r="37" spans="1:15" x14ac:dyDescent="0.25">
      <c r="A37" s="55">
        <v>7</v>
      </c>
      <c r="B37" s="56" t="s">
        <v>70</v>
      </c>
      <c r="C37" s="57">
        <f>'[3]arkusz główny'!F155</f>
        <v>10087783523.77935</v>
      </c>
      <c r="D37" s="58">
        <f>SUM(D38:D42)</f>
        <v>12471</v>
      </c>
      <c r="E37" s="59">
        <f>SUM(E38:E42)</f>
        <v>20025768177.551163</v>
      </c>
      <c r="F37" s="60">
        <f t="shared" si="3"/>
        <v>1.9851504674288039</v>
      </c>
      <c r="G37" s="61">
        <f>SUM(G38:G42)</f>
        <v>5457</v>
      </c>
      <c r="H37" s="59">
        <f>SUM(H38:H42)</f>
        <v>6886497404.0521193</v>
      </c>
      <c r="I37" s="62">
        <f t="shared" si="4"/>
        <v>0.68265713551633778</v>
      </c>
      <c r="J37" s="63">
        <f>'[3]arkusz główny'!AK155</f>
        <v>2010</v>
      </c>
      <c r="K37" s="64">
        <f>SUM(K38:K42)</f>
        <v>4839747721.4700003</v>
      </c>
      <c r="L37" s="64">
        <f>SUM(L38:L42)</f>
        <v>3079531456.0999999</v>
      </c>
      <c r="M37" s="64">
        <f>SUM(M38:M42)</f>
        <v>1103814999.1600001</v>
      </c>
      <c r="N37" s="65">
        <f t="shared" si="5"/>
        <v>0.4986839662105878</v>
      </c>
      <c r="O37" s="66">
        <f>'[3]arkusz główny'!AR155</f>
        <v>2213455964</v>
      </c>
    </row>
    <row r="38" spans="1:15" x14ac:dyDescent="0.25">
      <c r="A38" s="269" t="s">
        <v>71</v>
      </c>
      <c r="B38" s="85" t="s">
        <v>72</v>
      </c>
      <c r="C38" s="257"/>
      <c r="D38" s="40">
        <f>'[3]arkusz główny'!H156</f>
        <v>6133</v>
      </c>
      <c r="E38" s="41">
        <f>'[3]arkusz główny'!I156</f>
        <v>8700121833.8645515</v>
      </c>
      <c r="F38" s="267"/>
      <c r="G38" s="43">
        <f>'[3]arkusz główny'!U156</f>
        <v>2398</v>
      </c>
      <c r="H38" s="41">
        <f>'[3]arkusz główny'!V156</f>
        <v>2483438605.283905</v>
      </c>
      <c r="I38" s="261"/>
      <c r="J38" s="44">
        <f>'[3]arkusz główny'!AK156</f>
        <v>1209</v>
      </c>
      <c r="K38" s="45">
        <f>'[3]arkusz główny'!AL156</f>
        <v>2094776167.1400001</v>
      </c>
      <c r="L38" s="45">
        <f>'[3]arkusz główny'!AM156</f>
        <v>1332906066.0899999</v>
      </c>
      <c r="M38" s="45">
        <f>'[3]arkusz główny'!AN156</f>
        <v>486985129.79000002</v>
      </c>
      <c r="N38" s="263"/>
      <c r="O38" s="265"/>
    </row>
    <row r="39" spans="1:15" x14ac:dyDescent="0.25">
      <c r="A39" s="285"/>
      <c r="B39" s="85" t="s">
        <v>73</v>
      </c>
      <c r="C39" s="257"/>
      <c r="D39" s="93">
        <f>'[3]arkusz główny'!H157</f>
        <v>4423</v>
      </c>
      <c r="E39" s="94">
        <f>'[3]arkusz główny'!I157</f>
        <v>9931065219.3650684</v>
      </c>
      <c r="F39" s="267"/>
      <c r="G39" s="95">
        <f>'[3]arkusz główny'!U157</f>
        <v>1952</v>
      </c>
      <c r="H39" s="94">
        <f>'[3]arkusz główny'!V157</f>
        <v>3592840724.1241188</v>
      </c>
      <c r="I39" s="261"/>
      <c r="J39" s="80">
        <f>'[3]arkusz główny'!AK157</f>
        <v>1123</v>
      </c>
      <c r="K39" s="81">
        <f>'[3]arkusz główny'!AL157</f>
        <v>2129339784.5</v>
      </c>
      <c r="L39" s="81">
        <f>'[3]arkusz główny'!AM157</f>
        <v>1354898898.4300001</v>
      </c>
      <c r="M39" s="81">
        <f>'[3]arkusz główny'!AN157</f>
        <v>478812611.78999996</v>
      </c>
      <c r="N39" s="263"/>
      <c r="O39" s="265"/>
    </row>
    <row r="40" spans="1:15" x14ac:dyDescent="0.25">
      <c r="A40" s="269" t="s">
        <v>74</v>
      </c>
      <c r="B40" s="82" t="s">
        <v>75</v>
      </c>
      <c r="C40" s="257"/>
      <c r="D40" s="93">
        <f>'[3]arkusz główny'!H160</f>
        <v>1464</v>
      </c>
      <c r="E40" s="94">
        <f>'[3]arkusz główny'!I160</f>
        <v>893593117.47448707</v>
      </c>
      <c r="F40" s="267"/>
      <c r="G40" s="95">
        <f>'[3]arkusz główny'!U160</f>
        <v>821</v>
      </c>
      <c r="H40" s="94">
        <f>'[3]arkusz główny'!V160</f>
        <v>507490654.41111106</v>
      </c>
      <c r="I40" s="261"/>
      <c r="J40" s="80">
        <f>'[3]arkusz główny'!AK160</f>
        <v>528</v>
      </c>
      <c r="K40" s="81">
        <f>'[3]arkusz główny'!AL160</f>
        <v>363164620.55999994</v>
      </c>
      <c r="L40" s="81">
        <f>'[3]arkusz główny'!AM160</f>
        <v>231081645.44</v>
      </c>
      <c r="M40" s="81">
        <f>'[3]arkusz główny'!AN160</f>
        <v>80865709.210000008</v>
      </c>
      <c r="N40" s="263"/>
      <c r="O40" s="265"/>
    </row>
    <row r="41" spans="1:15" ht="22.5" customHeight="1" x14ac:dyDescent="0.25">
      <c r="A41" s="285"/>
      <c r="B41" s="72" t="s">
        <v>76</v>
      </c>
      <c r="C41" s="257"/>
      <c r="D41" s="93">
        <f>'[3]arkusz główny'!H161</f>
        <v>348</v>
      </c>
      <c r="E41" s="94">
        <f>'[3]arkusz główny'!I161</f>
        <v>442092152.00647962</v>
      </c>
      <c r="F41" s="267"/>
      <c r="G41" s="95">
        <f>'[3]arkusz główny'!U161</f>
        <v>211</v>
      </c>
      <c r="H41" s="94">
        <f>'[3]arkusz główny'!V161</f>
        <v>258908037.25608367</v>
      </c>
      <c r="I41" s="261"/>
      <c r="J41" s="80">
        <f>'[3]arkusz główny'!AK161</f>
        <v>182</v>
      </c>
      <c r="K41" s="81">
        <f>'[3]arkusz główny'!AL161</f>
        <v>209837382.70000002</v>
      </c>
      <c r="L41" s="81">
        <f>'[3]arkusz główny'!AM161</f>
        <v>133519525.98000002</v>
      </c>
      <c r="M41" s="81">
        <f>'[3]arkusz główny'!AN161</f>
        <v>47582868.729999997</v>
      </c>
      <c r="N41" s="263"/>
      <c r="O41" s="265"/>
    </row>
    <row r="42" spans="1:15" x14ac:dyDescent="0.25">
      <c r="A42" s="125" t="s">
        <v>77</v>
      </c>
      <c r="B42" s="82" t="s">
        <v>78</v>
      </c>
      <c r="C42" s="257"/>
      <c r="D42" s="49">
        <f>'[3]arkusz główny'!H162</f>
        <v>103</v>
      </c>
      <c r="E42" s="50">
        <f>'[3]arkusz główny'!I162</f>
        <v>58895854.840573631</v>
      </c>
      <c r="F42" s="267"/>
      <c r="G42" s="51">
        <f>'[3]arkusz główny'!U162</f>
        <v>75</v>
      </c>
      <c r="H42" s="50">
        <f>'[3]arkusz główny'!V162</f>
        <v>43819382.976900831</v>
      </c>
      <c r="I42" s="261"/>
      <c r="J42" s="52">
        <f>'[3]arkusz główny'!AK162</f>
        <v>75</v>
      </c>
      <c r="K42" s="53">
        <f>'[3]arkusz główny'!AL162</f>
        <v>42629766.57</v>
      </c>
      <c r="L42" s="53">
        <f>'[3]arkusz główny'!AM162</f>
        <v>27125320.16</v>
      </c>
      <c r="M42" s="53">
        <f>'[3]arkusz główny'!AN162</f>
        <v>9568679.6400000006</v>
      </c>
      <c r="N42" s="263"/>
      <c r="O42" s="265"/>
    </row>
    <row r="43" spans="1:15" x14ac:dyDescent="0.25">
      <c r="A43" s="55">
        <v>8</v>
      </c>
      <c r="B43" s="56" t="s">
        <v>79</v>
      </c>
      <c r="C43" s="57">
        <f>'[3]arkusz główny'!F164</f>
        <v>1163790337.8576999</v>
      </c>
      <c r="D43" s="58">
        <f>'[3]arkusz główny'!H164</f>
        <v>27487</v>
      </c>
      <c r="E43" s="59">
        <f>'[3]arkusz główny'!I164</f>
        <v>132804386.12000002</v>
      </c>
      <c r="F43" s="60">
        <f>IFERROR(E43/C43,".")</f>
        <v>0.11411366961893303</v>
      </c>
      <c r="G43" s="61">
        <f>'[3]arkusz główny'!U164</f>
        <v>21325</v>
      </c>
      <c r="H43" s="59">
        <f>'[3]arkusz główny'!V164</f>
        <v>1132922487.1400001</v>
      </c>
      <c r="I43" s="62">
        <f>IFERROR(H43/C43,".")</f>
        <v>0.97347645042789999</v>
      </c>
      <c r="J43" s="63">
        <f>'[3]arkusz główny'!AK164</f>
        <v>18725</v>
      </c>
      <c r="K43" s="64">
        <f>'[3]arkusz główny'!AL164</f>
        <v>751262192.83999991</v>
      </c>
      <c r="L43" s="64">
        <f>'[3]arkusz główny'!AM164</f>
        <v>478027039.55000007</v>
      </c>
      <c r="M43" s="64">
        <f>'[3]arkusz główny'!AN164</f>
        <v>170811096.41000003</v>
      </c>
      <c r="N43" s="65">
        <f>IFERROR(M43/O43,".")</f>
        <v>0.6628573848265038</v>
      </c>
      <c r="O43" s="66">
        <f>'[3]arkusz główny'!AR164</f>
        <v>257689060</v>
      </c>
    </row>
    <row r="44" spans="1:15" x14ac:dyDescent="0.25">
      <c r="A44" s="126" t="s">
        <v>80</v>
      </c>
      <c r="B44" s="127" t="s">
        <v>81</v>
      </c>
      <c r="C44" s="282"/>
      <c r="D44" s="128">
        <f>'[3]arkusz główny'!H165</f>
        <v>24851</v>
      </c>
      <c r="E44" s="129">
        <f>'[3]arkusz główny'!I165</f>
        <v>116579645.85000002</v>
      </c>
      <c r="F44" s="130"/>
      <c r="G44" s="131">
        <f>'[3]arkusz główny'!U165</f>
        <v>19789</v>
      </c>
      <c r="H44" s="129">
        <f>'[3]arkusz główny'!V165</f>
        <v>1125243049.49</v>
      </c>
      <c r="I44" s="132"/>
      <c r="J44" s="133">
        <f>'[3]arkusz główny'!AK165</f>
        <v>18317</v>
      </c>
      <c r="K44" s="134">
        <f>'[3]arkusz główny'!AL165</f>
        <v>743582661.90999997</v>
      </c>
      <c r="L44" s="134">
        <f>'[3]arkusz główny'!AM165</f>
        <v>473140561.72999996</v>
      </c>
      <c r="M44" s="134">
        <f>'[3]arkusz główny'!AN165</f>
        <v>169120140.17999998</v>
      </c>
      <c r="N44" s="135"/>
      <c r="O44" s="136"/>
    </row>
    <row r="45" spans="1:15" x14ac:dyDescent="0.25">
      <c r="A45" s="269" t="s">
        <v>82</v>
      </c>
      <c r="B45" s="137" t="s">
        <v>83</v>
      </c>
      <c r="C45" s="283"/>
      <c r="D45" s="138">
        <f>'[3]arkusz główny'!H166</f>
        <v>24706</v>
      </c>
      <c r="E45" s="139">
        <f>'[3]arkusz główny'!I166</f>
        <v>114496827.95000002</v>
      </c>
      <c r="F45" s="286"/>
      <c r="G45" s="140">
        <f>'[3]arkusz główny'!U166</f>
        <v>19732</v>
      </c>
      <c r="H45" s="141">
        <f>'[3]zobowiązania wieloletnie'!F10</f>
        <v>127611358.09</v>
      </c>
      <c r="I45" s="287"/>
      <c r="J45" s="142">
        <f>'[3]arkusz główny'!AK166</f>
        <v>2722</v>
      </c>
      <c r="K45" s="143">
        <f>'[3]arkusz główny'!AL166</f>
        <v>94376481.019999996</v>
      </c>
      <c r="L45" s="143">
        <f>'[3]arkusz główny'!AM166</f>
        <v>60051592.900000006</v>
      </c>
      <c r="M45" s="143">
        <f>'[3]arkusz główny'!AN166</f>
        <v>21309337.25</v>
      </c>
      <c r="N45" s="288"/>
      <c r="O45" s="289"/>
    </row>
    <row r="46" spans="1:15" x14ac:dyDescent="0.25">
      <c r="A46" s="277"/>
      <c r="B46" s="144" t="s">
        <v>84</v>
      </c>
      <c r="C46" s="283"/>
      <c r="D46" s="138">
        <f>'[3]arkusz główny'!H190</f>
        <v>145</v>
      </c>
      <c r="E46" s="139">
        <f>'[3]arkusz główny'!I190</f>
        <v>2082817.9</v>
      </c>
      <c r="F46" s="286"/>
      <c r="G46" s="145">
        <f>'[3]arkusz główny'!U190</f>
        <v>57</v>
      </c>
      <c r="H46" s="146">
        <f>'[3]zobowiązania wieloletnie'!F11</f>
        <v>447830070.13999999</v>
      </c>
      <c r="I46" s="287"/>
      <c r="J46" s="142">
        <f>'[3]arkusz główny'!AK190</f>
        <v>9424</v>
      </c>
      <c r="K46" s="143">
        <f>'[3]arkusz główny'!AL190</f>
        <v>346970778.05000001</v>
      </c>
      <c r="L46" s="143">
        <f>'[3]arkusz główny'!AM190</f>
        <v>220776819.54999998</v>
      </c>
      <c r="M46" s="143">
        <f>'[3]arkusz główny'!AN190</f>
        <v>78913163.650000006</v>
      </c>
      <c r="N46" s="288"/>
      <c r="O46" s="289"/>
    </row>
    <row r="47" spans="1:15" x14ac:dyDescent="0.25">
      <c r="A47" s="285"/>
      <c r="B47" s="144" t="s">
        <v>85</v>
      </c>
      <c r="C47" s="283"/>
      <c r="D47" s="147"/>
      <c r="E47" s="148"/>
      <c r="F47" s="286"/>
      <c r="G47" s="149"/>
      <c r="H47" s="146">
        <f>'[3]arkusz główny'!V200</f>
        <v>549801621.25999999</v>
      </c>
      <c r="I47" s="287"/>
      <c r="J47" s="142">
        <f>'[3]arkusz główny'!AK200</f>
        <v>7753</v>
      </c>
      <c r="K47" s="143">
        <f>'[3]arkusz główny'!AL200</f>
        <v>302235402.83999997</v>
      </c>
      <c r="L47" s="143">
        <f>'[3]arkusz główny'!AM200</f>
        <v>192312149.27999997</v>
      </c>
      <c r="M47" s="143">
        <f>'[3]arkusz główny'!AN200</f>
        <v>68897639.280000001</v>
      </c>
      <c r="N47" s="288"/>
      <c r="O47" s="289"/>
    </row>
    <row r="48" spans="1:15" s="154" customFormat="1" ht="13" x14ac:dyDescent="0.3">
      <c r="A48" s="150" t="s">
        <v>86</v>
      </c>
      <c r="B48" s="151" t="s">
        <v>87</v>
      </c>
      <c r="C48" s="284"/>
      <c r="D48" s="128">
        <f>'[3]arkusz główny'!H209</f>
        <v>2636</v>
      </c>
      <c r="E48" s="129">
        <f>'[3]arkusz główny'!I209</f>
        <v>16224740.27</v>
      </c>
      <c r="F48" s="130"/>
      <c r="G48" s="152">
        <f>'[3]arkusz główny'!U209</f>
        <v>1536</v>
      </c>
      <c r="H48" s="153">
        <f>'[3]arkusz główny'!V209</f>
        <v>7679437.6499999994</v>
      </c>
      <c r="I48" s="132"/>
      <c r="J48" s="133">
        <f>'[3]arkusz główny'!AK209</f>
        <v>1162</v>
      </c>
      <c r="K48" s="134">
        <f>'[3]arkusz główny'!AL209</f>
        <v>7679530.9300000006</v>
      </c>
      <c r="L48" s="134">
        <f>'[3]arkusz główny'!AM209</f>
        <v>4886477.8200000012</v>
      </c>
      <c r="M48" s="134">
        <f>'[3]arkusz główny'!AN209</f>
        <v>1690956.23</v>
      </c>
      <c r="N48" s="135"/>
      <c r="O48" s="136"/>
    </row>
    <row r="49" spans="1:15" x14ac:dyDescent="0.25">
      <c r="A49" s="55">
        <v>9</v>
      </c>
      <c r="B49" s="56" t="s">
        <v>88</v>
      </c>
      <c r="C49" s="57">
        <f>'[3]arkusz główny'!F216</f>
        <v>1193025387.2798748</v>
      </c>
      <c r="D49" s="58">
        <f>SUM(D50:D51)</f>
        <v>618</v>
      </c>
      <c r="E49" s="59"/>
      <c r="F49" s="60"/>
      <c r="G49" s="61">
        <f>SUM(G50)</f>
        <v>580</v>
      </c>
      <c r="H49" s="59">
        <f>'[3]zobowiązania wieloletnie'!F13</f>
        <v>1133191814.21</v>
      </c>
      <c r="I49" s="62">
        <f>IFERROR(H49/C49,".")</f>
        <v>0.94984719209848778</v>
      </c>
      <c r="J49" s="63">
        <f>J50+J51</f>
        <v>1267</v>
      </c>
      <c r="K49" s="64">
        <f>SUM(K50:K51)</f>
        <v>733836072.3499999</v>
      </c>
      <c r="L49" s="64">
        <f>SUM(L50:L51)</f>
        <v>465115348.39999998</v>
      </c>
      <c r="M49" s="64">
        <f>SUM(M50:M51)</f>
        <v>165475385.50999999</v>
      </c>
      <c r="N49" s="65">
        <f>IFERROR(M49/O49,".")</f>
        <v>0.63058319868093615</v>
      </c>
      <c r="O49" s="66">
        <f>'[3]arkusz główny'!AR216</f>
        <v>262416420</v>
      </c>
    </row>
    <row r="50" spans="1:15" x14ac:dyDescent="0.25">
      <c r="A50" s="277" t="s">
        <v>89</v>
      </c>
      <c r="B50" s="155" t="s">
        <v>90</v>
      </c>
      <c r="C50" s="257"/>
      <c r="D50" s="40">
        <f>'[3]arkusz główny'!H217</f>
        <v>618</v>
      </c>
      <c r="E50" s="276"/>
      <c r="F50" s="267"/>
      <c r="G50" s="43">
        <f>'[3]arkusz główny'!U217</f>
        <v>580</v>
      </c>
      <c r="H50" s="141">
        <f>'[3]zobowiązania wieloletnie'!F14</f>
        <v>854846954.89999998</v>
      </c>
      <c r="I50" s="261"/>
      <c r="J50" s="157">
        <f>'[3]arkusz główny'!AK217</f>
        <v>511</v>
      </c>
      <c r="K50" s="81">
        <f>'[3]arkusz główny'!AL217</f>
        <v>462581174.27999997</v>
      </c>
      <c r="L50" s="45">
        <f>'[3]arkusz główny'!AM217</f>
        <v>292515865.91999996</v>
      </c>
      <c r="M50" s="45">
        <f>'[3]arkusz główny'!AN217</f>
        <v>102498243.36999999</v>
      </c>
      <c r="N50" s="263"/>
      <c r="O50" s="265"/>
    </row>
    <row r="51" spans="1:15" x14ac:dyDescent="0.25">
      <c r="A51" s="277"/>
      <c r="B51" s="158" t="s">
        <v>39</v>
      </c>
      <c r="C51" s="257"/>
      <c r="D51" s="159"/>
      <c r="E51" s="276"/>
      <c r="F51" s="267"/>
      <c r="G51" s="160"/>
      <c r="H51" s="161">
        <f>'[3]zobowiązania wieloletnie'!F15</f>
        <v>278344859.31</v>
      </c>
      <c r="I51" s="261"/>
      <c r="J51" s="52">
        <f>'[3]arkusz główny'!AK230</f>
        <v>756</v>
      </c>
      <c r="K51" s="53">
        <f>'[3]arkusz główny'!AL230</f>
        <v>271254898.06999999</v>
      </c>
      <c r="L51" s="53">
        <f>'[3]arkusz główny'!AM230</f>
        <v>172599482.47999999</v>
      </c>
      <c r="M51" s="53">
        <f>'[3]arkusz główny'!AN230</f>
        <v>62977142.140000001</v>
      </c>
      <c r="N51" s="263"/>
      <c r="O51" s="265"/>
    </row>
    <row r="52" spans="1:15" x14ac:dyDescent="0.25">
      <c r="A52" s="55">
        <v>10</v>
      </c>
      <c r="B52" s="162" t="s">
        <v>91</v>
      </c>
      <c r="C52" s="57">
        <f>'[3]arkusz główny'!F231</f>
        <v>9109183529.3370495</v>
      </c>
      <c r="D52" s="58">
        <f>'[3]arkusz główny'!H231</f>
        <v>583389</v>
      </c>
      <c r="E52" s="59"/>
      <c r="F52" s="60"/>
      <c r="G52" s="61">
        <f>'[3]arkusz główny'!U231</f>
        <v>482575</v>
      </c>
      <c r="H52" s="59">
        <f>'[3]zobowiązania wieloletnie'!F16</f>
        <v>7969240484.96</v>
      </c>
      <c r="I52" s="62">
        <f>IFERROR(H52/C52,".")</f>
        <v>0.87485782444653271</v>
      </c>
      <c r="J52" s="63">
        <f>'[3]arkusz główny'!AK231</f>
        <v>119793</v>
      </c>
      <c r="K52" s="163">
        <f>'[3]arkusz główny'!AL231</f>
        <v>6657766017.5699997</v>
      </c>
      <c r="L52" s="163">
        <f>'[3]arkusz główny'!AM231</f>
        <v>4236314819.8499994</v>
      </c>
      <c r="M52" s="163">
        <f>'[3]arkusz główny'!AN231</f>
        <v>1498443647.0899999</v>
      </c>
      <c r="N52" s="164">
        <f>IFERROR(M52/O52,".")</f>
        <v>0.74916037066895436</v>
      </c>
      <c r="O52" s="66">
        <f>'[3]arkusz główny'!AR231</f>
        <v>2000164058</v>
      </c>
    </row>
    <row r="53" spans="1:15" x14ac:dyDescent="0.25">
      <c r="A53" s="47" t="s">
        <v>92</v>
      </c>
      <c r="B53" s="137" t="s">
        <v>93</v>
      </c>
      <c r="C53" s="257"/>
      <c r="D53" s="165">
        <f>'[3]arkusz główny'!H232</f>
        <v>545084</v>
      </c>
      <c r="E53" s="281"/>
      <c r="F53" s="268"/>
      <c r="G53" s="168">
        <f>'[3]arkusz główny'!U232</f>
        <v>451973</v>
      </c>
      <c r="H53" s="169">
        <f>'[3]arkusz główny'!V232</f>
        <v>5415012305.8199997</v>
      </c>
      <c r="I53" s="279"/>
      <c r="J53" s="171">
        <f>'[3]arkusz główny'!AK232</f>
        <v>112402</v>
      </c>
      <c r="K53" s="172">
        <f>'[3]arkusz główny'!AL232</f>
        <v>6134156249.2799997</v>
      </c>
      <c r="L53" s="172">
        <f>'[3]arkusz główny'!AM232</f>
        <v>3903142217.7800007</v>
      </c>
      <c r="M53" s="172">
        <f>'[3]arkusz główny'!AN232</f>
        <v>1380699399.9399998</v>
      </c>
      <c r="N53" s="280"/>
      <c r="O53" s="265"/>
    </row>
    <row r="54" spans="1:15" x14ac:dyDescent="0.25">
      <c r="A54" s="125" t="s">
        <v>94</v>
      </c>
      <c r="B54" s="137" t="s">
        <v>93</v>
      </c>
      <c r="C54" s="257"/>
      <c r="D54" s="104">
        <f>'[3]arkusz główny'!H233</f>
        <v>54723</v>
      </c>
      <c r="E54" s="281"/>
      <c r="F54" s="268"/>
      <c r="G54" s="107">
        <f>'[3]arkusz główny'!U233</f>
        <v>45131</v>
      </c>
      <c r="H54" s="105">
        <f>'[3]arkusz główny'!V233</f>
        <v>469173568.23999989</v>
      </c>
      <c r="I54" s="279"/>
      <c r="J54" s="171">
        <f>'[3]arkusz główny'!AK233</f>
        <v>13266</v>
      </c>
      <c r="K54" s="172">
        <f>'[3]arkusz główny'!AL233</f>
        <v>523609768.29000002</v>
      </c>
      <c r="L54" s="172">
        <f>'[3]arkusz główny'!AM233</f>
        <v>333172602.06999999</v>
      </c>
      <c r="M54" s="172">
        <f>'[3]arkusz główny'!AN233</f>
        <v>117744247.15000001</v>
      </c>
      <c r="N54" s="280"/>
      <c r="O54" s="265"/>
    </row>
    <row r="55" spans="1:15" x14ac:dyDescent="0.25">
      <c r="A55" s="272" t="s">
        <v>95</v>
      </c>
      <c r="B55" s="137" t="s">
        <v>83</v>
      </c>
      <c r="C55" s="257"/>
      <c r="D55" s="174">
        <f>'[3]arkusz główny'!H234</f>
        <v>433676</v>
      </c>
      <c r="E55" s="281"/>
      <c r="F55" s="268"/>
      <c r="G55" s="175">
        <f>'[3]arkusz główny'!U234</f>
        <v>338856</v>
      </c>
      <c r="H55" s="176">
        <f>'[3]zobowiązania wieloletnie'!F17</f>
        <v>6428127789.9700003</v>
      </c>
      <c r="I55" s="279"/>
      <c r="J55" s="171">
        <f>'[3]arkusz główny'!AK234</f>
        <v>91074</v>
      </c>
      <c r="K55" s="172">
        <f>'[3]arkusz główny'!AL234</f>
        <v>5115816076.0200005</v>
      </c>
      <c r="L55" s="172">
        <f>'[3]arkusz główny'!AM234</f>
        <v>3255189971.9400001</v>
      </c>
      <c r="M55" s="172">
        <f>'[3]arkusz główny'!AN234</f>
        <v>1141258002.1099999</v>
      </c>
      <c r="N55" s="280"/>
      <c r="O55" s="265"/>
    </row>
    <row r="56" spans="1:15" x14ac:dyDescent="0.25">
      <c r="A56" s="255"/>
      <c r="B56" s="177" t="s">
        <v>84</v>
      </c>
      <c r="C56" s="257"/>
      <c r="D56" s="104">
        <f>'[3]arkusz główny'!H250</f>
        <v>149713</v>
      </c>
      <c r="E56" s="281"/>
      <c r="F56" s="268"/>
      <c r="G56" s="107">
        <f>'[3]arkusz główny'!U250</f>
        <v>143719</v>
      </c>
      <c r="H56" s="146">
        <f>'[3]zobowiązania wieloletnie'!F18</f>
        <v>1541112694.99</v>
      </c>
      <c r="I56" s="279"/>
      <c r="J56" s="171">
        <f>'[3]arkusz główny'!AK250</f>
        <v>57607</v>
      </c>
      <c r="K56" s="84">
        <f>'[3]arkusz główny'!AL250</f>
        <v>1541905824.7499998</v>
      </c>
      <c r="L56" s="84">
        <f>'[3]arkusz główny'!AM250</f>
        <v>981096776.39999998</v>
      </c>
      <c r="M56" s="84">
        <f>'[3]arkusz główny'!AN250</f>
        <v>357175080.62</v>
      </c>
      <c r="N56" s="280"/>
      <c r="O56" s="265"/>
    </row>
    <row r="57" spans="1:15" x14ac:dyDescent="0.25">
      <c r="A57" s="271"/>
      <c r="B57" s="178" t="s">
        <v>85</v>
      </c>
      <c r="C57" s="39"/>
      <c r="D57" s="179"/>
      <c r="E57" s="166"/>
      <c r="F57" s="167"/>
      <c r="G57" s="180"/>
      <c r="H57" s="181"/>
      <c r="I57" s="170"/>
      <c r="J57" s="171">
        <f>'[3]arkusz główny'!AK255</f>
        <v>1</v>
      </c>
      <c r="K57" s="84">
        <f>'[3]arkusz główny'!AL255</f>
        <v>44116.800000000003</v>
      </c>
      <c r="L57" s="84">
        <f>'[3]arkusz główny'!AM255</f>
        <v>28071.51</v>
      </c>
      <c r="M57" s="84">
        <f>'[3]arkusz główny'!AN255</f>
        <v>10564.36</v>
      </c>
      <c r="N57" s="173"/>
      <c r="O57" s="46"/>
    </row>
    <row r="58" spans="1:15" x14ac:dyDescent="0.25">
      <c r="A58" s="55">
        <v>11</v>
      </c>
      <c r="B58" s="56" t="s">
        <v>96</v>
      </c>
      <c r="C58" s="57">
        <f>'[3]arkusz główny'!F256</f>
        <v>3939781285.6932745</v>
      </c>
      <c r="D58" s="58">
        <f>'[3]arkusz główny'!H256</f>
        <v>149516</v>
      </c>
      <c r="E58" s="59"/>
      <c r="F58" s="60"/>
      <c r="G58" s="61">
        <f>'[3]arkusz główny'!U256</f>
        <v>127247</v>
      </c>
      <c r="H58" s="59">
        <f>'[3]zobowiązania wieloletnie'!F19</f>
        <v>3536339138.9200001</v>
      </c>
      <c r="I58" s="62">
        <f>IFERROR(H58/C58,".")</f>
        <v>0.89759783157549533</v>
      </c>
      <c r="J58" s="63">
        <f>'[3]arkusz główny'!AK256</f>
        <v>33095</v>
      </c>
      <c r="K58" s="163">
        <f>'[3]arkusz główny'!AL256</f>
        <v>2664656601.54</v>
      </c>
      <c r="L58" s="163">
        <f>'[3]arkusz główny'!AM256</f>
        <v>1695519481.9599998</v>
      </c>
      <c r="M58" s="163">
        <f>'[3]arkusz główny'!AN256</f>
        <v>601448506.36999989</v>
      </c>
      <c r="N58" s="164">
        <f>IFERROR(M58/O58,".")</f>
        <v>0.69502041334162057</v>
      </c>
      <c r="O58" s="66">
        <f>'[3]arkusz główny'!AR256</f>
        <v>865368117</v>
      </c>
    </row>
    <row r="59" spans="1:15" x14ac:dyDescent="0.25">
      <c r="A59" s="67" t="s">
        <v>97</v>
      </c>
      <c r="B59" s="38" t="s">
        <v>98</v>
      </c>
      <c r="C59" s="257"/>
      <c r="D59" s="165">
        <f>'[3]arkusz główny'!H257</f>
        <v>37873</v>
      </c>
      <c r="E59" s="278"/>
      <c r="F59" s="268"/>
      <c r="G59" s="168">
        <f>'[3]arkusz główny'!U257</f>
        <v>27920</v>
      </c>
      <c r="H59" s="169">
        <f>'[3]arkusz główny'!V257</f>
        <v>542857001.97000003</v>
      </c>
      <c r="I59" s="279"/>
      <c r="J59" s="171">
        <f>'[3]arkusz główny'!AK257</f>
        <v>15567</v>
      </c>
      <c r="K59" s="172">
        <f>'[3]arkusz główny'!AL257</f>
        <v>609910368.0999999</v>
      </c>
      <c r="L59" s="172">
        <f>'[3]arkusz główny'!AM257</f>
        <v>388085690.61999995</v>
      </c>
      <c r="M59" s="172">
        <f>'[3]arkusz główny'!AN257</f>
        <v>137210870.78</v>
      </c>
      <c r="N59" s="280"/>
      <c r="O59" s="265"/>
    </row>
    <row r="60" spans="1:15" x14ac:dyDescent="0.25">
      <c r="A60" s="125" t="s">
        <v>99</v>
      </c>
      <c r="B60" s="72" t="s">
        <v>100</v>
      </c>
      <c r="C60" s="257"/>
      <c r="D60" s="104">
        <f>'[3]arkusz główny'!H258</f>
        <v>124737</v>
      </c>
      <c r="E60" s="278"/>
      <c r="F60" s="268"/>
      <c r="G60" s="107">
        <f>'[3]arkusz główny'!U258</f>
        <v>108244</v>
      </c>
      <c r="H60" s="105">
        <f>'[3]arkusz główny'!V258</f>
        <v>1898618956.3400002</v>
      </c>
      <c r="I60" s="279"/>
      <c r="J60" s="171">
        <f>'[3]arkusz główny'!AK258</f>
        <v>28924</v>
      </c>
      <c r="K60" s="172">
        <f>'[3]arkusz główny'!AL258</f>
        <v>2054746233.4400001</v>
      </c>
      <c r="L60" s="172">
        <f>'[3]arkusz główny'!AM258</f>
        <v>1307433791.3400002</v>
      </c>
      <c r="M60" s="172">
        <f>'[3]arkusz główny'!AN258</f>
        <v>464237635.59000003</v>
      </c>
      <c r="N60" s="280"/>
      <c r="O60" s="265"/>
    </row>
    <row r="61" spans="1:15" x14ac:dyDescent="0.25">
      <c r="A61" s="272" t="s">
        <v>101</v>
      </c>
      <c r="B61" s="182" t="s">
        <v>90</v>
      </c>
      <c r="C61" s="257"/>
      <c r="D61" s="174">
        <f>'[3]arkusz główny'!H259</f>
        <v>108733</v>
      </c>
      <c r="E61" s="278"/>
      <c r="F61" s="268"/>
      <c r="G61" s="175">
        <f>'[3]arkusz główny'!U259</f>
        <v>87288</v>
      </c>
      <c r="H61" s="176">
        <f>'[3]zobowiązania wieloletnie'!F20</f>
        <v>2975453988.8000002</v>
      </c>
      <c r="I61" s="279"/>
      <c r="J61" s="109">
        <f>'[3]arkusz główny'!AK259</f>
        <v>22711</v>
      </c>
      <c r="K61" s="183">
        <f>'[3]arkusz główny'!AL259</f>
        <v>2103671251.1399999</v>
      </c>
      <c r="L61" s="183">
        <f>'[3]arkusz główny'!AM259</f>
        <v>1338564853.7199998</v>
      </c>
      <c r="M61" s="183">
        <f>'[3]arkusz główny'!AN259</f>
        <v>471601649.5</v>
      </c>
      <c r="N61" s="280"/>
      <c r="O61" s="265"/>
    </row>
    <row r="62" spans="1:15" x14ac:dyDescent="0.25">
      <c r="A62" s="255"/>
      <c r="B62" s="158" t="s">
        <v>39</v>
      </c>
      <c r="C62" s="257"/>
      <c r="D62" s="165">
        <f>'[3]arkusz główny'!H275</f>
        <v>40783</v>
      </c>
      <c r="E62" s="278"/>
      <c r="F62" s="268"/>
      <c r="G62" s="168">
        <f>'[3]arkusz główny'!U275</f>
        <v>39959</v>
      </c>
      <c r="H62" s="161">
        <f>'[3]zobowiązania wieloletnie'!F21</f>
        <v>560885150.12</v>
      </c>
      <c r="I62" s="279"/>
      <c r="J62" s="109">
        <f>'[3]arkusz główny'!AK275</f>
        <v>17898</v>
      </c>
      <c r="K62" s="84">
        <f>'[3]arkusz główny'!AL275</f>
        <v>560985350.4000001</v>
      </c>
      <c r="L62" s="84">
        <f>'[3]arkusz główny'!AM275</f>
        <v>356954628.24000001</v>
      </c>
      <c r="M62" s="84">
        <f>'[3]arkusz główny'!AN275</f>
        <v>129846856.86999999</v>
      </c>
      <c r="N62" s="280"/>
      <c r="O62" s="265"/>
    </row>
    <row r="63" spans="1:15" x14ac:dyDescent="0.25">
      <c r="A63" s="55">
        <v>13</v>
      </c>
      <c r="B63" s="56" t="s">
        <v>102</v>
      </c>
      <c r="C63" s="57">
        <f>'[3]arkusz główny'!F280</f>
        <v>11918232744.263399</v>
      </c>
      <c r="D63" s="58">
        <f>'[3]arkusz główny'!H280</f>
        <v>6360046</v>
      </c>
      <c r="E63" s="59"/>
      <c r="F63" s="60"/>
      <c r="G63" s="61">
        <f>'[3]arkusz główny'!U280</f>
        <v>5512346</v>
      </c>
      <c r="H63" s="59">
        <f>'[3]arkusz główny'!V280</f>
        <v>9732995771.8099995</v>
      </c>
      <c r="I63" s="62">
        <f>IFERROR(H63/C63,".")</f>
        <v>0.81664756685463968</v>
      </c>
      <c r="J63" s="63">
        <f>'[3]arkusz główny'!AK280</f>
        <v>1074943</v>
      </c>
      <c r="K63" s="64">
        <f>'[3]arkusz główny'!AL280</f>
        <v>10868613041.120001</v>
      </c>
      <c r="L63" s="64">
        <f>'[3]arkusz główny'!AM280</f>
        <v>7331388576.8199997</v>
      </c>
      <c r="M63" s="64">
        <f>'[3]arkusz główny'!AN280</f>
        <v>2454680120.0100002</v>
      </c>
      <c r="N63" s="65">
        <f>IFERROR(M63/O63,".")</f>
        <v>0.91800517061708564</v>
      </c>
      <c r="O63" s="66">
        <f>'[3]arkusz główny'!AR280</f>
        <v>2673928425</v>
      </c>
    </row>
    <row r="64" spans="1:15" x14ac:dyDescent="0.25">
      <c r="A64" s="37" t="s">
        <v>103</v>
      </c>
      <c r="B64" s="273" t="s">
        <v>104</v>
      </c>
      <c r="C64" s="257"/>
      <c r="D64" s="184">
        <f>'[3]arkusz główny'!H281</f>
        <v>249002</v>
      </c>
      <c r="E64" s="276"/>
      <c r="F64" s="267"/>
      <c r="G64" s="185">
        <f>'[3]arkusz główny'!U281</f>
        <v>216612</v>
      </c>
      <c r="H64" s="186">
        <f>'[3]arkusz główny'!V281</f>
        <v>473865392.56000006</v>
      </c>
      <c r="I64" s="261"/>
      <c r="J64" s="187">
        <f>'[3]arkusz główny'!AK281</f>
        <v>40974</v>
      </c>
      <c r="K64" s="188">
        <f>'[3]arkusz główny'!AL281</f>
        <v>528161990.51999992</v>
      </c>
      <c r="L64" s="188">
        <f>'[3]arkusz główny'!AM281</f>
        <v>355978125.19</v>
      </c>
      <c r="M64" s="188">
        <f>'[3]arkusz główny'!AN281</f>
        <v>119231774.01999998</v>
      </c>
      <c r="N64" s="263"/>
      <c r="O64" s="265"/>
    </row>
    <row r="65" spans="1:15" x14ac:dyDescent="0.25">
      <c r="A65" s="125" t="s">
        <v>105</v>
      </c>
      <c r="B65" s="274"/>
      <c r="C65" s="257"/>
      <c r="D65" s="184">
        <f>'[3]arkusz główny'!H282</f>
        <v>5310160</v>
      </c>
      <c r="E65" s="276"/>
      <c r="F65" s="267"/>
      <c r="G65" s="185">
        <f>'[3]arkusz główny'!U282</f>
        <v>4647978</v>
      </c>
      <c r="H65" s="186">
        <f>'[3]arkusz główny'!V282</f>
        <v>8294788327.5600004</v>
      </c>
      <c r="I65" s="261"/>
      <c r="J65" s="189">
        <f>'[3]arkusz główny'!AK282</f>
        <v>921198</v>
      </c>
      <c r="K65" s="190">
        <f>'[3]arkusz główny'!AL282</f>
        <v>9202621509.8499985</v>
      </c>
      <c r="L65" s="190">
        <f>'[3]arkusz główny'!AM282</f>
        <v>6187375129.3899994</v>
      </c>
      <c r="M65" s="190">
        <f>'[3]arkusz główny'!AN282</f>
        <v>2082103680.1700001</v>
      </c>
      <c r="N65" s="263"/>
      <c r="O65" s="265"/>
    </row>
    <row r="66" spans="1:15" x14ac:dyDescent="0.25">
      <c r="A66" s="125" t="s">
        <v>106</v>
      </c>
      <c r="B66" s="275"/>
      <c r="C66" s="257"/>
      <c r="D66" s="184">
        <f>'[3]arkusz główny'!H283</f>
        <v>972839</v>
      </c>
      <c r="E66" s="276"/>
      <c r="F66" s="267"/>
      <c r="G66" s="185">
        <f>'[3]arkusz główny'!U283</f>
        <v>788369</v>
      </c>
      <c r="H66" s="186">
        <f>'[3]arkusz główny'!V283</f>
        <v>964342051.68999994</v>
      </c>
      <c r="I66" s="261"/>
      <c r="J66" s="189">
        <f>'[3]arkusz główny'!AK283</f>
        <v>217152</v>
      </c>
      <c r="K66" s="190">
        <f>'[3]arkusz główny'!AL283</f>
        <v>1137829540.75</v>
      </c>
      <c r="L66" s="190">
        <f>'[3]arkusz główny'!AM283</f>
        <v>788035322.23999989</v>
      </c>
      <c r="M66" s="190">
        <f>'[3]arkusz główny'!AN283</f>
        <v>253344665.82000005</v>
      </c>
      <c r="N66" s="263"/>
      <c r="O66" s="265"/>
    </row>
    <row r="67" spans="1:15" x14ac:dyDescent="0.25">
      <c r="A67" s="269" t="s">
        <v>107</v>
      </c>
      <c r="B67" s="182" t="s">
        <v>90</v>
      </c>
      <c r="C67" s="257"/>
      <c r="D67" s="191">
        <f>'[3]arkusz główny'!H284</f>
        <v>6359237</v>
      </c>
      <c r="E67" s="276"/>
      <c r="F67" s="267"/>
      <c r="G67" s="192">
        <f>'[3]arkusz główny'!U284</f>
        <v>5511537</v>
      </c>
      <c r="H67" s="193">
        <f>'[3]arkusz główny'!V284</f>
        <v>9728992231.5100002</v>
      </c>
      <c r="I67" s="261"/>
      <c r="J67" s="109">
        <f>'[3]arkusz główny'!AK284</f>
        <v>1074864</v>
      </c>
      <c r="K67" s="84">
        <f>'[3]arkusz główny'!AL284</f>
        <v>10866187980.650002</v>
      </c>
      <c r="L67" s="84">
        <f>'[3]arkusz główny'!AM284</f>
        <v>7329845513.5900002</v>
      </c>
      <c r="M67" s="84">
        <f>'[3]arkusz główny'!AN284</f>
        <v>2454113955.6900001</v>
      </c>
      <c r="N67" s="263"/>
      <c r="O67" s="265"/>
    </row>
    <row r="68" spans="1:15" x14ac:dyDescent="0.25">
      <c r="A68" s="277"/>
      <c r="B68" s="158" t="s">
        <v>108</v>
      </c>
      <c r="C68" s="257"/>
      <c r="D68" s="49">
        <f>'[3]arkusz główny'!H293</f>
        <v>809</v>
      </c>
      <c r="E68" s="276"/>
      <c r="F68" s="267"/>
      <c r="G68" s="192">
        <f>'[3]arkusz główny'!U293</f>
        <v>809</v>
      </c>
      <c r="H68" s="193">
        <f>'[3]arkusz główny'!V293</f>
        <v>4003540.3000000003</v>
      </c>
      <c r="I68" s="261"/>
      <c r="J68" s="109">
        <f>'[3]arkusz główny'!AK293</f>
        <v>812</v>
      </c>
      <c r="K68" s="84">
        <f>'[3]arkusz główny'!AL293</f>
        <v>2425060.4699999997</v>
      </c>
      <c r="L68" s="84">
        <f>'[3]arkusz główny'!AM293</f>
        <v>1543063.23</v>
      </c>
      <c r="M68" s="84">
        <f>'[3]arkusz główny'!AN293</f>
        <v>566164.31999999995</v>
      </c>
      <c r="N68" s="263"/>
      <c r="O68" s="265"/>
    </row>
    <row r="69" spans="1:15" x14ac:dyDescent="0.25">
      <c r="A69" s="194">
        <v>14</v>
      </c>
      <c r="B69" s="195" t="s">
        <v>109</v>
      </c>
      <c r="C69" s="196">
        <f>'[3]arkusz główny'!F295</f>
        <v>985089554.68790007</v>
      </c>
      <c r="D69" s="197">
        <f>'[3]arkusz główny'!H295</f>
        <v>144672</v>
      </c>
      <c r="E69" s="198"/>
      <c r="F69" s="199"/>
      <c r="G69" s="200">
        <f>'[3]arkusz główny'!U295</f>
        <v>92737</v>
      </c>
      <c r="H69" s="201">
        <f>'[3]arkusz główny'!V295</f>
        <v>627854246.85000014</v>
      </c>
      <c r="I69" s="202">
        <f>IFERROR(H69/C69,".")</f>
        <v>0.63735753146719676</v>
      </c>
      <c r="J69" s="203">
        <f>'[3]arkusz główny'!AK295</f>
        <v>52587</v>
      </c>
      <c r="K69" s="204">
        <f>'[3]arkusz główny'!AL295</f>
        <v>623766754.46000004</v>
      </c>
      <c r="L69" s="204">
        <f>'[3]arkusz główny'!AM295</f>
        <v>396902313.36000001</v>
      </c>
      <c r="M69" s="204">
        <f>'[3]arkusz główny'!AN295</f>
        <v>135004155.41999999</v>
      </c>
      <c r="N69" s="205">
        <f>IFERROR(M69/O69,".")</f>
        <v>0.63880077325636409</v>
      </c>
      <c r="O69" s="206">
        <f>'[3]arkusz główny'!AR295</f>
        <v>211340000</v>
      </c>
    </row>
    <row r="70" spans="1:15" x14ac:dyDescent="0.25">
      <c r="A70" s="207">
        <v>16</v>
      </c>
      <c r="B70" s="162" t="s">
        <v>110</v>
      </c>
      <c r="C70" s="196">
        <f>'[3]arkusz główny'!F300</f>
        <v>581879001.28184998</v>
      </c>
      <c r="D70" s="197">
        <f>'[3]arkusz główny'!H300</f>
        <v>1112</v>
      </c>
      <c r="E70" s="201">
        <f>'[3]arkusz główny'!I300</f>
        <v>2730268534.5499997</v>
      </c>
      <c r="F70" s="208">
        <f>IFERROR(E70/C70,".")</f>
        <v>4.6921585562210639</v>
      </c>
      <c r="G70" s="200">
        <f>'[3]arkusz główny'!U300</f>
        <v>309</v>
      </c>
      <c r="H70" s="201">
        <f>'[3]arkusz główny'!V300</f>
        <v>340577438.5</v>
      </c>
      <c r="I70" s="202">
        <f>IFERROR(H70/C70,".")</f>
        <v>0.58530628833438769</v>
      </c>
      <c r="J70" s="203">
        <f>'[3]arkusz główny'!AK300</f>
        <v>188</v>
      </c>
      <c r="K70" s="204">
        <f>'[3]arkusz główny'!AL300</f>
        <v>141674736.87999997</v>
      </c>
      <c r="L70" s="204">
        <f>'[3]arkusz główny'!AM300</f>
        <v>90147634.190000013</v>
      </c>
      <c r="M70" s="204">
        <f>'[3]arkusz główny'!AN300</f>
        <v>30534525.250000004</v>
      </c>
      <c r="N70" s="205">
        <f>IFERROR(M70/O70,".")</f>
        <v>0.24695495599353592</v>
      </c>
      <c r="O70" s="206">
        <f>'[3]arkusz główny'!AR300</f>
        <v>123644108</v>
      </c>
    </row>
    <row r="71" spans="1:15" x14ac:dyDescent="0.25">
      <c r="A71" s="207">
        <v>17</v>
      </c>
      <c r="B71" s="162" t="s">
        <v>111</v>
      </c>
      <c r="C71" s="196">
        <f>'[3]arkusz główny'!F308</f>
        <v>139319425</v>
      </c>
      <c r="D71" s="209">
        <f>'[3]arkusz główny'!H308</f>
        <v>273</v>
      </c>
      <c r="E71" s="201">
        <f>'[3]arkusz główny'!I308</f>
        <v>1921712.8599999999</v>
      </c>
      <c r="F71" s="208">
        <f>IFERROR(E71/C71,".")</f>
        <v>1.37935744423292E-2</v>
      </c>
      <c r="G71" s="200">
        <f>'[3]arkusz główny'!U308</f>
        <v>0</v>
      </c>
      <c r="H71" s="201">
        <f>'[3]arkusz główny'!V308</f>
        <v>0</v>
      </c>
      <c r="I71" s="202">
        <f>IFERROR(H71/C71,".")</f>
        <v>0</v>
      </c>
      <c r="J71" s="203">
        <f>'[3]arkusz główny'!AK308</f>
        <v>0</v>
      </c>
      <c r="K71" s="204">
        <f>'[3]arkusz główny'!AL308</f>
        <v>0</v>
      </c>
      <c r="L71" s="204">
        <f>'[3]arkusz główny'!AM308</f>
        <v>0</v>
      </c>
      <c r="M71" s="204">
        <f>'[3]arkusz główny'!AN308</f>
        <v>0</v>
      </c>
      <c r="N71" s="205">
        <f>IFERROR(M71/O71,".")</f>
        <v>0</v>
      </c>
      <c r="O71" s="206">
        <f>'[3]arkusz główny'!AR308</f>
        <v>29470000</v>
      </c>
    </row>
    <row r="72" spans="1:15" x14ac:dyDescent="0.25">
      <c r="A72" s="55">
        <v>19</v>
      </c>
      <c r="B72" s="56" t="s">
        <v>112</v>
      </c>
      <c r="C72" s="57">
        <f>'[3]arkusz główny'!F310</f>
        <v>4404897887.1979752</v>
      </c>
      <c r="D72" s="210">
        <f>D73+D74+D77+D80</f>
        <v>48478</v>
      </c>
      <c r="E72" s="59">
        <f>E73+E74+E77+E80</f>
        <v>6346965615.5367498</v>
      </c>
      <c r="F72" s="60">
        <f>IFERROR(E72/C72,".")</f>
        <v>1.4408882516852517</v>
      </c>
      <c r="G72" s="61">
        <f>G73+G74+G77+G80</f>
        <v>25696</v>
      </c>
      <c r="H72" s="59">
        <f>H73+H74+H77+H80</f>
        <v>3593530588.6803522</v>
      </c>
      <c r="I72" s="62">
        <f>IFERROR(H72/C72,".")</f>
        <v>0.81580338085118553</v>
      </c>
      <c r="J72" s="63">
        <f>'[3]arkusz główny'!AK310</f>
        <v>18866</v>
      </c>
      <c r="K72" s="64">
        <f>K73+K74+K77+K80</f>
        <v>2973939634.0100002</v>
      </c>
      <c r="L72" s="64">
        <f>L73+L74+L77+L80</f>
        <v>1823159775.99</v>
      </c>
      <c r="M72" s="64">
        <f>M73+M74+M77+M80</f>
        <v>673063447.73000002</v>
      </c>
      <c r="N72" s="65">
        <f>IFERROR(M72/O72,".")</f>
        <v>0.69628204118629011</v>
      </c>
      <c r="O72" s="66">
        <f>'[3]arkusz główny'!AR310</f>
        <v>966653465</v>
      </c>
    </row>
    <row r="73" spans="1:15" x14ac:dyDescent="0.25">
      <c r="A73" s="37" t="s">
        <v>113</v>
      </c>
      <c r="B73" s="211" t="s">
        <v>114</v>
      </c>
      <c r="C73" s="257"/>
      <c r="D73" s="212">
        <f>'[3]arkusz główny'!H311</f>
        <v>620</v>
      </c>
      <c r="E73" s="41">
        <f>'[3]arkusz główny'!I311</f>
        <v>61028000</v>
      </c>
      <c r="F73" s="267"/>
      <c r="G73" s="213">
        <f>'[3]arkusz główny'!U311</f>
        <v>608</v>
      </c>
      <c r="H73" s="94">
        <f>'[3]arkusz główny'!V311</f>
        <v>60046000</v>
      </c>
      <c r="I73" s="261"/>
      <c r="J73" s="44">
        <f>'[3]arkusz główny'!AK311</f>
        <v>330</v>
      </c>
      <c r="K73" s="214">
        <f>'[3]arkusz główny'!AL311</f>
        <v>41655880</v>
      </c>
      <c r="L73" s="214">
        <f>'[3]arkusz główny'!AM311</f>
        <v>26505636.439999998</v>
      </c>
      <c r="M73" s="214">
        <f>'[3]arkusz główny'!AN311</f>
        <v>9587222.9899999984</v>
      </c>
      <c r="N73" s="263"/>
      <c r="O73" s="265"/>
    </row>
    <row r="74" spans="1:15" x14ac:dyDescent="0.25">
      <c r="A74" s="269" t="s">
        <v>115</v>
      </c>
      <c r="B74" s="85" t="s">
        <v>116</v>
      </c>
      <c r="C74" s="257"/>
      <c r="D74" s="93">
        <f>'[3]arkusz główny'!H314</f>
        <v>47255</v>
      </c>
      <c r="E74" s="94">
        <f>'[3]arkusz główny'!I314</f>
        <v>5467883941.6541185</v>
      </c>
      <c r="F74" s="267"/>
      <c r="G74" s="95">
        <f>SUM(G75:G76)</f>
        <v>24582</v>
      </c>
      <c r="H74" s="94">
        <f>SUM(H75:H76)</f>
        <v>2785010280.2108645</v>
      </c>
      <c r="I74" s="261"/>
      <c r="J74" s="80">
        <f>'[3]arkusz główny'!AK314</f>
        <v>18775</v>
      </c>
      <c r="K74" s="81">
        <f>'[3]arkusz główny'!AL314</f>
        <v>2324976333.8099999</v>
      </c>
      <c r="L74" s="81">
        <f>'[3]arkusz główny'!AM314</f>
        <v>1427761999.8899999</v>
      </c>
      <c r="M74" s="81">
        <f>'[3]arkusz główny'!AN314</f>
        <v>526363485.95999998</v>
      </c>
      <c r="N74" s="263"/>
      <c r="O74" s="265"/>
    </row>
    <row r="75" spans="1:15" x14ac:dyDescent="0.25">
      <c r="A75" s="270"/>
      <c r="B75" s="182" t="s">
        <v>117</v>
      </c>
      <c r="C75" s="257"/>
      <c r="D75" s="93">
        <f>'[3]arkusz główny'!H315</f>
        <v>47255</v>
      </c>
      <c r="E75" s="94">
        <f>'[3]arkusz główny'!I315</f>
        <v>5467883941.6541185</v>
      </c>
      <c r="F75" s="267"/>
      <c r="G75" s="95">
        <f>'[3]arkusz główny'!U315</f>
        <v>24519</v>
      </c>
      <c r="H75" s="94">
        <f>'[3]arkusz główny'!V315</f>
        <v>2779963599.6708646</v>
      </c>
      <c r="I75" s="261"/>
      <c r="J75" s="80">
        <f>'[3]arkusz główny'!AK315</f>
        <v>18721</v>
      </c>
      <c r="K75" s="81">
        <f>'[3]arkusz główny'!AL315</f>
        <v>2319929653.27</v>
      </c>
      <c r="L75" s="81">
        <f>'[3]arkusz główny'!AM315</f>
        <v>1424550797.27</v>
      </c>
      <c r="M75" s="81">
        <f>'[3]arkusz główny'!AN315</f>
        <v>525228774.28999996</v>
      </c>
      <c r="N75" s="263"/>
      <c r="O75" s="265"/>
    </row>
    <row r="76" spans="1:15" x14ac:dyDescent="0.25">
      <c r="A76" s="271"/>
      <c r="B76" s="158" t="s">
        <v>118</v>
      </c>
      <c r="C76" s="257"/>
      <c r="D76" s="215"/>
      <c r="E76" s="216"/>
      <c r="F76" s="267"/>
      <c r="G76" s="95">
        <f>'[3]arkusz główny'!U316</f>
        <v>63</v>
      </c>
      <c r="H76" s="94">
        <f>'[3]arkusz główny'!V316</f>
        <v>5046680.5399999991</v>
      </c>
      <c r="I76" s="261"/>
      <c r="J76" s="80">
        <f>'[3]arkusz główny'!AK316</f>
        <v>62</v>
      </c>
      <c r="K76" s="81">
        <f>'[3]arkusz główny'!AL316</f>
        <v>5046680.5399999991</v>
      </c>
      <c r="L76" s="81">
        <f>'[3]arkusz główny'!AM316</f>
        <v>3211202.62</v>
      </c>
      <c r="M76" s="81">
        <f>'[3]arkusz główny'!AN316</f>
        <v>1134711.67</v>
      </c>
      <c r="N76" s="263"/>
      <c r="O76" s="265"/>
    </row>
    <row r="77" spans="1:15" x14ac:dyDescent="0.25">
      <c r="A77" s="269" t="s">
        <v>119</v>
      </c>
      <c r="B77" s="85" t="s">
        <v>120</v>
      </c>
      <c r="C77" s="257"/>
      <c r="D77" s="93">
        <f>'[3]arkusz główny'!H317</f>
        <v>329</v>
      </c>
      <c r="E77" s="94">
        <f>'[3]arkusz główny'!I317</f>
        <v>183512407.9331432</v>
      </c>
      <c r="F77" s="267"/>
      <c r="G77" s="95">
        <f>SUM(G78:G79)</f>
        <v>233</v>
      </c>
      <c r="H77" s="94">
        <f>SUM(H78:H79)</f>
        <v>115646761.27000001</v>
      </c>
      <c r="I77" s="261"/>
      <c r="J77" s="80">
        <f>'[3]arkusz główny'!AK317</f>
        <v>266</v>
      </c>
      <c r="K77" s="81">
        <f>'[3]arkusz główny'!AL317</f>
        <v>77761082.090000004</v>
      </c>
      <c r="L77" s="81">
        <f>'[3]arkusz główny'!AM317</f>
        <v>36849569.420000009</v>
      </c>
      <c r="M77" s="81">
        <f>'[3]arkusz główny'!AN317</f>
        <v>17178106.660000004</v>
      </c>
      <c r="N77" s="263"/>
      <c r="O77" s="265"/>
    </row>
    <row r="78" spans="1:15" x14ac:dyDescent="0.25">
      <c r="A78" s="270"/>
      <c r="B78" s="182" t="s">
        <v>117</v>
      </c>
      <c r="C78" s="257"/>
      <c r="D78" s="49">
        <f>'[3]arkusz główny'!H318</f>
        <v>329</v>
      </c>
      <c r="E78" s="50">
        <f>'[3]arkusz główny'!I318</f>
        <v>183512407.9331432</v>
      </c>
      <c r="F78" s="267"/>
      <c r="G78" s="51">
        <f>'[3]arkusz główny'!U318</f>
        <v>229</v>
      </c>
      <c r="H78" s="50">
        <f>'[3]arkusz główny'!V318</f>
        <v>114676602.99000001</v>
      </c>
      <c r="I78" s="261"/>
      <c r="J78" s="52">
        <f>'[3]arkusz główny'!AK318</f>
        <v>265</v>
      </c>
      <c r="K78" s="53">
        <f>'[3]arkusz główny'!AL318</f>
        <v>76790923.810000002</v>
      </c>
      <c r="L78" s="53">
        <f>'[3]arkusz główny'!AM318</f>
        <v>36232257.74000001</v>
      </c>
      <c r="M78" s="53">
        <f>'[3]arkusz główny'!AN318</f>
        <v>16960260.020000003</v>
      </c>
      <c r="N78" s="263"/>
      <c r="O78" s="265"/>
    </row>
    <row r="79" spans="1:15" x14ac:dyDescent="0.25">
      <c r="A79" s="271"/>
      <c r="B79" s="158" t="s">
        <v>118</v>
      </c>
      <c r="C79" s="257"/>
      <c r="D79" s="215"/>
      <c r="E79" s="216"/>
      <c r="F79" s="268"/>
      <c r="G79" s="51">
        <f>'[3]arkusz główny'!U319</f>
        <v>4</v>
      </c>
      <c r="H79" s="50">
        <f>'[3]arkusz główny'!V319</f>
        <v>970158.28</v>
      </c>
      <c r="I79" s="261"/>
      <c r="J79" s="52">
        <f>'[3]arkusz główny'!AK319</f>
        <v>7</v>
      </c>
      <c r="K79" s="53">
        <f>'[3]arkusz główny'!AL319</f>
        <v>970158.28</v>
      </c>
      <c r="L79" s="53">
        <f>'[3]arkusz główny'!AM319</f>
        <v>617311.68000000005</v>
      </c>
      <c r="M79" s="53">
        <f>'[3]arkusz główny'!AN319</f>
        <v>217846.64</v>
      </c>
      <c r="N79" s="263"/>
      <c r="O79" s="265"/>
    </row>
    <row r="80" spans="1:15" x14ac:dyDescent="0.25">
      <c r="A80" s="47" t="s">
        <v>121</v>
      </c>
      <c r="B80" s="82" t="s">
        <v>122</v>
      </c>
      <c r="C80" s="257"/>
      <c r="D80" s="49">
        <f>'[3]arkusz główny'!H320</f>
        <v>274</v>
      </c>
      <c r="E80" s="50">
        <f>'[3]arkusz główny'!I320</f>
        <v>634541265.94948757</v>
      </c>
      <c r="F80" s="267"/>
      <c r="G80" s="51">
        <f>'[3]arkusz główny'!U320</f>
        <v>273</v>
      </c>
      <c r="H80" s="50">
        <f>'[3]arkusz główny'!V320</f>
        <v>632827547.19948757</v>
      </c>
      <c r="I80" s="261"/>
      <c r="J80" s="52">
        <f>'[3]arkusz główny'!AK320</f>
        <v>274</v>
      </c>
      <c r="K80" s="53">
        <f>'[3]arkusz główny'!AL320</f>
        <v>529546338.10999995</v>
      </c>
      <c r="L80" s="53">
        <f>'[3]arkusz główny'!AM320</f>
        <v>332042570.24000001</v>
      </c>
      <c r="M80" s="53">
        <f>'[3]arkusz główny'!AN320</f>
        <v>119934632.12</v>
      </c>
      <c r="N80" s="263"/>
      <c r="O80" s="265"/>
    </row>
    <row r="81" spans="1:15" x14ac:dyDescent="0.25">
      <c r="A81" s="55">
        <v>20</v>
      </c>
      <c r="B81" s="56" t="s">
        <v>123</v>
      </c>
      <c r="C81" s="57">
        <f>'[3]arkusz główny'!F321</f>
        <v>2199593310.642375</v>
      </c>
      <c r="D81" s="58">
        <f>'[3]arkusz główny'!H321</f>
        <v>1498</v>
      </c>
      <c r="E81" s="59">
        <f>'[3]arkusz główny'!I321</f>
        <v>1292097372.7600002</v>
      </c>
      <c r="F81" s="60">
        <f>IFERROR(E81/C81,".")</f>
        <v>0.58742557840506104</v>
      </c>
      <c r="G81" s="61">
        <f>'[3]arkusz główny'!U321</f>
        <v>1389</v>
      </c>
      <c r="H81" s="59">
        <f>'[3]arkusz główny'!V321</f>
        <v>1147808925.8499999</v>
      </c>
      <c r="I81" s="62">
        <f>IFERROR(H81/C81,".")</f>
        <v>0.52182779439113258</v>
      </c>
      <c r="J81" s="63">
        <f>'[3]arkusz główny'!AK321</f>
        <v>42</v>
      </c>
      <c r="K81" s="64">
        <f>'[3]arkusz główny'!AL321</f>
        <v>1051418869.02</v>
      </c>
      <c r="L81" s="64">
        <f>'[3]arkusz główny'!AM321</f>
        <v>669017499.08000016</v>
      </c>
      <c r="M81" s="64">
        <f>'[3]arkusz główny'!AN321</f>
        <v>235266599.55000001</v>
      </c>
      <c r="N81" s="65">
        <f>IFERROR(M81/O81,".")</f>
        <v>0.49204750589797325</v>
      </c>
      <c r="O81" s="66">
        <f>'[3]arkusz główny'!AR321</f>
        <v>478137978</v>
      </c>
    </row>
    <row r="82" spans="1:15" ht="24.75" customHeight="1" x14ac:dyDescent="0.25">
      <c r="A82" s="55">
        <f>'[3]arkusz główny'!B324</f>
        <v>21</v>
      </c>
      <c r="B82" s="56" t="e">
        <f>'[3]arkusz główny'!C324:D324</f>
        <v>#VALUE!</v>
      </c>
      <c r="C82" s="57">
        <f>'[3]arkusz główny'!F324</f>
        <v>1229621709.0174</v>
      </c>
      <c r="D82" s="210">
        <f>'[3]arkusz główny'!H324</f>
        <v>195625</v>
      </c>
      <c r="E82" s="217"/>
      <c r="F82" s="218"/>
      <c r="G82" s="61">
        <f>'[3]arkusz główny'!U324</f>
        <v>180308</v>
      </c>
      <c r="H82" s="59">
        <f>'[3]arkusz główny'!V324</f>
        <v>1198848837.6500001</v>
      </c>
      <c r="I82" s="62">
        <f>IFERROR(H82/C82,".")</f>
        <v>0.97497370846519071</v>
      </c>
      <c r="J82" s="63">
        <f>'[3]arkusz główny'!AK324</f>
        <v>180342</v>
      </c>
      <c r="K82" s="64">
        <f>'[3]arkusz główny'!AL324</f>
        <v>1199193493</v>
      </c>
      <c r="L82" s="64">
        <f>'[3]arkusz główny'!AM324</f>
        <v>763046412.92000008</v>
      </c>
      <c r="M82" s="64">
        <f>'[3]arkusz główny'!AN324</f>
        <v>267028590.25999993</v>
      </c>
      <c r="N82" s="65">
        <f>IFERROR(M82/O82,".")</f>
        <v>0.97677023515800776</v>
      </c>
      <c r="O82" s="66">
        <f>'[3]arkusz główny'!AR324</f>
        <v>273379123</v>
      </c>
    </row>
    <row r="83" spans="1:15" ht="24.75" customHeight="1" x14ac:dyDescent="0.25">
      <c r="A83" s="55">
        <v>22</v>
      </c>
      <c r="B83" s="56" t="s">
        <v>124</v>
      </c>
      <c r="C83" s="57">
        <f>'[3]arkusz główny'!F325</f>
        <v>0</v>
      </c>
      <c r="D83" s="210">
        <f>'[3]arkusz główny'!H325</f>
        <v>0</v>
      </c>
      <c r="E83" s="217"/>
      <c r="F83" s="218"/>
      <c r="G83" s="61">
        <f>'[3]arkusz główny'!U325</f>
        <v>0</v>
      </c>
      <c r="H83" s="59">
        <f>'[3]arkusz główny'!V325</f>
        <v>0</v>
      </c>
      <c r="I83" s="62" t="str">
        <f>IFERROR(H83/C83,".")</f>
        <v>.</v>
      </c>
      <c r="J83" s="63">
        <f>'[3]arkusz główny'!AK325</f>
        <v>0</v>
      </c>
      <c r="K83" s="64">
        <f>'[3]arkusz główny'!AL325</f>
        <v>0</v>
      </c>
      <c r="L83" s="64">
        <f>'[3]arkusz główny'!AM325</f>
        <v>0</v>
      </c>
      <c r="M83" s="64">
        <f>'[3]arkusz główny'!AN325</f>
        <v>0</v>
      </c>
      <c r="N83" s="65" t="str">
        <f>IFERROR(M83/O83,".")</f>
        <v>.</v>
      </c>
      <c r="O83" s="66">
        <f>'[3]arkusz główny'!AR325</f>
        <v>0</v>
      </c>
    </row>
    <row r="84" spans="1:15" x14ac:dyDescent="0.25">
      <c r="A84" s="55"/>
      <c r="B84" s="56" t="s">
        <v>125</v>
      </c>
      <c r="C84" s="57">
        <f>'[3]arkusz główny'!F326</f>
        <v>1176194483.864125</v>
      </c>
      <c r="D84" s="219">
        <f>'[3]arkusz główny'!H325</f>
        <v>0</v>
      </c>
      <c r="E84" s="217"/>
      <c r="F84" s="218"/>
      <c r="G84" s="220"/>
      <c r="H84" s="59">
        <f>'[3]zobowiązania wieloletnie'!F22</f>
        <v>1259806059.8399999</v>
      </c>
      <c r="I84" s="62">
        <f>IFERROR(H84/C84,".")</f>
        <v>1.0710865227842148</v>
      </c>
      <c r="J84" s="63">
        <f>'[3]arkusz główny'!AK326</f>
        <v>53466</v>
      </c>
      <c r="K84" s="64">
        <f>SUM(K85:K86)</f>
        <v>1259806059.8399999</v>
      </c>
      <c r="L84" s="64">
        <f>SUM(L85:L86)</f>
        <v>801610222.11000001</v>
      </c>
      <c r="M84" s="64">
        <f>SUM(M85:M86)</f>
        <v>298022333.51999998</v>
      </c>
      <c r="N84" s="65">
        <f>IFERROR(M84/O84,".")</f>
        <v>1.1289361962055289</v>
      </c>
      <c r="O84" s="66">
        <f>'[3]arkusz główny'!AR326</f>
        <v>263985099</v>
      </c>
    </row>
    <row r="85" spans="1:15" x14ac:dyDescent="0.25">
      <c r="A85" s="255" t="s">
        <v>89</v>
      </c>
      <c r="B85" s="221" t="s">
        <v>39</v>
      </c>
      <c r="C85" s="257"/>
      <c r="D85" s="259"/>
      <c r="E85" s="156"/>
      <c r="F85" s="42"/>
      <c r="G85" s="222"/>
      <c r="H85" s="141">
        <f>'[3]zobowiązania wieloletnie'!F23</f>
        <v>586710746.80999994</v>
      </c>
      <c r="I85" s="261"/>
      <c r="J85" s="223">
        <f>'[3]arkusz główny'!AK327</f>
        <v>17662</v>
      </c>
      <c r="K85" s="224">
        <f>'[3]arkusz główny'!AL327</f>
        <v>586710746.80999994</v>
      </c>
      <c r="L85" s="224">
        <f>'[3]arkusz główny'!AM327</f>
        <v>373321628.94999999</v>
      </c>
      <c r="M85" s="224">
        <f>'[3]arkusz główny'!AN327</f>
        <v>137689495.24000001</v>
      </c>
      <c r="N85" s="263"/>
      <c r="O85" s="265"/>
    </row>
    <row r="86" spans="1:15" ht="13" thickBot="1" x14ac:dyDescent="0.3">
      <c r="A86" s="256"/>
      <c r="B86" s="158" t="s">
        <v>126</v>
      </c>
      <c r="C86" s="258"/>
      <c r="D86" s="260"/>
      <c r="E86" s="225"/>
      <c r="F86" s="226"/>
      <c r="G86" s="227"/>
      <c r="H86" s="228">
        <f>'[3]zobowiązania wieloletnie'!F24</f>
        <v>673095313.02999997</v>
      </c>
      <c r="I86" s="262"/>
      <c r="J86" s="229">
        <f>'[3]arkusz główny'!AK328</f>
        <v>35804</v>
      </c>
      <c r="K86" s="230">
        <f>'[3]arkusz główny'!AL328</f>
        <v>673095313.02999997</v>
      </c>
      <c r="L86" s="230">
        <f>'[3]arkusz główny'!AM328</f>
        <v>428288593.16000003</v>
      </c>
      <c r="M86" s="230">
        <f>'[3]arkusz główny'!AN328</f>
        <v>160332838.28</v>
      </c>
      <c r="N86" s="264"/>
      <c r="O86" s="266"/>
    </row>
    <row r="87" spans="1:15" ht="31.5" customHeight="1" thickBot="1" x14ac:dyDescent="0.3">
      <c r="A87" s="249" t="s">
        <v>127</v>
      </c>
      <c r="B87" s="250"/>
      <c r="C87" s="231">
        <f>'[3]arkusz główny'!F329</f>
        <v>82318344910.344833</v>
      </c>
      <c r="D87" s="232">
        <f>D84+D81+D72+D70+D69+D63+D58+D52+D49+D43+D37+D31+D28+D18+D13+D9+D6+D82+D71</f>
        <v>7818583</v>
      </c>
      <c r="E87" s="233">
        <f>E84+E81+E72+E70+E69+E63+E58+E52+E49+E43+E37+E31+E28+E18+E13+E9+E6+E82+E71</f>
        <v>85785220931.307922</v>
      </c>
      <c r="F87" s="234">
        <f>IFERROR(E87/C87,".")</f>
        <v>1.0421154728601378</v>
      </c>
      <c r="G87" s="235">
        <f>G84+G81+G72+G70+G69+G63+G58+G52+G49+G43+G37+G31+G28+G18+G13+G9+G6+G82+G71</f>
        <v>6621755</v>
      </c>
      <c r="H87" s="236">
        <f>H84+H81+H72+H70+H69+H63+H58+H52+H49+H43+H37+H31+H28+H18+H13+H9+H6+H82+H71</f>
        <v>65024495932.417274</v>
      </c>
      <c r="I87" s="237">
        <f>IFERROR(H87/C87,".")</f>
        <v>0.78991500622658573</v>
      </c>
      <c r="J87" s="238">
        <f>'[3]arkusz główny'!AK329</f>
        <v>1270002</v>
      </c>
      <c r="K87" s="239">
        <f>K84+K81+K72+K70+K63+K58+K52+K49+K43+K37+K31+K28+K18+K13+K9+K6+K82+K69+K71</f>
        <v>52567640751.739998</v>
      </c>
      <c r="L87" s="239">
        <f>L84+L81+L72+L70+L63+L58+L52+L49+L43+L37+L31+L28+L18+L13+L9+L6+L82+L69+L71</f>
        <v>33954391819.739998</v>
      </c>
      <c r="M87" s="239">
        <f>M84+M81+M72+M70+M63+M58+M52+M49+M43+M37+M31+M28+M18+M13+M9+M6+M82+M69+M71</f>
        <v>11833884607.749998</v>
      </c>
      <c r="N87" s="240">
        <f>IFERROR(M87/O87,".")</f>
        <v>0.65537887219684943</v>
      </c>
      <c r="O87" s="241">
        <f>'[3]arkusz główny'!AR329</f>
        <v>18056554933</v>
      </c>
    </row>
    <row r="88" spans="1:15" ht="31.5" customHeight="1" thickBot="1" x14ac:dyDescent="0.3">
      <c r="A88" s="251" t="s">
        <v>128</v>
      </c>
      <c r="B88" s="251"/>
      <c r="C88" s="242">
        <f>'[3]arkusz główny'!F330</f>
        <v>82872063116.131805</v>
      </c>
      <c r="D88" s="252"/>
      <c r="E88" s="253"/>
      <c r="F88" s="253"/>
      <c r="G88" s="254"/>
      <c r="H88" s="236">
        <f>'[3]arkusz główny'!V330</f>
        <v>65569487932.417274</v>
      </c>
      <c r="I88" s="243">
        <f>IFERROR(H88/C88,".")</f>
        <v>0.79121341338554863</v>
      </c>
      <c r="J88" s="244"/>
      <c r="K88" s="239">
        <f>'[3]arkusz główny'!AL330</f>
        <v>52859440751.739998</v>
      </c>
      <c r="L88" s="239">
        <f>'[3]arkusz główny'!AM330</f>
        <v>34140064159.639999</v>
      </c>
      <c r="M88" s="239">
        <f>'[3]arkusz główny'!AN330</f>
        <v>11897481497.059998</v>
      </c>
      <c r="N88" s="240">
        <f>IFERROR(M88/O88,".")</f>
        <v>0.65458697359818308</v>
      </c>
      <c r="O88" s="242">
        <f>O84+O81+O72+O70+O63+O58+O52+O49+O43+O37+O31+O28+O18+O13+O9+O6+O69+O82+O71+O83</f>
        <v>18175554933</v>
      </c>
    </row>
    <row r="89" spans="1:15" ht="13" x14ac:dyDescent="0.3">
      <c r="A89" s="245" t="s">
        <v>130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</row>
    <row r="90" spans="1:15" ht="13" x14ac:dyDescent="0.3">
      <c r="A90" s="245" t="s">
        <v>129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O90" s="247"/>
    </row>
    <row r="91" spans="1:15" hidden="1" x14ac:dyDescent="0.25">
      <c r="A91" s="245" t="str">
        <f>'[3]arkusz główny'!B333</f>
        <v xml:space="preserve">3.) W ramach poddziałania 19.2 dane zawarte w sekcjach "złożone wnioski" oraz "wnioski odrzucone / wycofane" nie zawierają wniosków niewybranych przez LGD. </v>
      </c>
      <c r="J91" s="90"/>
      <c r="K91" s="90"/>
      <c r="L91" s="90"/>
      <c r="M91" s="90"/>
      <c r="N91" s="90"/>
    </row>
    <row r="92" spans="1:15" hidden="1" x14ac:dyDescent="0.25">
      <c r="A92" s="245" t="str">
        <f>'[3]arkusz główny'!B334</f>
        <v>4.) W ramach poddziałania 19.4 dane kwotowe zawarte w sekcjach dotyczących złożonych wniosków oraz zawartych umów dotyczą maksymalnej kwoty wsparcia wynikającej z umowy ramowej zawartej przez daną LGD.</v>
      </c>
    </row>
    <row r="93" spans="1:15" hidden="1" x14ac:dyDescent="0.25">
      <c r="A93" s="245" t="str">
        <f>'[3]arkusz główny'!B335</f>
        <v>5.)  W przypadku działania 13, w wyniku przeksięgowań płatności część kwot z decyzji została zrealizowana w ramach budżetu PROW 2007-2013 (dot. wiersza zobowiązania z PROW 2007-2013 (część kampanii 2014)).</v>
      </c>
      <c r="K93" s="248"/>
      <c r="L93" s="248"/>
      <c r="M93" s="248"/>
    </row>
    <row r="94" spans="1:15" hidden="1" x14ac:dyDescent="0.25">
      <c r="A94" s="245" t="str">
        <f>'[3]arkusz główny'!B336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5" spans="1:15" hidden="1" x14ac:dyDescent="0.25">
      <c r="A95" s="245" t="str">
        <f>'[3]arkusz główny'!B337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6" spans="1:15" hidden="1" x14ac:dyDescent="0.25">
      <c r="A96" s="245" t="str">
        <f>'[3]arkusz główny'!B338</f>
        <v>8.) Dane w sekcjach B-J i L-N nie obejmują instrumentów finansowych realizowanych w ramach Programu.</v>
      </c>
    </row>
    <row r="97" spans="1:15" hidden="1" x14ac:dyDescent="0.25">
      <c r="A97" s="245" t="str">
        <f>'[3]arkusz główny'!B339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7" s="90"/>
      <c r="H97" s="90"/>
      <c r="I97" s="90"/>
    </row>
    <row r="98" spans="1:15" hidden="1" x14ac:dyDescent="0.25">
      <c r="A98" s="245"/>
      <c r="C98" s="248"/>
      <c r="D98" s="90"/>
      <c r="E98" s="90"/>
      <c r="G98" s="90"/>
      <c r="H98" s="90"/>
      <c r="J98" s="90"/>
      <c r="K98" s="90"/>
    </row>
    <row r="99" spans="1:15" hidden="1" x14ac:dyDescent="0.25">
      <c r="A99" s="245" t="str">
        <f>'[3]arkusz główny'!B342</f>
        <v xml:space="preserve">Sporządzili: pracownicy Wydziału Informacji Zarządczej i Sprawozdawczości oraz Wydziału Sprawozdawczości Instrumentów Rolnych i Rybackich </v>
      </c>
    </row>
    <row r="100" spans="1:15" hidden="1" x14ac:dyDescent="0.25">
      <c r="A100" s="245" t="str">
        <f>'[3]arkusz główny'!B343</f>
        <v xml:space="preserve">Sprawdzili: Marcin Bereziński Naczelnik Wydziału Informacji Zarządczej i Sprawozdawczości, Tomasz Sikora Naczelnik Wydziału Sprawozdawczości Instrumentów Rolnych i Rybackich </v>
      </c>
    </row>
    <row r="101" spans="1:15" hidden="1" x14ac:dyDescent="0.25">
      <c r="A101" s="245" t="str">
        <f>'[3]arkusz główny'!B344</f>
        <v>Zaakceptował: Piotr Bartuszek, p.o. Zastępcy Dyrektora Departamentu Analiz i Sprawozdawczości</v>
      </c>
    </row>
    <row r="102" spans="1:15" hidden="1" x14ac:dyDescent="0.25">
      <c r="A102" s="245" t="str">
        <f>'[3]arkusz główny'!B345</f>
        <v>Zatwierdziła: Katarzyna Kotańska, p.o. Dyrektora Departamentu Analiz i Sprawozdawczości</v>
      </c>
    </row>
    <row r="103" spans="1:15" ht="15" hidden="1" customHeight="1" x14ac:dyDescent="0.25">
      <c r="A103" s="245" t="str">
        <f>'[3]arkusz główny'!B346</f>
        <v>Data sporządzenia: 14.12.2022 r.</v>
      </c>
    </row>
    <row r="104" spans="1:15" hidden="1" x14ac:dyDescent="0.25">
      <c r="C104" s="90">
        <f>C6+C9+C13+C18+C28+C31+C37+C43+C49+C52+C58+C63+C69+C70+C71+C72+C81+C82+C84-C88</f>
        <v>0</v>
      </c>
      <c r="D104" s="90">
        <f>D87-'[3]arkusz główny'!H329</f>
        <v>0</v>
      </c>
      <c r="E104" s="90">
        <f>E87-'[3]arkusz główny'!I329</f>
        <v>0</v>
      </c>
      <c r="G104" s="90">
        <f>G87-'[3]arkusz główny'!U329</f>
        <v>0</v>
      </c>
      <c r="H104" s="90">
        <f>H87-'[3]arkusz główny'!V329</f>
        <v>0</v>
      </c>
      <c r="J104" s="90">
        <f>J87-'[3]arkusz główny'!AK329</f>
        <v>0</v>
      </c>
      <c r="K104" s="90">
        <f>K87-'[3]arkusz główny'!AL329</f>
        <v>0</v>
      </c>
      <c r="L104" s="90">
        <f>L87-'[3]arkusz główny'!AM329</f>
        <v>0</v>
      </c>
      <c r="M104" s="90">
        <f>M87-'[3]arkusz główny'!AN329</f>
        <v>0</v>
      </c>
      <c r="O104" s="248">
        <f>O88-'[3]arkusz główny'!AR330</f>
        <v>0</v>
      </c>
    </row>
    <row r="105" spans="1:15" x14ac:dyDescent="0.25">
      <c r="A105" s="245" t="s">
        <v>131</v>
      </c>
    </row>
    <row r="106" spans="1:15" x14ac:dyDescent="0.25">
      <c r="A106" s="245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listopad 2022</vt:lpstr>
      <vt:lpstr>'PROW 2014-2020 listopad 2022'!Obszar_wydruku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2022-12-15T11:28:54Z</cp:lastPrinted>
  <dcterms:created xsi:type="dcterms:W3CDTF">2022-12-15T11:17:31Z</dcterms:created>
  <dcterms:modified xsi:type="dcterms:W3CDTF">2022-12-17T10:45:53Z</dcterms:modified>
</cp:coreProperties>
</file>