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5F9AA172-4FD9-4929-93FC-CAE7CE27DE3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ROW 2014-2020 luty 2023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luty 2023'!$A$1:$O$92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1" l="1"/>
  <c r="L88" i="1"/>
  <c r="K88" i="1"/>
  <c r="H88" i="1"/>
  <c r="I88" i="1" s="1"/>
  <c r="C88" i="1"/>
  <c r="O87" i="1"/>
  <c r="J87" i="1"/>
  <c r="C87" i="1"/>
  <c r="M86" i="1"/>
  <c r="L86" i="1"/>
  <c r="K86" i="1"/>
  <c r="J86" i="1"/>
  <c r="H86" i="1"/>
  <c r="M85" i="1"/>
  <c r="M84" i="1" s="1"/>
  <c r="L85" i="1"/>
  <c r="L84" i="1" s="1"/>
  <c r="K85" i="1"/>
  <c r="J85" i="1"/>
  <c r="H85" i="1"/>
  <c r="O84" i="1"/>
  <c r="J84" i="1"/>
  <c r="H84" i="1"/>
  <c r="D84" i="1"/>
  <c r="C84" i="1"/>
  <c r="O83" i="1"/>
  <c r="M83" i="1"/>
  <c r="L83" i="1"/>
  <c r="K83" i="1"/>
  <c r="J83" i="1"/>
  <c r="H83" i="1"/>
  <c r="G83" i="1"/>
  <c r="D83" i="1"/>
  <c r="C83" i="1"/>
  <c r="O82" i="1"/>
  <c r="M82" i="1"/>
  <c r="L82" i="1"/>
  <c r="K82" i="1"/>
  <c r="J82" i="1"/>
  <c r="H82" i="1"/>
  <c r="I82" i="1" s="1"/>
  <c r="G82" i="1"/>
  <c r="D82" i="1"/>
  <c r="C82" i="1"/>
  <c r="B82" i="1"/>
  <c r="A82" i="1"/>
  <c r="O81" i="1"/>
  <c r="M81" i="1"/>
  <c r="L81" i="1"/>
  <c r="K81" i="1"/>
  <c r="J81" i="1"/>
  <c r="H81" i="1"/>
  <c r="G81" i="1"/>
  <c r="E81" i="1"/>
  <c r="D81" i="1"/>
  <c r="C81" i="1"/>
  <c r="M80" i="1"/>
  <c r="L80" i="1"/>
  <c r="K80" i="1"/>
  <c r="J80" i="1"/>
  <c r="H80" i="1"/>
  <c r="G80" i="1"/>
  <c r="E80" i="1"/>
  <c r="D80" i="1"/>
  <c r="M79" i="1"/>
  <c r="L79" i="1"/>
  <c r="K79" i="1"/>
  <c r="J79" i="1"/>
  <c r="H79" i="1"/>
  <c r="G79" i="1"/>
  <c r="G77" i="1" s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H74" i="1" s="1"/>
  <c r="G76" i="1"/>
  <c r="M75" i="1"/>
  <c r="L75" i="1"/>
  <c r="K75" i="1"/>
  <c r="J75" i="1"/>
  <c r="H75" i="1"/>
  <c r="G75" i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E73" i="1"/>
  <c r="D73" i="1"/>
  <c r="D72" i="1" s="1"/>
  <c r="O72" i="1"/>
  <c r="J72" i="1"/>
  <c r="C72" i="1"/>
  <c r="O71" i="1"/>
  <c r="M71" i="1"/>
  <c r="N71" i="1" s="1"/>
  <c r="L71" i="1"/>
  <c r="K71" i="1"/>
  <c r="J71" i="1"/>
  <c r="H71" i="1"/>
  <c r="G71" i="1"/>
  <c r="E71" i="1"/>
  <c r="D71" i="1"/>
  <c r="C71" i="1"/>
  <c r="O70" i="1"/>
  <c r="M70" i="1"/>
  <c r="L70" i="1"/>
  <c r="K70" i="1"/>
  <c r="J70" i="1"/>
  <c r="H70" i="1"/>
  <c r="G70" i="1"/>
  <c r="E70" i="1"/>
  <c r="D70" i="1"/>
  <c r="C70" i="1"/>
  <c r="O69" i="1"/>
  <c r="M69" i="1"/>
  <c r="L69" i="1"/>
  <c r="K69" i="1"/>
  <c r="J69" i="1"/>
  <c r="H69" i="1"/>
  <c r="G69" i="1"/>
  <c r="D69" i="1"/>
  <c r="C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O63" i="1"/>
  <c r="M63" i="1"/>
  <c r="N63" i="1" s="1"/>
  <c r="L63" i="1"/>
  <c r="K63" i="1"/>
  <c r="J63" i="1"/>
  <c r="H63" i="1"/>
  <c r="G63" i="1"/>
  <c r="D63" i="1"/>
  <c r="C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O58" i="1"/>
  <c r="M58" i="1"/>
  <c r="L58" i="1"/>
  <c r="K58" i="1"/>
  <c r="J58" i="1"/>
  <c r="H58" i="1"/>
  <c r="G58" i="1"/>
  <c r="D58" i="1"/>
  <c r="C58" i="1"/>
  <c r="M57" i="1"/>
  <c r="L57" i="1"/>
  <c r="K57" i="1"/>
  <c r="J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O52" i="1"/>
  <c r="M52" i="1"/>
  <c r="L52" i="1"/>
  <c r="K52" i="1"/>
  <c r="J52" i="1"/>
  <c r="H52" i="1"/>
  <c r="G52" i="1"/>
  <c r="D52" i="1"/>
  <c r="C52" i="1"/>
  <c r="M51" i="1"/>
  <c r="M49" i="1" s="1"/>
  <c r="N49" i="1" s="1"/>
  <c r="L51" i="1"/>
  <c r="K51" i="1"/>
  <c r="J51" i="1"/>
  <c r="H51" i="1"/>
  <c r="M50" i="1"/>
  <c r="L50" i="1"/>
  <c r="K50" i="1"/>
  <c r="J50" i="1"/>
  <c r="H50" i="1"/>
  <c r="G50" i="1"/>
  <c r="G49" i="1" s="1"/>
  <c r="D50" i="1"/>
  <c r="D49" i="1" s="1"/>
  <c r="O49" i="1"/>
  <c r="H49" i="1"/>
  <c r="C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O43" i="1"/>
  <c r="M43" i="1"/>
  <c r="N43" i="1" s="1"/>
  <c r="L43" i="1"/>
  <c r="K43" i="1"/>
  <c r="J43" i="1"/>
  <c r="H43" i="1"/>
  <c r="G43" i="1"/>
  <c r="E43" i="1"/>
  <c r="D43" i="1"/>
  <c r="C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M37" i="1" s="1"/>
  <c r="N37" i="1" s="1"/>
  <c r="L38" i="1"/>
  <c r="K38" i="1"/>
  <c r="K37" i="1" s="1"/>
  <c r="J38" i="1"/>
  <c r="H38" i="1"/>
  <c r="H37" i="1" s="1"/>
  <c r="G38" i="1"/>
  <c r="G37" i="1" s="1"/>
  <c r="E38" i="1"/>
  <c r="E37" i="1" s="1"/>
  <c r="F37" i="1" s="1"/>
  <c r="D38" i="1"/>
  <c r="D37" i="1" s="1"/>
  <c r="O37" i="1"/>
  <c r="J37" i="1"/>
  <c r="C37" i="1"/>
  <c r="O36" i="1"/>
  <c r="M36" i="1"/>
  <c r="L36" i="1"/>
  <c r="K36" i="1"/>
  <c r="J36" i="1"/>
  <c r="H36" i="1"/>
  <c r="G36" i="1"/>
  <c r="D36" i="1"/>
  <c r="C36" i="1"/>
  <c r="O35" i="1"/>
  <c r="M35" i="1"/>
  <c r="N35" i="1" s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O33" i="1"/>
  <c r="M33" i="1"/>
  <c r="N33" i="1" s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J31" i="1"/>
  <c r="M30" i="1"/>
  <c r="L30" i="1"/>
  <c r="K30" i="1"/>
  <c r="J30" i="1"/>
  <c r="H30" i="1"/>
  <c r="G30" i="1"/>
  <c r="E30" i="1"/>
  <c r="D30" i="1"/>
  <c r="M29" i="1"/>
  <c r="M28" i="1" s="1"/>
  <c r="L29" i="1"/>
  <c r="L28" i="1" s="1"/>
  <c r="K29" i="1"/>
  <c r="K28" i="1" s="1"/>
  <c r="J29" i="1"/>
  <c r="H29" i="1"/>
  <c r="H28" i="1" s="1"/>
  <c r="G29" i="1"/>
  <c r="E29" i="1"/>
  <c r="E28" i="1" s="1"/>
  <c r="D29" i="1"/>
  <c r="O28" i="1"/>
  <c r="J28" i="1"/>
  <c r="G28" i="1"/>
  <c r="D28" i="1"/>
  <c r="C28" i="1"/>
  <c r="O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K18" i="1" s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L14" i="1" s="1"/>
  <c r="L13" i="1" s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G10" i="1"/>
  <c r="G9" i="1" s="1"/>
  <c r="E10" i="1"/>
  <c r="E9" i="1" s="1"/>
  <c r="F9" i="1" s="1"/>
  <c r="D10" i="1"/>
  <c r="D9" i="1" s="1"/>
  <c r="O9" i="1"/>
  <c r="C9" i="1"/>
  <c r="M8" i="1"/>
  <c r="L8" i="1"/>
  <c r="J8" i="1"/>
  <c r="H8" i="1"/>
  <c r="G8" i="1"/>
  <c r="E8" i="1"/>
  <c r="D8" i="1"/>
  <c r="M7" i="1"/>
  <c r="L7" i="1"/>
  <c r="K7" i="1"/>
  <c r="K6" i="1" s="1"/>
  <c r="J7" i="1"/>
  <c r="H7" i="1"/>
  <c r="H6" i="1" s="1"/>
  <c r="G7" i="1"/>
  <c r="G6" i="1" s="1"/>
  <c r="E7" i="1"/>
  <c r="D7" i="1"/>
  <c r="D6" i="1" s="1"/>
  <c r="O6" i="1"/>
  <c r="M6" i="1"/>
  <c r="N6" i="1" s="1"/>
  <c r="J6" i="1"/>
  <c r="C6" i="1"/>
  <c r="N58" i="1" l="1"/>
  <c r="F20" i="1"/>
  <c r="K14" i="1"/>
  <c r="K13" i="1" s="1"/>
  <c r="N81" i="1"/>
  <c r="N9" i="1"/>
  <c r="I20" i="1"/>
  <c r="N28" i="1"/>
  <c r="F35" i="1"/>
  <c r="L6" i="1"/>
  <c r="N20" i="1"/>
  <c r="N24" i="1"/>
  <c r="J9" i="1"/>
  <c r="M14" i="1"/>
  <c r="M13" i="1" s="1"/>
  <c r="N13" i="1" s="1"/>
  <c r="I83" i="1"/>
  <c r="I52" i="1"/>
  <c r="E72" i="1"/>
  <c r="N52" i="1"/>
  <c r="L37" i="1"/>
  <c r="D13" i="1"/>
  <c r="F23" i="1"/>
  <c r="D18" i="1"/>
  <c r="F28" i="1"/>
  <c r="I49" i="1"/>
  <c r="N25" i="1"/>
  <c r="I34" i="1"/>
  <c r="N70" i="1"/>
  <c r="I37" i="1"/>
  <c r="F81" i="1"/>
  <c r="G13" i="1"/>
  <c r="I24" i="1"/>
  <c r="F25" i="1"/>
  <c r="N26" i="1"/>
  <c r="I28" i="1"/>
  <c r="D31" i="1"/>
  <c r="I63" i="1"/>
  <c r="N69" i="1"/>
  <c r="M72" i="1"/>
  <c r="N72" i="1" s="1"/>
  <c r="L72" i="1"/>
  <c r="H9" i="1"/>
  <c r="I9" i="1" s="1"/>
  <c r="I25" i="1"/>
  <c r="H31" i="1"/>
  <c r="F33" i="1"/>
  <c r="N34" i="1"/>
  <c r="I84" i="1"/>
  <c r="I69" i="1"/>
  <c r="L31" i="1"/>
  <c r="I70" i="1"/>
  <c r="F71" i="1"/>
  <c r="I81" i="1"/>
  <c r="G18" i="1"/>
  <c r="M31" i="1"/>
  <c r="L49" i="1"/>
  <c r="K72" i="1"/>
  <c r="N83" i="1"/>
  <c r="H18" i="1"/>
  <c r="I18" i="1" s="1"/>
  <c r="N22" i="1"/>
  <c r="C31" i="1"/>
  <c r="I31" i="1" s="1"/>
  <c r="N36" i="1"/>
  <c r="I71" i="1"/>
  <c r="E6" i="1"/>
  <c r="F6" i="1" s="1"/>
  <c r="F22" i="1"/>
  <c r="N23" i="1"/>
  <c r="E31" i="1"/>
  <c r="I6" i="1"/>
  <c r="L18" i="1"/>
  <c r="I21" i="1"/>
  <c r="F26" i="1"/>
  <c r="I35" i="1"/>
  <c r="F43" i="1"/>
  <c r="F70" i="1"/>
  <c r="G74" i="1"/>
  <c r="G72" i="1" s="1"/>
  <c r="N82" i="1"/>
  <c r="N19" i="1"/>
  <c r="I22" i="1"/>
  <c r="O31" i="1"/>
  <c r="N31" i="1" s="1"/>
  <c r="I36" i="1"/>
  <c r="I26" i="1"/>
  <c r="I32" i="1"/>
  <c r="I43" i="1"/>
  <c r="J49" i="1"/>
  <c r="K84" i="1"/>
  <c r="H14" i="1"/>
  <c r="H13" i="1" s="1"/>
  <c r="I13" i="1" s="1"/>
  <c r="F19" i="1"/>
  <c r="N21" i="1"/>
  <c r="I23" i="1"/>
  <c r="G31" i="1"/>
  <c r="K49" i="1"/>
  <c r="F21" i="1"/>
  <c r="F24" i="1"/>
  <c r="K31" i="1"/>
  <c r="I33" i="1"/>
  <c r="F34" i="1"/>
  <c r="I58" i="1"/>
  <c r="H77" i="1"/>
  <c r="H72" i="1" s="1"/>
  <c r="N84" i="1"/>
  <c r="F72" i="1"/>
  <c r="E18" i="1"/>
  <c r="F18" i="1" s="1"/>
  <c r="M18" i="1"/>
  <c r="N18" i="1" s="1"/>
  <c r="I19" i="1"/>
  <c r="F32" i="1"/>
  <c r="N32" i="1"/>
  <c r="D87" i="1" l="1"/>
  <c r="G87" i="1"/>
  <c r="E87" i="1"/>
  <c r="F87" i="1" s="1"/>
  <c r="L87" i="1"/>
  <c r="F31" i="1"/>
  <c r="K87" i="1"/>
  <c r="O88" i="1"/>
  <c r="I72" i="1"/>
  <c r="H87" i="1"/>
  <c r="M87" i="1"/>
  <c r="N88" i="1" l="1"/>
  <c r="N87" i="1"/>
  <c r="I87" i="1"/>
</calcChain>
</file>

<file path=xl/sharedStrings.xml><?xml version="1.0" encoding="utf-8"?>
<sst xmlns="http://schemas.openxmlformats.org/spreadsheetml/2006/main" count="156" uniqueCount="133">
  <si>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</si>
  <si>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</si>
  <si>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</si>
  <si>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</si>
  <si>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</si>
  <si>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</si>
  <si>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</si>
  <si>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</si>
  <si>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</si>
  <si>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</si>
  <si>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</si>
  <si>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</si>
  <si>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</si>
  <si>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</si>
  <si>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</si>
  <si>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</si>
  <si>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</si>
  <si>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</si>
  <si>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</si>
  <si>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</si>
  <si>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</si>
  <si>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</si>
  <si>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</si>
  <si>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</si>
  <si>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</si>
  <si>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</si>
  <si>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</si>
  <si>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</si>
  <si>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</si>
  <si>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</si>
  <si>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</si>
  <si>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</si>
  <si>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</si>
  <si>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</si>
  <si>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</si>
  <si>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</si>
  <si>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</si>
  <si>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</si>
  <si>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</si>
  <si>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</si>
  <si>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</si>
  <si>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</si>
  <si>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</si>
  <si>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</si>
  <si>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</si>
  <si>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</si>
  <si>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</si>
  <si>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</si>
  <si>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</si>
  <si>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</si>
  <si>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</si>
  <si>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</si>
  <si>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</si>
  <si>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</si>
  <si>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</si>
  <si>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</si>
  <si>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</si>
  <si>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</si>
  <si>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</si>
  <si>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</si>
  <si>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</si>
  <si>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</si>
  <si>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</si>
  <si>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</si>
  <si>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</si>
  <si>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</si>
  <si>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</si>
  <si>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</si>
  <si>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</si>
  <si>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</si>
  <si>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</si>
  <si>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</si>
  <si>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</si>
  <si>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</si>
  <si>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</si>
  <si>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</si>
  <si>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</si>
  <si>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</si>
  <si>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</si>
  <si>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</si>
  <si>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</si>
  <si>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</si>
  <si>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</si>
  <si>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</si>
  <si>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</si>
  <si>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</si>
  <si>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</si>
  <si>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</si>
  <si>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</si>
  <si>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</si>
  <si>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</si>
  <si>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</si>
  <si>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</si>
  <si>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</si>
  <si>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</si>
  <si>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</si>
  <si>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</si>
  <si>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</si>
  <si>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</si>
  <si>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</si>
  <si>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</si>
  <si>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</si>
  <si>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</si>
  <si>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</si>
  <si>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</si>
  <si>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</si>
  <si>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</si>
  <si>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</si>
  <si>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</si>
  <si>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</si>
  <si>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</si>
  <si>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</si>
  <si>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</si>
  <si>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</si>
  <si>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</si>
  <si>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</si>
  <si>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</si>
  <si>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</si>
  <si>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</si>
  <si>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</si>
  <si>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</si>
  <si>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</si>
  <si>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</si>
  <si>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</si>
  <si>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</si>
  <si>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</si>
  <si>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</si>
  <si>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</si>
  <si>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</si>
  <si>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4,7103 (kurs EBC z przedostatniego dnia roboczego Komisji Europejskiej miesiąca poprzedzającego miesiąc, dla którego dokonuje się wyliczenia limitu alokacji środków wspólnotowych - 30.01.2023 r.)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</si>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</sst>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2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luty%202023%20r/ARiMR%20(M_2023-0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8">
          <cell r="D98">
            <v>2105922298</v>
          </cell>
          <cell r="E98">
            <v>9536899655.2078705</v>
          </cell>
        </row>
        <row r="99">
          <cell r="D99">
            <v>10000000</v>
          </cell>
          <cell r="E99">
            <v>46969062.062043995</v>
          </cell>
        </row>
        <row r="100">
          <cell r="D100">
            <v>80000000</v>
          </cell>
          <cell r="E100">
            <v>376824000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od uruchomienia Programu na dzień 28.02.2023 r.</v>
          </cell>
        </row>
        <row r="8">
          <cell r="F8">
            <v>230300064.54935199</v>
          </cell>
          <cell r="AK8">
            <v>17</v>
          </cell>
          <cell r="AR8">
            <v>48999757</v>
          </cell>
        </row>
        <row r="9">
          <cell r="H9">
            <v>190</v>
          </cell>
          <cell r="I9">
            <v>202788145.05000001</v>
          </cell>
          <cell r="U9">
            <v>75</v>
          </cell>
          <cell r="V9">
            <v>107466985.12</v>
          </cell>
          <cell r="AK9">
            <v>17</v>
          </cell>
          <cell r="AL9">
            <v>19211220.91</v>
          </cell>
          <cell r="AM9">
            <v>12224099.609999999</v>
          </cell>
          <cell r="AN9">
            <v>4187207.0199999996</v>
          </cell>
        </row>
        <row r="15">
          <cell r="H15">
            <v>4</v>
          </cell>
          <cell r="I15">
            <v>111855192</v>
          </cell>
          <cell r="U15">
            <v>1</v>
          </cell>
          <cell r="V15">
            <v>54081383.479999997</v>
          </cell>
          <cell r="AK15">
            <v>0</v>
          </cell>
          <cell r="AM15">
            <v>0</v>
          </cell>
          <cell r="AN15">
            <v>0</v>
          </cell>
        </row>
        <row r="18">
          <cell r="F18">
            <v>500911288.435673</v>
          </cell>
          <cell r="AR18">
            <v>108000519</v>
          </cell>
        </row>
        <row r="19">
          <cell r="H19">
            <v>103</v>
          </cell>
          <cell r="I19">
            <v>499787010.64999998</v>
          </cell>
          <cell r="U19">
            <v>83</v>
          </cell>
          <cell r="V19">
            <v>437505497.43999994</v>
          </cell>
          <cell r="AK19">
            <v>17</v>
          </cell>
          <cell r="AL19">
            <v>214284690.73999998</v>
          </cell>
          <cell r="AM19">
            <v>136349347.88000003</v>
          </cell>
          <cell r="AN19">
            <v>47087105.809999987</v>
          </cell>
        </row>
        <row r="25">
          <cell r="H25">
            <v>61</v>
          </cell>
          <cell r="I25">
            <v>60437797.459999993</v>
          </cell>
          <cell r="U25">
            <v>32</v>
          </cell>
          <cell r="V25">
            <v>19778704.960000001</v>
          </cell>
          <cell r="AK25">
            <v>10</v>
          </cell>
          <cell r="AL25">
            <v>13768660.019999998</v>
          </cell>
          <cell r="AM25">
            <v>8760998.1199999992</v>
          </cell>
          <cell r="AN25">
            <v>2985481.3899999997</v>
          </cell>
        </row>
        <row r="36">
          <cell r="F36">
            <v>201421260.144209</v>
          </cell>
          <cell r="AK36">
            <v>10620</v>
          </cell>
          <cell r="AR36">
            <v>44004400</v>
          </cell>
        </row>
        <row r="37">
          <cell r="AK37">
            <v>10573</v>
          </cell>
        </row>
        <row r="38">
          <cell r="H38">
            <v>4417</v>
          </cell>
          <cell r="U38">
            <v>3319</v>
          </cell>
          <cell r="AK38">
            <v>2415</v>
          </cell>
          <cell r="AL38">
            <v>8303984.8600000003</v>
          </cell>
          <cell r="AM38">
            <v>5283797.2500000009</v>
          </cell>
          <cell r="AN38">
            <v>1885173.0800000003</v>
          </cell>
        </row>
        <row r="47">
          <cell r="AK47">
            <v>8305</v>
          </cell>
          <cell r="AL47">
            <v>22571733.219999999</v>
          </cell>
          <cell r="AM47">
            <v>14362319.380000001</v>
          </cell>
          <cell r="AN47">
            <v>5228085.03</v>
          </cell>
        </row>
        <row r="48">
          <cell r="H48">
            <v>199</v>
          </cell>
          <cell r="I48">
            <v>268037702.56</v>
          </cell>
          <cell r="U48">
            <v>59</v>
          </cell>
          <cell r="V48">
            <v>79127526.359999999</v>
          </cell>
          <cell r="AK48">
            <v>48</v>
          </cell>
          <cell r="AL48">
            <v>59511792.630000003</v>
          </cell>
          <cell r="AM48">
            <v>37867352.830000006</v>
          </cell>
          <cell r="AN48">
            <v>13324098.33</v>
          </cell>
        </row>
        <row r="52">
          <cell r="F52">
            <v>18380875815.181946</v>
          </cell>
          <cell r="AK52">
            <v>41467</v>
          </cell>
          <cell r="AR52">
            <v>4008796435</v>
          </cell>
        </row>
        <row r="53">
          <cell r="F53">
            <v>10521218417.269871</v>
          </cell>
          <cell r="H53">
            <v>88167</v>
          </cell>
          <cell r="I53">
            <v>17589933605.690002</v>
          </cell>
          <cell r="U53">
            <v>47311</v>
          </cell>
          <cell r="V53">
            <v>8938579595.5400009</v>
          </cell>
          <cell r="AK53">
            <v>37717</v>
          </cell>
          <cell r="AL53">
            <v>6992199714.1399994</v>
          </cell>
          <cell r="AM53">
            <v>4449136550.46</v>
          </cell>
          <cell r="AN53">
            <v>1567058380.2799988</v>
          </cell>
          <cell r="AR53">
            <v>2314922298</v>
          </cell>
        </row>
        <row r="67">
          <cell r="F67">
            <v>510656713.07244706</v>
          </cell>
          <cell r="H67">
            <v>4681</v>
          </cell>
          <cell r="I67">
            <v>805486735.70000005</v>
          </cell>
          <cell r="U67">
            <v>2818</v>
          </cell>
          <cell r="V67">
            <v>424198525.96999997</v>
          </cell>
          <cell r="AK67">
            <v>2494</v>
          </cell>
          <cell r="AL67">
            <v>376272567.72999996</v>
          </cell>
          <cell r="AM67">
            <v>333505517.35000002</v>
          </cell>
          <cell r="AN67">
            <v>84310116.959999993</v>
          </cell>
          <cell r="AR67">
            <v>112798335</v>
          </cell>
        </row>
        <row r="71">
          <cell r="D71" t="str">
            <v>Inwestycje mające na celu ochronę wód przed zanieczyszczeniem azotanami pochodzącymi ze źródeł rolniczych 
(w tym "Inwestycje w gospodarstwach położonych na obszarach OSN")</v>
          </cell>
          <cell r="F71">
            <v>640717863.95089197</v>
          </cell>
          <cell r="H71">
            <v>7835</v>
          </cell>
          <cell r="I71">
            <v>571009374.28999996</v>
          </cell>
          <cell r="U71">
            <v>4147</v>
          </cell>
          <cell r="V71">
            <v>312652723.65000004</v>
          </cell>
          <cell r="AK71">
            <v>3154</v>
          </cell>
          <cell r="AL71">
            <v>227974898.33999997</v>
          </cell>
          <cell r="AM71">
            <v>211901779.84999996</v>
          </cell>
          <cell r="AN71">
            <v>49737340.620000005</v>
          </cell>
          <cell r="AR71">
            <v>137338894</v>
          </cell>
        </row>
        <row r="78">
          <cell r="F78">
            <v>3952120526.3970861</v>
          </cell>
          <cell r="H78">
            <v>5846</v>
          </cell>
          <cell r="I78">
            <v>11194754029.859999</v>
          </cell>
          <cell r="U78">
            <v>1542</v>
          </cell>
          <cell r="V78">
            <v>3245829144.3599997</v>
          </cell>
          <cell r="AK78">
            <v>839</v>
          </cell>
          <cell r="AL78">
            <v>1879398750.2000003</v>
          </cell>
          <cell r="AM78">
            <v>1195861419.1299999</v>
          </cell>
          <cell r="AN78">
            <v>420595733.25000006</v>
          </cell>
          <cell r="AR78">
            <v>855330975</v>
          </cell>
        </row>
        <row r="90">
          <cell r="F90">
            <v>1977515578.3681479</v>
          </cell>
          <cell r="H90">
            <v>234</v>
          </cell>
          <cell r="I90">
            <v>2189925197.916029</v>
          </cell>
          <cell r="U90">
            <v>184</v>
          </cell>
          <cell r="V90">
            <v>1809485296.2523212</v>
          </cell>
          <cell r="AK90">
            <v>47</v>
          </cell>
          <cell r="AL90">
            <v>359229294.96999997</v>
          </cell>
          <cell r="AM90">
            <v>228577599.76999998</v>
          </cell>
          <cell r="AN90">
            <v>79535372.840000004</v>
          </cell>
          <cell r="AR90">
            <v>423098688</v>
          </cell>
        </row>
        <row r="91">
          <cell r="F91">
            <v>778646716.12349999</v>
          </cell>
          <cell r="AR91">
            <v>165307245</v>
          </cell>
        </row>
        <row r="92">
          <cell r="F92">
            <v>548823171.69265902</v>
          </cell>
          <cell r="AK92">
            <v>4452</v>
          </cell>
          <cell r="AR92">
            <v>118446174</v>
          </cell>
        </row>
        <row r="93">
          <cell r="H93">
            <v>9715</v>
          </cell>
          <cell r="I93">
            <v>700150939.70000017</v>
          </cell>
          <cell r="U93">
            <v>5326</v>
          </cell>
          <cell r="V93">
            <v>345101165.09000003</v>
          </cell>
          <cell r="AK93">
            <v>3969</v>
          </cell>
          <cell r="AL93">
            <v>265094115.63</v>
          </cell>
          <cell r="AM93">
            <v>168679366.50000003</v>
          </cell>
          <cell r="AN93">
            <v>58122725.620000005</v>
          </cell>
        </row>
        <row r="103">
          <cell r="H103">
            <v>1696</v>
          </cell>
          <cell r="I103">
            <v>119513093.38000001</v>
          </cell>
          <cell r="U103">
            <v>604</v>
          </cell>
          <cell r="V103">
            <v>31404946.82</v>
          </cell>
          <cell r="AK103">
            <v>485</v>
          </cell>
          <cell r="AL103">
            <v>25605772.299999997</v>
          </cell>
          <cell r="AM103">
            <v>16292950.809999997</v>
          </cell>
          <cell r="AN103">
            <v>5755063.8000000007</v>
          </cell>
        </row>
        <row r="116">
          <cell r="AK116">
            <v>105215</v>
          </cell>
        </row>
        <row r="117">
          <cell r="F117">
            <v>3555869698.458025</v>
          </cell>
          <cell r="H117">
            <v>35642</v>
          </cell>
          <cell r="I117">
            <v>4485450000</v>
          </cell>
          <cell r="U117">
            <v>26906</v>
          </cell>
          <cell r="V117">
            <v>3438700000</v>
          </cell>
          <cell r="AK117">
            <v>25439</v>
          </cell>
          <cell r="AL117">
            <v>2870290000</v>
          </cell>
          <cell r="AM117">
            <v>1826365527</v>
          </cell>
          <cell r="AN117">
            <v>642405340.95000005</v>
          </cell>
          <cell r="AR117">
            <v>783171231</v>
          </cell>
        </row>
        <row r="126">
          <cell r="F126">
            <v>3525315889.098114</v>
          </cell>
          <cell r="H126">
            <v>31826</v>
          </cell>
          <cell r="I126">
            <v>5632250000</v>
          </cell>
          <cell r="U126">
            <v>18126</v>
          </cell>
          <cell r="V126">
            <v>3176500000</v>
          </cell>
          <cell r="AK126">
            <v>12523</v>
          </cell>
          <cell r="AL126">
            <v>1786170000</v>
          </cell>
          <cell r="AM126">
            <v>1136539971</v>
          </cell>
          <cell r="AN126">
            <v>391517612.31000006</v>
          </cell>
          <cell r="AR126">
            <v>757477347</v>
          </cell>
        </row>
        <row r="135">
          <cell r="F135">
            <v>4505754432.5742626</v>
          </cell>
          <cell r="H135">
            <v>89944</v>
          </cell>
          <cell r="I135">
            <v>5396640000</v>
          </cell>
          <cell r="U135">
            <v>73081</v>
          </cell>
          <cell r="V135">
            <v>4384860000</v>
          </cell>
          <cell r="AK135">
            <v>63831</v>
          </cell>
          <cell r="AL135">
            <v>3288228000</v>
          </cell>
          <cell r="AM135">
            <v>2092299476.3999999</v>
          </cell>
          <cell r="AN135">
            <v>733162481</v>
          </cell>
          <cell r="AR135">
            <v>987252603</v>
          </cell>
        </row>
        <row r="146">
          <cell r="F146">
            <v>2544916116.5302582</v>
          </cell>
          <cell r="H146">
            <v>12801</v>
          </cell>
          <cell r="I146">
            <v>5547988628.1499996</v>
          </cell>
          <cell r="U146">
            <v>3656</v>
          </cell>
          <cell r="V146">
            <v>1580181418.3400002</v>
          </cell>
          <cell r="AK146">
            <v>2921</v>
          </cell>
          <cell r="AL146">
            <v>1258414492.3400002</v>
          </cell>
          <cell r="AM146">
            <v>800729135.54999995</v>
          </cell>
          <cell r="AN146">
            <v>277518543.06999999</v>
          </cell>
          <cell r="AR146">
            <v>550577793</v>
          </cell>
        </row>
        <row r="152">
          <cell r="F152">
            <v>10284768.572466999</v>
          </cell>
          <cell r="H152">
            <v>887</v>
          </cell>
          <cell r="U152">
            <v>571</v>
          </cell>
          <cell r="V152">
            <v>10115497.399999999</v>
          </cell>
          <cell r="AK152">
            <v>570</v>
          </cell>
          <cell r="AL152">
            <v>9979061.1999999993</v>
          </cell>
          <cell r="AM152">
            <v>6349673.71</v>
          </cell>
          <cell r="AN152">
            <v>2332100.96</v>
          </cell>
          <cell r="AR152">
            <v>2396857</v>
          </cell>
        </row>
        <row r="158">
          <cell r="F158">
            <v>10067749223.210564</v>
          </cell>
          <cell r="AK158">
            <v>2061</v>
          </cell>
          <cell r="AR158">
            <v>2213455964</v>
          </cell>
        </row>
        <row r="159">
          <cell r="H159">
            <v>6601</v>
          </cell>
          <cell r="I159">
            <v>10007118766.317749</v>
          </cell>
          <cell r="U159">
            <v>2492</v>
          </cell>
          <cell r="V159">
            <v>2789910484.920567</v>
          </cell>
          <cell r="AK159">
            <v>1217</v>
          </cell>
          <cell r="AL159">
            <v>2116669369.55</v>
          </cell>
          <cell r="AM159">
            <v>1346836710.7399998</v>
          </cell>
          <cell r="AN159">
            <v>491663173.99000001</v>
          </cell>
        </row>
        <row r="160">
          <cell r="H160">
            <v>4423</v>
          </cell>
          <cell r="I160">
            <v>9913205049.5488548</v>
          </cell>
          <cell r="U160">
            <v>2187</v>
          </cell>
          <cell r="V160">
            <v>4330509998.6893215</v>
          </cell>
          <cell r="AK160">
            <v>1192</v>
          </cell>
          <cell r="AL160">
            <v>2300564089.8899999</v>
          </cell>
          <cell r="AM160">
            <v>1463848923.4999998</v>
          </cell>
          <cell r="AN160">
            <v>515386122.05000001</v>
          </cell>
        </row>
        <row r="163">
          <cell r="H163">
            <v>1464</v>
          </cell>
          <cell r="I163">
            <v>893593117.47448707</v>
          </cell>
          <cell r="U163">
            <v>816</v>
          </cell>
          <cell r="V163">
            <v>500779134.71111107</v>
          </cell>
          <cell r="AK163">
            <v>548</v>
          </cell>
          <cell r="AL163">
            <v>378404005.31</v>
          </cell>
          <cell r="AM163">
            <v>240778465.83000001</v>
          </cell>
          <cell r="AN163">
            <v>84118877.540000007</v>
          </cell>
        </row>
        <row r="164">
          <cell r="H164">
            <v>349</v>
          </cell>
          <cell r="I164">
            <v>443272148.94647962</v>
          </cell>
          <cell r="U164">
            <v>218</v>
          </cell>
          <cell r="V164">
            <v>269322099.93608361</v>
          </cell>
          <cell r="AK164">
            <v>187</v>
          </cell>
          <cell r="AL164">
            <v>216088159.76000002</v>
          </cell>
          <cell r="AM164">
            <v>137496895.40000001</v>
          </cell>
          <cell r="AN164">
            <v>48915794.130000003</v>
          </cell>
        </row>
        <row r="165">
          <cell r="H165">
            <v>103</v>
          </cell>
          <cell r="I165">
            <v>58895854.840573631</v>
          </cell>
          <cell r="U165">
            <v>75</v>
          </cell>
          <cell r="V165">
            <v>43819382.976900831</v>
          </cell>
          <cell r="AK165">
            <v>75</v>
          </cell>
          <cell r="AL165">
            <v>42629766.57</v>
          </cell>
          <cell r="AM165">
            <v>27125320.16</v>
          </cell>
          <cell r="AN165">
            <v>9568679.6400000006</v>
          </cell>
        </row>
        <row r="167">
          <cell r="F167">
            <v>1163780448.3451109</v>
          </cell>
          <cell r="H167">
            <v>27492</v>
          </cell>
          <cell r="I167">
            <v>132903464.81000002</v>
          </cell>
          <cell r="U167">
            <v>23401</v>
          </cell>
          <cell r="V167">
            <v>1133218083.3700001</v>
          </cell>
          <cell r="AK167">
            <v>18786</v>
          </cell>
          <cell r="AL167">
            <v>804284505.12</v>
          </cell>
          <cell r="AM167">
            <v>511765034.79999995</v>
          </cell>
          <cell r="AN167">
            <v>182146739.15999997</v>
          </cell>
          <cell r="AR167">
            <v>257689060</v>
          </cell>
        </row>
        <row r="168">
          <cell r="H168">
            <v>24856</v>
          </cell>
          <cell r="I168">
            <v>116684394.62000002</v>
          </cell>
          <cell r="U168">
            <v>21816</v>
          </cell>
          <cell r="V168">
            <v>1125243049.49</v>
          </cell>
          <cell r="AK168">
            <v>18367</v>
          </cell>
          <cell r="AL168">
            <v>796306459.48000014</v>
          </cell>
          <cell r="AM168">
            <v>506688612.36000001</v>
          </cell>
          <cell r="AN168">
            <v>180392228.34999999</v>
          </cell>
        </row>
        <row r="169">
          <cell r="H169">
            <v>24708</v>
          </cell>
          <cell r="I169">
            <v>114578211.62000002</v>
          </cell>
          <cell r="U169">
            <v>21759</v>
          </cell>
          <cell r="AK169">
            <v>2725</v>
          </cell>
          <cell r="AL169">
            <v>95607961.61999999</v>
          </cell>
          <cell r="AM169">
            <v>60835169.450000003</v>
          </cell>
          <cell r="AN169">
            <v>21572126.960000001</v>
          </cell>
        </row>
        <row r="193">
          <cell r="H193">
            <v>148</v>
          </cell>
          <cell r="I193">
            <v>2106183</v>
          </cell>
          <cell r="U193">
            <v>57</v>
          </cell>
          <cell r="AK193">
            <v>9425</v>
          </cell>
          <cell r="AL193">
            <v>351895641.42000002</v>
          </cell>
          <cell r="AM193">
            <v>223910460.05999997</v>
          </cell>
          <cell r="AN193">
            <v>79964504.13000001</v>
          </cell>
        </row>
        <row r="203">
          <cell r="V203">
            <v>549801621.25999999</v>
          </cell>
          <cell r="AK203">
            <v>7803</v>
          </cell>
          <cell r="AL203">
            <v>348802856.44000006</v>
          </cell>
          <cell r="AM203">
            <v>221942982.84999996</v>
          </cell>
          <cell r="AN203">
            <v>78855597.25999999</v>
          </cell>
        </row>
        <row r="212">
          <cell r="H212">
            <v>2636</v>
          </cell>
          <cell r="I212">
            <v>16219070.189999998</v>
          </cell>
          <cell r="U212">
            <v>1585</v>
          </cell>
          <cell r="V212">
            <v>7975033.8799999999</v>
          </cell>
          <cell r="AK212">
            <v>1202</v>
          </cell>
          <cell r="AL212">
            <v>7978045.6399999987</v>
          </cell>
          <cell r="AM212">
            <v>5076422.4400000004</v>
          </cell>
          <cell r="AN212">
            <v>1754510.81</v>
          </cell>
        </row>
        <row r="219">
          <cell r="F219">
            <v>1191232107.5001099</v>
          </cell>
          <cell r="AR219">
            <v>262416420</v>
          </cell>
        </row>
        <row r="220">
          <cell r="H220">
            <v>804</v>
          </cell>
          <cell r="U220">
            <v>580</v>
          </cell>
          <cell r="AK220">
            <v>540</v>
          </cell>
          <cell r="AL220">
            <v>506678324.50999999</v>
          </cell>
          <cell r="AM220">
            <v>320563958.54000002</v>
          </cell>
          <cell r="AN220">
            <v>111904566.51000001</v>
          </cell>
        </row>
        <row r="233">
          <cell r="AK233">
            <v>756</v>
          </cell>
          <cell r="AL233">
            <v>271254898.06999999</v>
          </cell>
          <cell r="AM233">
            <v>172599482.47999999</v>
          </cell>
          <cell r="AN233">
            <v>62977142.140000001</v>
          </cell>
        </row>
        <row r="234">
          <cell r="F234">
            <v>9104930459.8184013</v>
          </cell>
          <cell r="H234">
            <v>583479</v>
          </cell>
          <cell r="U234">
            <v>528873</v>
          </cell>
          <cell r="AK234">
            <v>120417</v>
          </cell>
          <cell r="AL234">
            <v>6788088053.1800003</v>
          </cell>
          <cell r="AM234">
            <v>4319239606.5199995</v>
          </cell>
          <cell r="AN234">
            <v>1526219978.7300003</v>
          </cell>
          <cell r="AR234">
            <v>2000164058</v>
          </cell>
        </row>
        <row r="235">
          <cell r="H235">
            <v>545168</v>
          </cell>
          <cell r="U235">
            <v>494966</v>
          </cell>
          <cell r="V235">
            <v>5909369364.2200003</v>
          </cell>
          <cell r="AK235">
            <v>113022</v>
          </cell>
          <cell r="AL235">
            <v>6252640956.0999994</v>
          </cell>
          <cell r="AM235">
            <v>3978534942.3699999</v>
          </cell>
          <cell r="AN235">
            <v>1405951027.1500001</v>
          </cell>
        </row>
        <row r="236">
          <cell r="H236">
            <v>54745</v>
          </cell>
          <cell r="U236">
            <v>49845</v>
          </cell>
          <cell r="V236">
            <v>513308679.78000009</v>
          </cell>
          <cell r="AK236">
            <v>13316</v>
          </cell>
          <cell r="AL236">
            <v>535447097.07999992</v>
          </cell>
          <cell r="AM236">
            <v>340704664.14999998</v>
          </cell>
          <cell r="AN236">
            <v>120268951.58</v>
          </cell>
        </row>
        <row r="237">
          <cell r="H237">
            <v>433766</v>
          </cell>
          <cell r="U237">
            <v>385151</v>
          </cell>
          <cell r="AK237">
            <v>91750</v>
          </cell>
          <cell r="AL237">
            <v>5245542134.7799997</v>
          </cell>
          <cell r="AM237">
            <v>3337735538.5699997</v>
          </cell>
          <cell r="AN237">
            <v>1168907256.03</v>
          </cell>
        </row>
        <row r="253">
          <cell r="H253">
            <v>149713</v>
          </cell>
          <cell r="U253">
            <v>143722</v>
          </cell>
          <cell r="AK253">
            <v>57608</v>
          </cell>
          <cell r="AL253">
            <v>1542501801.5999999</v>
          </cell>
          <cell r="AM253">
            <v>981475996.44000006</v>
          </cell>
          <cell r="AN253">
            <v>357302158.34000003</v>
          </cell>
        </row>
        <row r="258">
          <cell r="AK258">
            <v>1</v>
          </cell>
          <cell r="AL258">
            <v>44116.800000000003</v>
          </cell>
          <cell r="AM258">
            <v>28071.51</v>
          </cell>
          <cell r="AN258">
            <v>10564.36</v>
          </cell>
        </row>
        <row r="259">
          <cell r="F259">
            <v>3936400404.0261636</v>
          </cell>
          <cell r="H259">
            <v>149521</v>
          </cell>
          <cell r="U259">
            <v>138588</v>
          </cell>
          <cell r="AK259">
            <v>33410</v>
          </cell>
          <cell r="AL259">
            <v>2765690016.8199997</v>
          </cell>
          <cell r="AM259">
            <v>1759806947.3700004</v>
          </cell>
          <cell r="AN259">
            <v>622987830.20000005</v>
          </cell>
          <cell r="AR259">
            <v>865368117</v>
          </cell>
        </row>
        <row r="260">
          <cell r="H260">
            <v>37816</v>
          </cell>
          <cell r="U260">
            <v>31693</v>
          </cell>
          <cell r="V260">
            <v>633302332.30999994</v>
          </cell>
          <cell r="AK260">
            <v>15902</v>
          </cell>
          <cell r="AL260">
            <v>642489949.05000007</v>
          </cell>
          <cell r="AM260">
            <v>408816052.06000006</v>
          </cell>
          <cell r="AN260">
            <v>144156061.75999999</v>
          </cell>
        </row>
        <row r="261">
          <cell r="H261">
            <v>124821</v>
          </cell>
          <cell r="U261">
            <v>116932</v>
          </cell>
          <cell r="V261">
            <v>2102016952.1799998</v>
          </cell>
          <cell r="AK261">
            <v>29116</v>
          </cell>
          <cell r="AL261">
            <v>2123200067.77</v>
          </cell>
          <cell r="AM261">
            <v>1350990895.3099999</v>
          </cell>
          <cell r="AN261">
            <v>478831768.44000006</v>
          </cell>
        </row>
        <row r="262">
          <cell r="H262">
            <v>108738</v>
          </cell>
          <cell r="U262">
            <v>98629</v>
          </cell>
          <cell r="AK262">
            <v>23040</v>
          </cell>
          <cell r="AL262">
            <v>2204692319.8699994</v>
          </cell>
          <cell r="AM262">
            <v>1402844463.0299997</v>
          </cell>
          <cell r="AN262">
            <v>493138338.26999998</v>
          </cell>
        </row>
        <row r="278">
          <cell r="H278">
            <v>40783</v>
          </cell>
          <cell r="U278">
            <v>39959</v>
          </cell>
          <cell r="AK278">
            <v>17899</v>
          </cell>
          <cell r="AL278">
            <v>560997696.95000005</v>
          </cell>
          <cell r="AM278">
            <v>356962484.34000003</v>
          </cell>
          <cell r="AN278">
            <v>129849491.92999999</v>
          </cell>
        </row>
        <row r="283">
          <cell r="F283">
            <v>11914508890.579645</v>
          </cell>
          <cell r="H283">
            <v>6360075</v>
          </cell>
          <cell r="U283">
            <v>6180949</v>
          </cell>
          <cell r="V283">
            <v>10908285566.32</v>
          </cell>
          <cell r="AK283">
            <v>1075414</v>
          </cell>
          <cell r="AL283">
            <v>11034276867.039999</v>
          </cell>
          <cell r="AM283">
            <v>7497007277.0700006</v>
          </cell>
          <cell r="AN283">
            <v>2489939670.6700001</v>
          </cell>
          <cell r="AR283">
            <v>2673928425</v>
          </cell>
        </row>
        <row r="284">
          <cell r="H284">
            <v>249003</v>
          </cell>
          <cell r="U284">
            <v>243706</v>
          </cell>
          <cell r="V284">
            <v>535933045.50999999</v>
          </cell>
          <cell r="AK284">
            <v>41005</v>
          </cell>
          <cell r="AL284">
            <v>541580644.28000009</v>
          </cell>
          <cell r="AM284">
            <v>369395667.7299999</v>
          </cell>
          <cell r="AN284">
            <v>122087489.7</v>
          </cell>
        </row>
        <row r="285">
          <cell r="H285">
            <v>5310187</v>
          </cell>
          <cell r="U285">
            <v>5178696</v>
          </cell>
          <cell r="V285">
            <v>9229834535.0900002</v>
          </cell>
          <cell r="AK285">
            <v>921541</v>
          </cell>
          <cell r="AL285">
            <v>9328457623.1399994</v>
          </cell>
          <cell r="AM285">
            <v>6313173860.7800007</v>
          </cell>
          <cell r="AN285">
            <v>2108885957.8199999</v>
          </cell>
        </row>
        <row r="286">
          <cell r="H286">
            <v>972841</v>
          </cell>
          <cell r="U286">
            <v>931123</v>
          </cell>
          <cell r="V286">
            <v>1142517985.72</v>
          </cell>
          <cell r="AK286">
            <v>217306</v>
          </cell>
          <cell r="AL286">
            <v>1164238599.6199999</v>
          </cell>
          <cell r="AM286">
            <v>814437748.56000006</v>
          </cell>
          <cell r="AN286">
            <v>258966223.15000007</v>
          </cell>
        </row>
        <row r="287">
          <cell r="H287">
            <v>6359266</v>
          </cell>
          <cell r="U287">
            <v>6180140</v>
          </cell>
          <cell r="V287">
            <v>10904282026.02</v>
          </cell>
          <cell r="AK287">
            <v>1075335</v>
          </cell>
          <cell r="AL287">
            <v>11031851806.57</v>
          </cell>
          <cell r="AM287">
            <v>7495464213.8400011</v>
          </cell>
          <cell r="AN287">
            <v>2489373506.3499999</v>
          </cell>
        </row>
        <row r="296">
          <cell r="H296">
            <v>809</v>
          </cell>
          <cell r="U296">
            <v>809</v>
          </cell>
          <cell r="V296">
            <v>4003540.3000000003</v>
          </cell>
          <cell r="AK296">
            <v>812</v>
          </cell>
          <cell r="AL296">
            <v>2425060.4699999997</v>
          </cell>
          <cell r="AM296">
            <v>1543063.23</v>
          </cell>
          <cell r="AN296">
            <v>566164.31999999995</v>
          </cell>
        </row>
        <row r="298">
          <cell r="F298">
            <v>983480731.04621506</v>
          </cell>
          <cell r="H298">
            <v>144675</v>
          </cell>
          <cell r="U298">
            <v>113491</v>
          </cell>
          <cell r="V298">
            <v>693121773.25999999</v>
          </cell>
          <cell r="AK298">
            <v>54904</v>
          </cell>
          <cell r="AL298">
            <v>686635415.68000007</v>
          </cell>
          <cell r="AM298">
            <v>436905535.25999999</v>
          </cell>
          <cell r="AN298">
            <v>148426710.97000003</v>
          </cell>
          <cell r="AR298">
            <v>211340000</v>
          </cell>
        </row>
        <row r="303">
          <cell r="F303">
            <v>580249830.65882194</v>
          </cell>
          <cell r="H303">
            <v>1112</v>
          </cell>
          <cell r="I303">
            <v>2719880655.8400002</v>
          </cell>
          <cell r="U303">
            <v>316</v>
          </cell>
          <cell r="V303">
            <v>353386944.75</v>
          </cell>
          <cell r="AK303">
            <v>237</v>
          </cell>
          <cell r="AL303">
            <v>159891614.22999999</v>
          </cell>
          <cell r="AM303">
            <v>101739033.17999999</v>
          </cell>
          <cell r="AN303">
            <v>34415519.93</v>
          </cell>
          <cell r="AR303">
            <v>123644108</v>
          </cell>
        </row>
        <row r="311">
          <cell r="F311">
            <v>138805632.217987</v>
          </cell>
          <cell r="H311">
            <v>426</v>
          </cell>
          <cell r="I311">
            <v>3998599.9499999993</v>
          </cell>
          <cell r="U311">
            <v>182</v>
          </cell>
          <cell r="V311">
            <v>1913819.3199999998</v>
          </cell>
          <cell r="AK311">
            <v>156</v>
          </cell>
          <cell r="AL311">
            <v>1701798.2799999998</v>
          </cell>
          <cell r="AM311">
            <v>1082853.3799999999</v>
          </cell>
          <cell r="AN311">
            <v>362759.71000000008</v>
          </cell>
          <cell r="AR311">
            <v>29470000</v>
          </cell>
        </row>
        <row r="314">
          <cell r="F314">
            <v>4402687438.859766</v>
          </cell>
          <cell r="AK314">
            <v>19888</v>
          </cell>
          <cell r="AR314">
            <v>966653465</v>
          </cell>
        </row>
        <row r="315">
          <cell r="H315">
            <v>620</v>
          </cell>
          <cell r="I315">
            <v>61028000</v>
          </cell>
          <cell r="U315">
            <v>609</v>
          </cell>
          <cell r="V315">
            <v>60120000</v>
          </cell>
          <cell r="AK315">
            <v>332</v>
          </cell>
          <cell r="AL315">
            <v>41715080</v>
          </cell>
          <cell r="AM315">
            <v>26543305.399999999</v>
          </cell>
          <cell r="AN315">
            <v>9599891.5399999991</v>
          </cell>
        </row>
        <row r="318">
          <cell r="H318">
            <v>48540</v>
          </cell>
          <cell r="I318">
            <v>5611477935.0491762</v>
          </cell>
          <cell r="AK318">
            <v>19797</v>
          </cell>
          <cell r="AL318">
            <v>2451309150.1100001</v>
          </cell>
          <cell r="AM318">
            <v>1508288023.75</v>
          </cell>
          <cell r="AN318">
            <v>553305229.75999999</v>
          </cell>
        </row>
        <row r="319">
          <cell r="H319">
            <v>48540</v>
          </cell>
          <cell r="I319">
            <v>5611477935.0491762</v>
          </cell>
          <cell r="U319">
            <v>25799</v>
          </cell>
          <cell r="V319">
            <v>2923456924.4250331</v>
          </cell>
          <cell r="AK319">
            <v>19743</v>
          </cell>
          <cell r="AL319">
            <v>2446262469.5700002</v>
          </cell>
          <cell r="AM319">
            <v>1505076821.1300001</v>
          </cell>
          <cell r="AN319">
            <v>552170518.09000003</v>
          </cell>
        </row>
        <row r="320">
          <cell r="U320">
            <v>63</v>
          </cell>
          <cell r="V320">
            <v>5046680.5399999991</v>
          </cell>
          <cell r="AK320">
            <v>62</v>
          </cell>
          <cell r="AL320">
            <v>5046680.5399999991</v>
          </cell>
          <cell r="AM320">
            <v>3211202.62</v>
          </cell>
          <cell r="AN320">
            <v>1134711.67</v>
          </cell>
        </row>
        <row r="321">
          <cell r="H321">
            <v>399</v>
          </cell>
          <cell r="I321">
            <v>238312769.29000005</v>
          </cell>
          <cell r="AK321">
            <v>268</v>
          </cell>
          <cell r="AL321">
            <v>84771720.01000002</v>
          </cell>
          <cell r="AM321">
            <v>41317205.880000003</v>
          </cell>
          <cell r="AN321">
            <v>18672638.190000001</v>
          </cell>
        </row>
        <row r="322">
          <cell r="H322">
            <v>399</v>
          </cell>
          <cell r="I322">
            <v>238312769.29000005</v>
          </cell>
          <cell r="U322">
            <v>240</v>
          </cell>
          <cell r="V322">
            <v>121889307.71000001</v>
          </cell>
          <cell r="AK322">
            <v>267</v>
          </cell>
          <cell r="AL322">
            <v>83801561.730000019</v>
          </cell>
          <cell r="AM322">
            <v>40699894.200000003</v>
          </cell>
          <cell r="AN322">
            <v>18454791.550000001</v>
          </cell>
        </row>
        <row r="323">
          <cell r="U323">
            <v>4</v>
          </cell>
          <cell r="V323">
            <v>970158.28</v>
          </cell>
          <cell r="AK323">
            <v>7</v>
          </cell>
          <cell r="AL323">
            <v>970158.28</v>
          </cell>
          <cell r="AM323">
            <v>617311.68000000005</v>
          </cell>
          <cell r="AN323">
            <v>217846.64</v>
          </cell>
        </row>
        <row r="324">
          <cell r="H324">
            <v>274</v>
          </cell>
          <cell r="I324">
            <v>636731872.71513903</v>
          </cell>
          <cell r="U324">
            <v>273</v>
          </cell>
          <cell r="V324">
            <v>635024388.96513903</v>
          </cell>
          <cell r="AK324">
            <v>274</v>
          </cell>
          <cell r="AL324">
            <v>540359247.1500001</v>
          </cell>
          <cell r="AM324">
            <v>339609485.91999996</v>
          </cell>
          <cell r="AN324">
            <v>122238610.00999999</v>
          </cell>
        </row>
        <row r="325">
          <cell r="F325">
            <v>2195276535.4678879</v>
          </cell>
          <cell r="H325">
            <v>1547</v>
          </cell>
          <cell r="I325">
            <v>1325520492.8400002</v>
          </cell>
          <cell r="U325">
            <v>1441</v>
          </cell>
          <cell r="V325">
            <v>1245526324.2399998</v>
          </cell>
          <cell r="AK325">
            <v>42</v>
          </cell>
          <cell r="AL325">
            <v>1082760100.3399999</v>
          </cell>
          <cell r="AM325">
            <v>688959924.34000003</v>
          </cell>
          <cell r="AN325">
            <v>241949957.03999999</v>
          </cell>
          <cell r="AR325">
            <v>478137978</v>
          </cell>
        </row>
        <row r="328">
          <cell r="B328">
            <v>21</v>
          </cell>
          <cell r="C328" t="str">
            <v>Wyjątkowe tymczasowe wsparcie dla rolników i MŚP szczególnie dotkniętych kryzysem
związanym z COVID-19</v>
          </cell>
          <cell r="F328">
            <v>1199199808.868607</v>
          </cell>
          <cell r="H328">
            <v>195625</v>
          </cell>
          <cell r="U328">
            <v>180305</v>
          </cell>
          <cell r="V328">
            <v>1198852225.3199999</v>
          </cell>
          <cell r="AK328">
            <v>180341</v>
          </cell>
          <cell r="AL328">
            <v>1199188524.4499998</v>
          </cell>
          <cell r="AM328">
            <v>763043251.44000018</v>
          </cell>
          <cell r="AN328">
            <v>267027483.84999996</v>
          </cell>
          <cell r="AR328">
            <v>266943558</v>
          </cell>
        </row>
        <row r="329">
          <cell r="F329">
            <v>729792991.81949997</v>
          </cell>
          <cell r="H329">
            <v>34676</v>
          </cell>
          <cell r="U329">
            <v>0</v>
          </cell>
          <cell r="V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R329">
            <v>154935565</v>
          </cell>
        </row>
        <row r="330">
          <cell r="F330">
            <v>1168522374.7549529</v>
          </cell>
          <cell r="AK330">
            <v>53466</v>
          </cell>
          <cell r="AR330">
            <v>262285099</v>
          </cell>
        </row>
        <row r="331">
          <cell r="AK331">
            <v>17662</v>
          </cell>
          <cell r="AL331">
            <v>586710746.80999994</v>
          </cell>
          <cell r="AM331">
            <v>373321628.94999999</v>
          </cell>
          <cell r="AN331">
            <v>137689495.24000001</v>
          </cell>
        </row>
        <row r="332">
          <cell r="AK332">
            <v>35804</v>
          </cell>
          <cell r="AL332">
            <v>673095313.02999997</v>
          </cell>
          <cell r="AM332">
            <v>428288593.16000003</v>
          </cell>
          <cell r="AN332">
            <v>160332838.28</v>
          </cell>
        </row>
        <row r="333">
          <cell r="F333">
            <v>82228324110.127579</v>
          </cell>
          <cell r="AK333">
            <v>1273103</v>
          </cell>
          <cell r="AR333">
            <v>18056554933</v>
          </cell>
        </row>
        <row r="334">
          <cell r="F334">
            <v>82781089382.41069</v>
          </cell>
          <cell r="V334">
            <v>70716908508.796494</v>
          </cell>
          <cell r="AL334">
            <v>54837323515.139999</v>
          </cell>
          <cell r="AM334">
            <v>35459621287.950005</v>
          </cell>
          <cell r="AN334">
            <v>12319350991.460001</v>
          </cell>
        </row>
      </sheetData>
      <sheetData sheetId="15"/>
      <sheetData sheetId="16"/>
      <sheetData sheetId="17"/>
      <sheetData sheetId="18"/>
      <sheetData sheetId="19">
        <row r="7">
          <cell r="F7">
            <v>11322646.119999986</v>
          </cell>
        </row>
        <row r="8">
          <cell r="F8">
            <v>22571733.219999999</v>
          </cell>
        </row>
        <row r="10">
          <cell r="F10">
            <v>127611358.09</v>
          </cell>
        </row>
        <row r="11">
          <cell r="F11">
            <v>447830070.13999999</v>
          </cell>
        </row>
        <row r="13">
          <cell r="F13">
            <v>1144766123.24</v>
          </cell>
        </row>
        <row r="14">
          <cell r="F14">
            <v>866421263.92999995</v>
          </cell>
        </row>
        <row r="15">
          <cell r="F15">
            <v>278344859.31</v>
          </cell>
        </row>
        <row r="16">
          <cell r="F16">
            <v>8611056843.2000008</v>
          </cell>
        </row>
        <row r="17">
          <cell r="F17">
            <v>7069944148.21</v>
          </cell>
        </row>
        <row r="18">
          <cell r="F18">
            <v>1541112694.99</v>
          </cell>
        </row>
        <row r="19">
          <cell r="F19">
            <v>3511671394.6599998</v>
          </cell>
        </row>
        <row r="20">
          <cell r="F20">
            <v>2950786244.54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46">
          <cell r="D46">
            <v>77927</v>
          </cell>
          <cell r="E46">
            <v>14425017381.07</v>
          </cell>
          <cell r="M46">
            <v>44264</v>
          </cell>
          <cell r="N46">
            <v>7963789063.4400005</v>
          </cell>
          <cell r="W46">
            <v>6136520445.7799997</v>
          </cell>
          <cell r="X46">
            <v>3904667843.1100006</v>
          </cell>
          <cell r="Y46">
            <v>1372581465.9399984</v>
          </cell>
        </row>
        <row r="69">
          <cell r="D69">
            <v>896</v>
          </cell>
          <cell r="E69">
            <v>677587342.79000008</v>
          </cell>
          <cell r="M69">
            <v>230</v>
          </cell>
          <cell r="N69">
            <v>176110001.67999998</v>
          </cell>
          <cell r="W69">
            <v>165408039.08000001</v>
          </cell>
          <cell r="X69">
            <v>105249134.26000001</v>
          </cell>
          <cell r="Y69">
            <v>37578897.960000001</v>
          </cell>
        </row>
        <row r="92">
          <cell r="D92">
            <v>4443</v>
          </cell>
          <cell r="E92">
            <v>1489780594.96</v>
          </cell>
          <cell r="M92">
            <v>1928</v>
          </cell>
          <cell r="N92">
            <v>607405704.69000006</v>
          </cell>
          <cell r="W92">
            <v>538160008.33999991</v>
          </cell>
          <cell r="X92">
            <v>342431206.19999999</v>
          </cell>
          <cell r="Y92">
            <v>122402342.88000005</v>
          </cell>
        </row>
        <row r="115">
          <cell r="D115">
            <v>2141</v>
          </cell>
          <cell r="E115">
            <v>776687057.8499999</v>
          </cell>
          <cell r="M115">
            <v>490</v>
          </cell>
          <cell r="N115">
            <v>162777542.63000003</v>
          </cell>
          <cell r="W115">
            <v>140984892.24000001</v>
          </cell>
          <cell r="X115">
            <v>89708684.519999996</v>
          </cell>
          <cell r="Y115">
            <v>32105110.980000004</v>
          </cell>
        </row>
        <row r="138">
          <cell r="D138">
            <v>2401</v>
          </cell>
          <cell r="E138">
            <v>189147813.50999999</v>
          </cell>
          <cell r="M138">
            <v>399</v>
          </cell>
          <cell r="N138">
            <v>28497283.100000001</v>
          </cell>
          <cell r="W138">
            <v>11126328.699999999</v>
          </cell>
          <cell r="X138">
            <v>7079682.3699999992</v>
          </cell>
          <cell r="Y138">
            <v>2390562.52</v>
          </cell>
        </row>
        <row r="161">
          <cell r="D161">
            <v>359</v>
          </cell>
          <cell r="E161">
            <v>31713415.509999998</v>
          </cell>
          <cell r="M161">
            <v>0</v>
          </cell>
          <cell r="N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abSelected="1" topLeftCell="A2" zoomScale="80" zoomScaleNormal="80" workbookViewId="0">
      <selection sqref="A1:M2"/>
    </sheetView>
  </sheetViews>
  <sheetFormatPr defaultColWidth="9.1796875" defaultRowHeight="12.5" x14ac:dyDescent="0.25"/>
  <cols>
    <col min="1" max="1" width="14.26953125" style="1" customWidth="1"/>
    <col min="2" max="2" width="74.36328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1.7265625" style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315" t="s">
        <v>1</v>
      </c>
      <c r="E1" s="316"/>
      <c r="F1" s="317"/>
      <c r="G1" s="318" t="s">
        <v>2</v>
      </c>
      <c r="H1" s="318"/>
      <c r="I1" s="318"/>
      <c r="J1" s="319" t="s">
        <v>3</v>
      </c>
      <c r="K1" s="318"/>
      <c r="L1" s="318"/>
      <c r="M1" s="318"/>
      <c r="N1" s="320"/>
      <c r="O1" s="5" t="s">
        <v>4</v>
      </c>
    </row>
    <row r="2" spans="1:15" s="2" customFormat="1" ht="29" x14ac:dyDescent="0.25">
      <c r="A2" s="321" t="s">
        <v>5</v>
      </c>
      <c r="B2" s="324" t="s">
        <v>6</v>
      </c>
      <c r="C2" s="7" t="s">
        <v>7</v>
      </c>
      <c r="D2" s="327" t="s">
        <v>8</v>
      </c>
      <c r="E2" s="328"/>
      <c r="F2" s="324"/>
      <c r="G2" s="328" t="s">
        <v>9</v>
      </c>
      <c r="H2" s="328"/>
      <c r="I2" s="328"/>
      <c r="J2" s="329" t="s">
        <v>10</v>
      </c>
      <c r="K2" s="330"/>
      <c r="L2" s="330"/>
      <c r="M2" s="330"/>
      <c r="N2" s="331"/>
      <c r="O2" s="6" t="s">
        <v>11</v>
      </c>
    </row>
    <row r="3" spans="1:15" s="2" customFormat="1" ht="29" x14ac:dyDescent="0.25">
      <c r="A3" s="322"/>
      <c r="B3" s="325"/>
      <c r="C3" s="303" t="s">
        <v>12</v>
      </c>
      <c r="D3" s="305" t="s">
        <v>13</v>
      </c>
      <c r="E3" s="8" t="s">
        <v>14</v>
      </c>
      <c r="F3" s="9" t="s">
        <v>15</v>
      </c>
      <c r="G3" s="307" t="s">
        <v>16</v>
      </c>
      <c r="H3" s="10" t="s">
        <v>14</v>
      </c>
      <c r="I3" s="11" t="s">
        <v>15</v>
      </c>
      <c r="J3" s="309" t="s">
        <v>17</v>
      </c>
      <c r="K3" s="311" t="s">
        <v>14</v>
      </c>
      <c r="L3" s="312"/>
      <c r="M3" s="8" t="s">
        <v>18</v>
      </c>
      <c r="N3" s="9" t="s">
        <v>15</v>
      </c>
      <c r="O3" s="313" t="s">
        <v>12</v>
      </c>
    </row>
    <row r="4" spans="1:15" s="2" customFormat="1" ht="22.5" customHeight="1" thickBot="1" x14ac:dyDescent="0.3">
      <c r="A4" s="323"/>
      <c r="B4" s="326"/>
      <c r="C4" s="304"/>
      <c r="D4" s="306"/>
      <c r="E4" s="12" t="s">
        <v>12</v>
      </c>
      <c r="F4" s="13" t="s">
        <v>19</v>
      </c>
      <c r="G4" s="308"/>
      <c r="H4" s="12" t="s">
        <v>12</v>
      </c>
      <c r="I4" s="14" t="s">
        <v>19</v>
      </c>
      <c r="J4" s="310"/>
      <c r="K4" s="12" t="s">
        <v>12</v>
      </c>
      <c r="L4" s="12" t="s">
        <v>20</v>
      </c>
      <c r="M4" s="12" t="s">
        <v>12</v>
      </c>
      <c r="N4" s="13" t="s">
        <v>19</v>
      </c>
      <c r="O4" s="314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230300064.54935199</v>
      </c>
      <c r="D6" s="27">
        <f>SUM(D7:D8)</f>
        <v>194</v>
      </c>
      <c r="E6" s="28">
        <f>SUM(E7:E8)</f>
        <v>314643337.05000001</v>
      </c>
      <c r="F6" s="29">
        <f>IFERROR(E6/C6,".")</f>
        <v>1.366232083632672</v>
      </c>
      <c r="G6" s="30">
        <f>SUM(G7:G8)</f>
        <v>76</v>
      </c>
      <c r="H6" s="28">
        <f>SUM(H7:H8)</f>
        <v>161548368.59999999</v>
      </c>
      <c r="I6" s="31">
        <f>IFERROR(H6/C6,".")</f>
        <v>0.70146905480081223</v>
      </c>
      <c r="J6" s="32">
        <f>'[3]arkusz główny'!AK8</f>
        <v>17</v>
      </c>
      <c r="K6" s="33">
        <f>SUM(K7:K8)</f>
        <v>19211220.91</v>
      </c>
      <c r="L6" s="33">
        <f>SUM(L7:L8)</f>
        <v>12224099.609999999</v>
      </c>
      <c r="M6" s="33">
        <f>SUM(M7:M8)</f>
        <v>4187207.0199999996</v>
      </c>
      <c r="N6" s="34">
        <f>IFERROR(M6/O6,".")</f>
        <v>8.5453628270034068E-2</v>
      </c>
      <c r="O6" s="35">
        <f>'[3]arkusz główny'!AR8</f>
        <v>48999757</v>
      </c>
    </row>
    <row r="7" spans="1:15" s="36" customFormat="1" ht="14" x14ac:dyDescent="0.3">
      <c r="A7" s="37" t="s">
        <v>25</v>
      </c>
      <c r="B7" s="38" t="s">
        <v>26</v>
      </c>
      <c r="C7" s="253"/>
      <c r="D7" s="40">
        <f>'[3]arkusz główny'!H9</f>
        <v>190</v>
      </c>
      <c r="E7" s="41">
        <f>'[3]arkusz główny'!I9</f>
        <v>202788145.05000001</v>
      </c>
      <c r="F7" s="262"/>
      <c r="G7" s="43">
        <f>'[3]arkusz główny'!U9</f>
        <v>75</v>
      </c>
      <c r="H7" s="41">
        <f>'[3]arkusz główny'!V9</f>
        <v>107466985.12</v>
      </c>
      <c r="I7" s="256"/>
      <c r="J7" s="44">
        <f>'[3]arkusz główny'!AK9</f>
        <v>17</v>
      </c>
      <c r="K7" s="45">
        <f>'[3]arkusz główny'!AL9</f>
        <v>19211220.91</v>
      </c>
      <c r="L7" s="45">
        <f>'[3]arkusz główny'!AM9</f>
        <v>12224099.609999999</v>
      </c>
      <c r="M7" s="45">
        <f>'[3]arkusz główny'!AN9</f>
        <v>4187207.0199999996</v>
      </c>
      <c r="N7" s="258"/>
      <c r="O7" s="260"/>
    </row>
    <row r="8" spans="1:15" x14ac:dyDescent="0.25">
      <c r="A8" s="47" t="s">
        <v>27</v>
      </c>
      <c r="B8" s="48" t="s">
        <v>28</v>
      </c>
      <c r="C8" s="253"/>
      <c r="D8" s="49">
        <f>'[3]arkusz główny'!H15</f>
        <v>4</v>
      </c>
      <c r="E8" s="50">
        <f>'[3]arkusz główny'!I15</f>
        <v>111855192</v>
      </c>
      <c r="F8" s="262"/>
      <c r="G8" s="51">
        <f>'[3]arkusz główny'!U15</f>
        <v>1</v>
      </c>
      <c r="H8" s="50">
        <f>'[3]arkusz główny'!V15</f>
        <v>54081383.479999997</v>
      </c>
      <c r="I8" s="256"/>
      <c r="J8" s="52">
        <f>'[3]arkusz główny'!AK15</f>
        <v>0</v>
      </c>
      <c r="K8" s="53">
        <v>0</v>
      </c>
      <c r="L8" s="54">
        <f>'[3]arkusz główny'!AM15</f>
        <v>0</v>
      </c>
      <c r="M8" s="45">
        <f>'[3]arkusz główny'!AN15</f>
        <v>0</v>
      </c>
      <c r="N8" s="258"/>
      <c r="O8" s="260"/>
    </row>
    <row r="9" spans="1:15" ht="24" x14ac:dyDescent="0.25">
      <c r="A9" s="55">
        <v>2</v>
      </c>
      <c r="B9" s="56" t="s">
        <v>29</v>
      </c>
      <c r="C9" s="57">
        <f>'[3]arkusz główny'!F18</f>
        <v>500911288.435673</v>
      </c>
      <c r="D9" s="58">
        <f>D10+D12</f>
        <v>164</v>
      </c>
      <c r="E9" s="59">
        <f>E10+E12</f>
        <v>560224808.11000001</v>
      </c>
      <c r="F9" s="60">
        <f>IFERROR(E9/C9,".")</f>
        <v>1.1184112257872265</v>
      </c>
      <c r="G9" s="61">
        <f>G10+G12</f>
        <v>115</v>
      </c>
      <c r="H9" s="59">
        <f>H10+H12</f>
        <v>457284202.39999992</v>
      </c>
      <c r="I9" s="62">
        <f>IFERROR(H9/C9,".")</f>
        <v>0.91290456605216697</v>
      </c>
      <c r="J9" s="63">
        <f>J12+J10</f>
        <v>27</v>
      </c>
      <c r="K9" s="64">
        <f>K10+K12</f>
        <v>228053350.75999999</v>
      </c>
      <c r="L9" s="64">
        <f>L10+L12</f>
        <v>145110346.00000003</v>
      </c>
      <c r="M9" s="64">
        <f>M10+M12</f>
        <v>50072587.199999988</v>
      </c>
      <c r="N9" s="65">
        <f>IFERROR(M9/O9,".")</f>
        <v>0.46363283865330301</v>
      </c>
      <c r="O9" s="66">
        <f>'[3]arkusz główny'!AR18</f>
        <v>108000519</v>
      </c>
    </row>
    <row r="10" spans="1:15" x14ac:dyDescent="0.25">
      <c r="A10" s="272" t="s">
        <v>30</v>
      </c>
      <c r="B10" s="38" t="s">
        <v>31</v>
      </c>
      <c r="C10" s="253"/>
      <c r="D10" s="301">
        <f>'[3]arkusz główny'!H19</f>
        <v>103</v>
      </c>
      <c r="E10" s="296">
        <f>'[3]arkusz główny'!I19</f>
        <v>499787010.64999998</v>
      </c>
      <c r="F10" s="262"/>
      <c r="G10" s="294">
        <f>'[3]arkusz główny'!U19</f>
        <v>83</v>
      </c>
      <c r="H10" s="296">
        <f>'[3]arkusz główny'!V19</f>
        <v>437505497.43999994</v>
      </c>
      <c r="I10" s="256"/>
      <c r="J10" s="298">
        <f>'[3]arkusz główny'!AK19</f>
        <v>17</v>
      </c>
      <c r="K10" s="285">
        <f>'[3]arkusz główny'!AL19</f>
        <v>214284690.73999998</v>
      </c>
      <c r="L10" s="299">
        <f>'[3]arkusz główny'!AM19</f>
        <v>136349347.88000003</v>
      </c>
      <c r="M10" s="285">
        <f>'[3]arkusz główny'!AN19</f>
        <v>47087105.809999987</v>
      </c>
      <c r="N10" s="258"/>
      <c r="O10" s="260"/>
    </row>
    <row r="11" spans="1:15" x14ac:dyDescent="0.25">
      <c r="A11" s="272"/>
      <c r="B11" s="72" t="s">
        <v>32</v>
      </c>
      <c r="C11" s="253"/>
      <c r="D11" s="302"/>
      <c r="E11" s="297"/>
      <c r="F11" s="262"/>
      <c r="G11" s="295"/>
      <c r="H11" s="297"/>
      <c r="I11" s="256"/>
      <c r="J11" s="298"/>
      <c r="K11" s="285"/>
      <c r="L11" s="300"/>
      <c r="M11" s="285"/>
      <c r="N11" s="258"/>
      <c r="O11" s="260"/>
    </row>
    <row r="12" spans="1:15" x14ac:dyDescent="0.25">
      <c r="A12" s="47" t="s">
        <v>33</v>
      </c>
      <c r="B12" s="48" t="s">
        <v>34</v>
      </c>
      <c r="C12" s="253"/>
      <c r="D12" s="49">
        <f>'[3]arkusz główny'!H25</f>
        <v>61</v>
      </c>
      <c r="E12" s="50">
        <f>'[3]arkusz główny'!I25</f>
        <v>60437797.459999993</v>
      </c>
      <c r="F12" s="262"/>
      <c r="G12" s="51">
        <f>'[3]arkusz główny'!U25</f>
        <v>32</v>
      </c>
      <c r="H12" s="50">
        <f>'[3]arkusz główny'!V25</f>
        <v>19778704.960000001</v>
      </c>
      <c r="I12" s="256"/>
      <c r="J12" s="52">
        <f>'[3]arkusz główny'!AK25</f>
        <v>10</v>
      </c>
      <c r="K12" s="53">
        <f>'[3]arkusz główny'!AL25</f>
        <v>13768660.019999998</v>
      </c>
      <c r="L12" s="53">
        <f>'[3]arkusz główny'!AM25</f>
        <v>8760998.1199999992</v>
      </c>
      <c r="M12" s="53">
        <f>'[3]arkusz główny'!AN25</f>
        <v>2985481.3899999997</v>
      </c>
      <c r="N12" s="258"/>
      <c r="O12" s="260"/>
    </row>
    <row r="13" spans="1:15" x14ac:dyDescent="0.25">
      <c r="A13" s="55">
        <v>3</v>
      </c>
      <c r="B13" s="56" t="s">
        <v>35</v>
      </c>
      <c r="C13" s="57">
        <f>'[3]arkusz główny'!F36</f>
        <v>201421260.144209</v>
      </c>
      <c r="D13" s="58">
        <f>D14+D17</f>
        <v>4616</v>
      </c>
      <c r="E13" s="59">
        <f>E14+E17</f>
        <v>268037702.56</v>
      </c>
      <c r="F13" s="60"/>
      <c r="G13" s="61">
        <f>G14+G17</f>
        <v>3378</v>
      </c>
      <c r="H13" s="59">
        <f>H14+H17</f>
        <v>113021905.69999999</v>
      </c>
      <c r="I13" s="62">
        <f>IFERROR(H13/C13,".")</f>
        <v>0.56112202663751154</v>
      </c>
      <c r="J13" s="63">
        <f>'[3]arkusz główny'!AK36</f>
        <v>10620</v>
      </c>
      <c r="K13" s="64">
        <f>K14+K17</f>
        <v>90387510.710000008</v>
      </c>
      <c r="L13" s="64">
        <f>L14+L17</f>
        <v>57513469.460000008</v>
      </c>
      <c r="M13" s="64">
        <f>M14+M17</f>
        <v>20437356.440000001</v>
      </c>
      <c r="N13" s="65">
        <f>IFERROR(M13/O13,".")</f>
        <v>0.46443892974338935</v>
      </c>
      <c r="O13" s="66">
        <f>'[3]arkusz główny'!AR36</f>
        <v>44004400</v>
      </c>
    </row>
    <row r="14" spans="1:15" x14ac:dyDescent="0.25">
      <c r="A14" s="264" t="s">
        <v>36</v>
      </c>
      <c r="B14" s="73" t="s">
        <v>37</v>
      </c>
      <c r="C14" s="253"/>
      <c r="D14" s="44">
        <f>D15+D16</f>
        <v>4417</v>
      </c>
      <c r="E14" s="286"/>
      <c r="F14" s="288"/>
      <c r="G14" s="74">
        <f>G15+G16</f>
        <v>3319</v>
      </c>
      <c r="H14" s="75">
        <f>H15+H16</f>
        <v>33894379.339999989</v>
      </c>
      <c r="I14" s="289"/>
      <c r="J14" s="44">
        <f>'[3]arkusz główny'!AK37</f>
        <v>10573</v>
      </c>
      <c r="K14" s="45">
        <f>K15+K16</f>
        <v>30875718.079999998</v>
      </c>
      <c r="L14" s="45">
        <f>L15+L16</f>
        <v>19646116.630000003</v>
      </c>
      <c r="M14" s="45">
        <f>M15+M16</f>
        <v>7113258.1100000003</v>
      </c>
      <c r="N14" s="290"/>
      <c r="O14" s="293"/>
    </row>
    <row r="15" spans="1:15" ht="24" x14ac:dyDescent="0.25">
      <c r="A15" s="265"/>
      <c r="B15" s="73" t="s">
        <v>38</v>
      </c>
      <c r="C15" s="253"/>
      <c r="D15" s="44">
        <f>'[3]arkusz główny'!H38</f>
        <v>4417</v>
      </c>
      <c r="E15" s="286"/>
      <c r="F15" s="288"/>
      <c r="G15" s="74">
        <f>'[3]arkusz główny'!U38</f>
        <v>3319</v>
      </c>
      <c r="H15" s="75">
        <f>'[3]zobowiązania wieloletnie'!F7</f>
        <v>11322646.119999986</v>
      </c>
      <c r="I15" s="289"/>
      <c r="J15" s="44">
        <f>'[3]arkusz główny'!AK38</f>
        <v>2415</v>
      </c>
      <c r="K15" s="45">
        <f>'[3]arkusz główny'!AL38</f>
        <v>8303984.8600000003</v>
      </c>
      <c r="L15" s="45">
        <f>'[3]arkusz główny'!AM38</f>
        <v>5283797.2500000009</v>
      </c>
      <c r="M15" s="45">
        <f>'[3]arkusz główny'!AN38</f>
        <v>1885173.0800000003</v>
      </c>
      <c r="N15" s="291"/>
      <c r="O15" s="293"/>
    </row>
    <row r="16" spans="1:15" x14ac:dyDescent="0.25">
      <c r="A16" s="266"/>
      <c r="B16" s="76" t="s">
        <v>39</v>
      </c>
      <c r="C16" s="253"/>
      <c r="D16" s="77"/>
      <c r="E16" s="287"/>
      <c r="F16" s="288"/>
      <c r="G16" s="78"/>
      <c r="H16" s="79">
        <f>'[3]zobowiązania wieloletnie'!F8</f>
        <v>22571733.219999999</v>
      </c>
      <c r="I16" s="289"/>
      <c r="J16" s="80">
        <f>'[3]arkusz główny'!AK47</f>
        <v>8305</v>
      </c>
      <c r="K16" s="81">
        <f>'[3]arkusz główny'!AL47</f>
        <v>22571733.219999999</v>
      </c>
      <c r="L16" s="81">
        <f>'[3]arkusz główny'!AM47</f>
        <v>14362319.380000001</v>
      </c>
      <c r="M16" s="81">
        <f>'[3]arkusz główny'!AN47</f>
        <v>5228085.03</v>
      </c>
      <c r="N16" s="291"/>
      <c r="O16" s="293"/>
    </row>
    <row r="17" spans="1:16" x14ac:dyDescent="0.25">
      <c r="A17" s="47" t="s">
        <v>40</v>
      </c>
      <c r="B17" s="82" t="s">
        <v>41</v>
      </c>
      <c r="C17" s="39"/>
      <c r="D17" s="52">
        <f>'[3]arkusz główny'!H48</f>
        <v>199</v>
      </c>
      <c r="E17" s="53">
        <f>'[3]arkusz główny'!I48</f>
        <v>268037702.56</v>
      </c>
      <c r="F17" s="288"/>
      <c r="G17" s="83">
        <f>'[3]arkusz główny'!U48</f>
        <v>59</v>
      </c>
      <c r="H17" s="84">
        <f>'[3]arkusz główny'!V48</f>
        <v>79127526.359999999</v>
      </c>
      <c r="I17" s="289"/>
      <c r="J17" s="52">
        <f>'[3]arkusz główny'!AK48</f>
        <v>48</v>
      </c>
      <c r="K17" s="53">
        <f>'[3]arkusz główny'!AL48</f>
        <v>59511792.630000003</v>
      </c>
      <c r="L17" s="53">
        <f>'[3]arkusz główny'!AM48</f>
        <v>37867352.830000006</v>
      </c>
      <c r="M17" s="53">
        <f>'[3]arkusz główny'!AN48</f>
        <v>13324098.33</v>
      </c>
      <c r="N17" s="292"/>
      <c r="O17" s="293"/>
    </row>
    <row r="18" spans="1:16" x14ac:dyDescent="0.25">
      <c r="A18" s="55">
        <v>4</v>
      </c>
      <c r="B18" s="56" t="s">
        <v>42</v>
      </c>
      <c r="C18" s="57">
        <f>'[3]arkusz główny'!F52</f>
        <v>18380875815.181946</v>
      </c>
      <c r="D18" s="58">
        <f>D19+D23+D24+D25+D26</f>
        <v>106763</v>
      </c>
      <c r="E18" s="59">
        <f>E19+E23+E24+E25+E26</f>
        <v>32351108943.456032</v>
      </c>
      <c r="F18" s="60">
        <f t="shared" ref="F18:F28" si="0">IFERROR(E18/C18,".")</f>
        <v>1.760041755830545</v>
      </c>
      <c r="G18" s="61">
        <f>G19+G23+G24+G25+G26</f>
        <v>56002</v>
      </c>
      <c r="H18" s="59">
        <f>H19+H23+H24+H25+H26</f>
        <v>14730745285.772322</v>
      </c>
      <c r="I18" s="62">
        <f t="shared" ref="I18:I28" si="1">IFERROR(H18/C18,".")</f>
        <v>0.80141694192859148</v>
      </c>
      <c r="J18" s="63">
        <f>'[3]arkusz główny'!AK52</f>
        <v>41467</v>
      </c>
      <c r="K18" s="64">
        <f>K19+K23+K24+K25+K26</f>
        <v>9835075225.3799992</v>
      </c>
      <c r="L18" s="64">
        <f>L19+L23+L24+L25+L26</f>
        <v>6418982866.5600014</v>
      </c>
      <c r="M18" s="64">
        <f>M19+M23+M24+M25+M26</f>
        <v>2201236943.9499989</v>
      </c>
      <c r="N18" s="65">
        <f t="shared" ref="N18:N28" si="2">IFERROR(M18/O18,".")</f>
        <v>0.54910170163080352</v>
      </c>
      <c r="O18" s="66">
        <f>'[3]arkusz główny'!AR52</f>
        <v>4008796435</v>
      </c>
    </row>
    <row r="19" spans="1:16" x14ac:dyDescent="0.25">
      <c r="A19" s="264" t="s">
        <v>43</v>
      </c>
      <c r="B19" s="85" t="s">
        <v>44</v>
      </c>
      <c r="C19" s="86">
        <f>'[3]arkusz główny'!F53</f>
        <v>10521218417.269871</v>
      </c>
      <c r="D19" s="68">
        <f>'[3]arkusz główny'!H53</f>
        <v>88167</v>
      </c>
      <c r="E19" s="69">
        <f>'[3]arkusz główny'!I53</f>
        <v>17589933605.690002</v>
      </c>
      <c r="F19" s="87">
        <f t="shared" si="0"/>
        <v>1.6718532880961119</v>
      </c>
      <c r="G19" s="70">
        <f>'[3]arkusz główny'!U53</f>
        <v>47311</v>
      </c>
      <c r="H19" s="69">
        <f>'[3]arkusz główny'!V53</f>
        <v>8938579595.5400009</v>
      </c>
      <c r="I19" s="87">
        <f t="shared" si="1"/>
        <v>0.84957646928685804</v>
      </c>
      <c r="J19" s="71">
        <f>'[3]arkusz główny'!AK53</f>
        <v>37717</v>
      </c>
      <c r="K19" s="54">
        <f>'[3]arkusz główny'!AL53</f>
        <v>6992199714.1399994</v>
      </c>
      <c r="L19" s="54">
        <f>'[3]arkusz główny'!AM53</f>
        <v>4449136550.46</v>
      </c>
      <c r="M19" s="54">
        <f>'[3]arkusz główny'!AN53</f>
        <v>1567058380.2799988</v>
      </c>
      <c r="N19" s="88">
        <f t="shared" si="2"/>
        <v>0.67693778820735118</v>
      </c>
      <c r="O19" s="89">
        <f>'[3]arkusz główny'!AR53</f>
        <v>2314922298</v>
      </c>
      <c r="P19" s="90"/>
    </row>
    <row r="20" spans="1:16" x14ac:dyDescent="0.25">
      <c r="A20" s="272"/>
      <c r="B20" s="91" t="s">
        <v>45</v>
      </c>
      <c r="C20" s="92">
        <f>[3]limity_ogółem!E98</f>
        <v>9536899655.2078705</v>
      </c>
      <c r="D20" s="93">
        <f>'[3]4.1_modernizacja'!D46+'[3]4.1_modernizacja'!D69+'[3]4.1_modernizacja'!D92+'[3]4.1_modernizacja'!D115</f>
        <v>85407</v>
      </c>
      <c r="E20" s="94">
        <f>'[3]4.1_modernizacja'!E46+'[3]4.1_modernizacja'!E69+'[3]4.1_modernizacja'!E92+'[3]4.1_modernizacja'!E115</f>
        <v>17369072376.669998</v>
      </c>
      <c r="F20" s="87">
        <f t="shared" si="0"/>
        <v>1.8212493582424523</v>
      </c>
      <c r="G20" s="95">
        <f>'[3]4.1_modernizacja'!M46+'[3]4.1_modernizacja'!M69+'[3]4.1_modernizacja'!M92+'[3]4.1_modernizacja'!M115</f>
        <v>46912</v>
      </c>
      <c r="H20" s="94">
        <f>'[3]4.1_modernizacja'!N46+'[3]4.1_modernizacja'!N69+'[3]4.1_modernizacja'!N92+'[3]4.1_modernizacja'!N115</f>
        <v>8910082312.4400005</v>
      </c>
      <c r="I20" s="87">
        <f t="shared" si="1"/>
        <v>0.93427451630723823</v>
      </c>
      <c r="J20" s="80">
        <v>37619</v>
      </c>
      <c r="K20" s="81">
        <f>'[3]4.1_modernizacja'!W46+'[3]4.1_modernizacja'!W69+'[3]4.1_modernizacja'!W92+'[3]4.1_modernizacja'!W115</f>
        <v>6981073385.4399996</v>
      </c>
      <c r="L20" s="81">
        <f>'[3]4.1_modernizacja'!X46+'[3]4.1_modernizacja'!X69+'[3]4.1_modernizacja'!X92+'[3]4.1_modernizacja'!X115</f>
        <v>4442056868.0900011</v>
      </c>
      <c r="M20" s="81">
        <f>'[3]4.1_modernizacja'!Y46+'[3]4.1_modernizacja'!Y69+'[3]4.1_modernizacja'!Y92+'[3]4.1_modernizacja'!Y115</f>
        <v>1564667817.7599986</v>
      </c>
      <c r="N20" s="96">
        <f t="shared" si="2"/>
        <v>0.74298459123870231</v>
      </c>
      <c r="O20" s="92">
        <f>[3]limity_ogółem!D98</f>
        <v>2105922298</v>
      </c>
    </row>
    <row r="21" spans="1:16" x14ac:dyDescent="0.25">
      <c r="A21" s="272"/>
      <c r="B21" s="91" t="s">
        <v>46</v>
      </c>
      <c r="C21" s="97">
        <f>[3]limity_ogółem!E99</f>
        <v>46969062.062043995</v>
      </c>
      <c r="D21" s="93">
        <f>'[3]4.1_modernizacja'!D138</f>
        <v>2401</v>
      </c>
      <c r="E21" s="94">
        <f>'[3]4.1_modernizacja'!E138</f>
        <v>189147813.50999999</v>
      </c>
      <c r="F21" s="87">
        <f t="shared" si="0"/>
        <v>4.0270724005547383</v>
      </c>
      <c r="G21" s="95">
        <f>'[3]4.1_modernizacja'!M138</f>
        <v>399</v>
      </c>
      <c r="H21" s="94">
        <f>'[3]4.1_modernizacja'!N138</f>
        <v>28497283.100000001</v>
      </c>
      <c r="I21" s="98">
        <f t="shared" si="1"/>
        <v>0.60672455120258495</v>
      </c>
      <c r="J21" s="80">
        <v>182</v>
      </c>
      <c r="K21" s="81">
        <f>'[3]4.1_modernizacja'!W138</f>
        <v>11126328.699999999</v>
      </c>
      <c r="L21" s="81">
        <f>'[3]4.1_modernizacja'!X138</f>
        <v>7079682.3699999992</v>
      </c>
      <c r="M21" s="81">
        <f>'[3]4.1_modernizacja'!Y138</f>
        <v>2390562.52</v>
      </c>
      <c r="N21" s="96">
        <f t="shared" si="2"/>
        <v>0.239056252</v>
      </c>
      <c r="O21" s="92">
        <f>[3]limity_ogółem!D99</f>
        <v>10000000</v>
      </c>
    </row>
    <row r="22" spans="1:16" x14ac:dyDescent="0.25">
      <c r="A22" s="272"/>
      <c r="B22" s="91" t="s">
        <v>47</v>
      </c>
      <c r="C22" s="99">
        <f>[3]limity_ogółem!E100</f>
        <v>376824000</v>
      </c>
      <c r="D22" s="40">
        <f>'[3]4.1_modernizacja'!D161</f>
        <v>359</v>
      </c>
      <c r="E22" s="41">
        <f>'[3]4.1_modernizacja'!E161</f>
        <v>31713415.509999998</v>
      </c>
      <c r="F22" s="100">
        <f t="shared" si="0"/>
        <v>8.4159754978451476E-2</v>
      </c>
      <c r="G22" s="43">
        <f>'[3]4.1_modernizacja'!M161</f>
        <v>0</v>
      </c>
      <c r="H22" s="41">
        <f>'[3]4.1_modernizacja'!N161</f>
        <v>0</v>
      </c>
      <c r="I22" s="101">
        <f t="shared" si="1"/>
        <v>0</v>
      </c>
      <c r="J22" s="71">
        <f>'[3]4.1_modernizacja'!V161</f>
        <v>0</v>
      </c>
      <c r="K22" s="54">
        <f>'[3]4.1_modernizacja'!W161</f>
        <v>0</v>
      </c>
      <c r="L22" s="54">
        <f>'[3]4.1_modernizacja'!X161</f>
        <v>0</v>
      </c>
      <c r="M22" s="81">
        <f>'[3]4.1_modernizacja'!Y161</f>
        <v>0</v>
      </c>
      <c r="N22" s="96">
        <f t="shared" si="2"/>
        <v>0</v>
      </c>
      <c r="O22" s="92">
        <f>[3]limity_ogółem!D100</f>
        <v>80000000</v>
      </c>
    </row>
    <row r="23" spans="1:16" x14ac:dyDescent="0.25">
      <c r="A23" s="272"/>
      <c r="B23" s="85" t="s">
        <v>48</v>
      </c>
      <c r="C23" s="102">
        <f>'[3]arkusz główny'!F67</f>
        <v>510656713.07244706</v>
      </c>
      <c r="D23" s="103">
        <f>'[3]arkusz główny'!H67</f>
        <v>4681</v>
      </c>
      <c r="E23" s="104">
        <f>'[3]arkusz główny'!I67</f>
        <v>805486735.70000005</v>
      </c>
      <c r="F23" s="105">
        <f t="shared" si="0"/>
        <v>1.5773546397807274</v>
      </c>
      <c r="G23" s="106">
        <f>'[3]arkusz główny'!U67</f>
        <v>2818</v>
      </c>
      <c r="H23" s="104">
        <f>'[3]arkusz główny'!V67</f>
        <v>424198525.96999997</v>
      </c>
      <c r="I23" s="107">
        <f t="shared" si="1"/>
        <v>0.83069215602345126</v>
      </c>
      <c r="J23" s="108">
        <f>'[3]arkusz główny'!AK67</f>
        <v>2494</v>
      </c>
      <c r="K23" s="84">
        <f>'[3]arkusz główny'!AL67</f>
        <v>376272567.72999996</v>
      </c>
      <c r="L23" s="84">
        <f>'[3]arkusz główny'!AM67</f>
        <v>333505517.35000002</v>
      </c>
      <c r="M23" s="84">
        <f>'[3]arkusz główny'!AN67</f>
        <v>84310116.959999993</v>
      </c>
      <c r="N23" s="109">
        <f t="shared" si="2"/>
        <v>0.74744114760204572</v>
      </c>
      <c r="O23" s="110">
        <f>'[3]arkusz główny'!AR67</f>
        <v>112798335</v>
      </c>
    </row>
    <row r="24" spans="1:16" ht="36" x14ac:dyDescent="0.25">
      <c r="A24" s="272"/>
      <c r="B24" s="85" t="str">
        <f>'[3]arkusz główny'!D71</f>
        <v>Inwestycje mające na celu ochronę wód przed zanieczyszczeniem azotanami pochodzącymi ze źródeł rolniczych 
(w tym "Inwestycje w gospodarstwach położonych na obszarach OSN")</v>
      </c>
      <c r="C24" s="102">
        <f>'[3]arkusz główny'!F71</f>
        <v>640717863.95089197</v>
      </c>
      <c r="D24" s="103">
        <f>'[3]arkusz główny'!H71</f>
        <v>7835</v>
      </c>
      <c r="E24" s="104">
        <f>'[3]arkusz główny'!I71</f>
        <v>571009374.28999996</v>
      </c>
      <c r="F24" s="111">
        <f t="shared" si="0"/>
        <v>0.89120251895109504</v>
      </c>
      <c r="G24" s="106">
        <f>'[3]arkusz główny'!U71</f>
        <v>4147</v>
      </c>
      <c r="H24" s="104">
        <f>'[3]arkusz główny'!V71</f>
        <v>312652723.65000004</v>
      </c>
      <c r="I24" s="107">
        <f t="shared" si="1"/>
        <v>0.48797254024114955</v>
      </c>
      <c r="J24" s="108">
        <f>'[3]arkusz główny'!AK71</f>
        <v>3154</v>
      </c>
      <c r="K24" s="84">
        <f>'[3]arkusz główny'!AL71</f>
        <v>227974898.33999997</v>
      </c>
      <c r="L24" s="84">
        <f>'[3]arkusz główny'!AM71</f>
        <v>211901779.84999996</v>
      </c>
      <c r="M24" s="84">
        <f>'[3]arkusz główny'!AN71</f>
        <v>49737340.620000005</v>
      </c>
      <c r="N24" s="109">
        <f t="shared" si="2"/>
        <v>0.36215043802522545</v>
      </c>
      <c r="O24" s="110">
        <f>'[3]arkusz główny'!AR71</f>
        <v>137338894</v>
      </c>
    </row>
    <row r="25" spans="1:16" x14ac:dyDescent="0.25">
      <c r="A25" s="47" t="s">
        <v>49</v>
      </c>
      <c r="B25" s="85" t="s">
        <v>50</v>
      </c>
      <c r="C25" s="112">
        <f>'[3]arkusz główny'!F78</f>
        <v>3952120526.3970861</v>
      </c>
      <c r="D25" s="93">
        <f>'[3]arkusz główny'!H78</f>
        <v>5846</v>
      </c>
      <c r="E25" s="94">
        <f>'[3]arkusz główny'!I78</f>
        <v>11194754029.859999</v>
      </c>
      <c r="F25" s="113">
        <f t="shared" si="0"/>
        <v>2.8325942883289525</v>
      </c>
      <c r="G25" s="95">
        <f>'[3]arkusz główny'!U78</f>
        <v>1542</v>
      </c>
      <c r="H25" s="94">
        <f>'[3]arkusz główny'!V78</f>
        <v>3245829144.3599997</v>
      </c>
      <c r="I25" s="114">
        <f t="shared" si="1"/>
        <v>0.82128799531299457</v>
      </c>
      <c r="J25" s="52">
        <f>'[3]arkusz główny'!AK78</f>
        <v>839</v>
      </c>
      <c r="K25" s="53">
        <f>'[3]arkusz główny'!AL78</f>
        <v>1879398750.2000003</v>
      </c>
      <c r="L25" s="53">
        <f>'[3]arkusz główny'!AM78</f>
        <v>1195861419.1299999</v>
      </c>
      <c r="M25" s="53">
        <f>'[3]arkusz główny'!AN78</f>
        <v>420595733.25000006</v>
      </c>
      <c r="N25" s="115">
        <f t="shared" si="2"/>
        <v>0.49173448120477581</v>
      </c>
      <c r="O25" s="116">
        <f>'[3]arkusz główny'!AR78</f>
        <v>855330975</v>
      </c>
    </row>
    <row r="26" spans="1:16" x14ac:dyDescent="0.25">
      <c r="A26" s="264" t="s">
        <v>51</v>
      </c>
      <c r="B26" s="82" t="s">
        <v>52</v>
      </c>
      <c r="C26" s="112">
        <f>'[3]arkusz główny'!F90</f>
        <v>1977515578.3681479</v>
      </c>
      <c r="D26" s="93">
        <f>'[3]arkusz główny'!H90</f>
        <v>234</v>
      </c>
      <c r="E26" s="94">
        <f>'[3]arkusz główny'!I90</f>
        <v>2189925197.916029</v>
      </c>
      <c r="F26" s="113">
        <f t="shared" si="0"/>
        <v>1.1074123621939618</v>
      </c>
      <c r="G26" s="51">
        <f>'[3]arkusz główny'!U90</f>
        <v>184</v>
      </c>
      <c r="H26" s="94">
        <f>'[3]arkusz główny'!V90</f>
        <v>1809485296.2523212</v>
      </c>
      <c r="I26" s="114">
        <f t="shared" si="1"/>
        <v>0.91502960383529031</v>
      </c>
      <c r="J26" s="117">
        <f>'[3]arkusz główny'!AK90</f>
        <v>47</v>
      </c>
      <c r="K26" s="81">
        <f>'[3]arkusz główny'!AL90</f>
        <v>359229294.96999997</v>
      </c>
      <c r="L26" s="118">
        <f>'[3]arkusz główny'!AM90</f>
        <v>228577599.76999998</v>
      </c>
      <c r="M26" s="53">
        <f>'[3]arkusz główny'!AN90</f>
        <v>79535372.840000004</v>
      </c>
      <c r="N26" s="115">
        <f t="shared" si="2"/>
        <v>0.18798302877271036</v>
      </c>
      <c r="O26" s="116">
        <f>'[3]arkusz główny'!AR90</f>
        <v>423098688</v>
      </c>
    </row>
    <row r="27" spans="1:16" x14ac:dyDescent="0.25">
      <c r="A27" s="266"/>
      <c r="B27" s="82" t="s">
        <v>53</v>
      </c>
      <c r="C27" s="112">
        <f>'[3]arkusz główny'!F91</f>
        <v>778646716.12349999</v>
      </c>
      <c r="D27" s="93"/>
      <c r="E27" s="94"/>
      <c r="F27" s="113"/>
      <c r="G27" s="51"/>
      <c r="H27" s="94"/>
      <c r="I27" s="114"/>
      <c r="J27" s="117"/>
      <c r="K27" s="81"/>
      <c r="L27" s="118"/>
      <c r="M27" s="53"/>
      <c r="N27" s="115"/>
      <c r="O27" s="116">
        <f>'[3]arkusz główny'!AR91</f>
        <v>165307245</v>
      </c>
    </row>
    <row r="28" spans="1:16" ht="24" x14ac:dyDescent="0.25">
      <c r="A28" s="55">
        <v>5</v>
      </c>
      <c r="B28" s="56" t="s">
        <v>54</v>
      </c>
      <c r="C28" s="57">
        <f>'[3]arkusz główny'!F92</f>
        <v>548823171.69265902</v>
      </c>
      <c r="D28" s="58">
        <f>D29+D30</f>
        <v>11411</v>
      </c>
      <c r="E28" s="59">
        <f>E29+E30</f>
        <v>819664033.08000016</v>
      </c>
      <c r="F28" s="60">
        <f t="shared" si="0"/>
        <v>1.4934938525864794</v>
      </c>
      <c r="G28" s="61">
        <f>G29+G30</f>
        <v>5930</v>
      </c>
      <c r="H28" s="59">
        <f>H29+H30</f>
        <v>376506111.91000003</v>
      </c>
      <c r="I28" s="62">
        <f t="shared" si="1"/>
        <v>0.68602444526675976</v>
      </c>
      <c r="J28" s="63">
        <f>'[3]arkusz główny'!AK92</f>
        <v>4452</v>
      </c>
      <c r="K28" s="64">
        <f>K29+K30</f>
        <v>290699887.93000001</v>
      </c>
      <c r="L28" s="64">
        <f>L29+L30</f>
        <v>184972317.31000003</v>
      </c>
      <c r="M28" s="64">
        <f>M29+M30</f>
        <v>63877789.420000002</v>
      </c>
      <c r="N28" s="65">
        <f t="shared" si="2"/>
        <v>0.53929803946221178</v>
      </c>
      <c r="O28" s="66">
        <f>'[3]arkusz główny'!AR92</f>
        <v>118446174</v>
      </c>
    </row>
    <row r="29" spans="1:16" x14ac:dyDescent="0.25">
      <c r="A29" s="67" t="s">
        <v>55</v>
      </c>
      <c r="B29" s="119" t="s">
        <v>56</v>
      </c>
      <c r="C29" s="253"/>
      <c r="D29" s="40">
        <f>'[3]arkusz główny'!H93</f>
        <v>9715</v>
      </c>
      <c r="E29" s="41">
        <f>'[3]arkusz główny'!I93</f>
        <v>700150939.70000017</v>
      </c>
      <c r="F29" s="262"/>
      <c r="G29" s="43">
        <f>'[3]arkusz główny'!U93</f>
        <v>5326</v>
      </c>
      <c r="H29" s="41">
        <f>'[3]arkusz główny'!V93</f>
        <v>345101165.09000003</v>
      </c>
      <c r="I29" s="256"/>
      <c r="J29" s="71">
        <f>'[3]arkusz główny'!AK93</f>
        <v>3969</v>
      </c>
      <c r="K29" s="54">
        <f>'[3]arkusz główny'!AL93</f>
        <v>265094115.63</v>
      </c>
      <c r="L29" s="54">
        <f>'[3]arkusz główny'!AM93</f>
        <v>168679366.50000003</v>
      </c>
      <c r="M29" s="54">
        <f>'[3]arkusz główny'!AN93</f>
        <v>58122725.620000005</v>
      </c>
      <c r="N29" s="258"/>
      <c r="O29" s="260"/>
    </row>
    <row r="30" spans="1:16" x14ac:dyDescent="0.25">
      <c r="A30" s="47" t="s">
        <v>57</v>
      </c>
      <c r="B30" s="48" t="s">
        <v>58</v>
      </c>
      <c r="C30" s="253"/>
      <c r="D30" s="49">
        <f>'[3]arkusz główny'!H103</f>
        <v>1696</v>
      </c>
      <c r="E30" s="50">
        <f>'[3]arkusz główny'!I103</f>
        <v>119513093.38000001</v>
      </c>
      <c r="F30" s="262"/>
      <c r="G30" s="51">
        <f>'[3]arkusz główny'!U103</f>
        <v>604</v>
      </c>
      <c r="H30" s="50">
        <f>'[3]arkusz główny'!V103</f>
        <v>31404946.82</v>
      </c>
      <c r="I30" s="256"/>
      <c r="J30" s="52">
        <f>'[3]arkusz główny'!AK103</f>
        <v>485</v>
      </c>
      <c r="K30" s="53">
        <f>'[3]arkusz główny'!AL103</f>
        <v>25605772.299999997</v>
      </c>
      <c r="L30" s="53">
        <f>'[3]arkusz główny'!AM103</f>
        <v>16292950.809999997</v>
      </c>
      <c r="M30" s="53">
        <f>'[3]arkusz główny'!AN103</f>
        <v>5755063.8000000007</v>
      </c>
      <c r="N30" s="258"/>
      <c r="O30" s="260"/>
    </row>
    <row r="31" spans="1:16" x14ac:dyDescent="0.25">
      <c r="A31" s="55">
        <v>6</v>
      </c>
      <c r="B31" s="56" t="s">
        <v>59</v>
      </c>
      <c r="C31" s="57">
        <f>SUM(C32:C36)</f>
        <v>14142140905.233128</v>
      </c>
      <c r="D31" s="58">
        <f>D32+D33+D34+D35+D36</f>
        <v>171100</v>
      </c>
      <c r="E31" s="59">
        <f>E32+E33+E34+E35+E36</f>
        <v>21062328628.150002</v>
      </c>
      <c r="F31" s="60">
        <f t="shared" ref="F31:F37" si="3">IFERROR(E31/C31,".")</f>
        <v>1.4893309838509772</v>
      </c>
      <c r="G31" s="61">
        <f>G32+G33+G34+G35+G36</f>
        <v>122340</v>
      </c>
      <c r="H31" s="59">
        <f>H32+H33+H34+H35+H36</f>
        <v>12590356915.74</v>
      </c>
      <c r="I31" s="62">
        <f t="shared" ref="I31:I37" si="4">IFERROR(H31/C31,".")</f>
        <v>0.89027234278800682</v>
      </c>
      <c r="J31" s="63">
        <f>'[3]arkusz główny'!AK116</f>
        <v>105215</v>
      </c>
      <c r="K31" s="64">
        <f>K32+K33+K34+K35+K36</f>
        <v>9213081553.5400009</v>
      </c>
      <c r="L31" s="64">
        <f>L32+L33+L34+L35+L36</f>
        <v>5862283783.6599998</v>
      </c>
      <c r="M31" s="64">
        <f>M32+M33+M34+M35+M36</f>
        <v>2046936078.2900002</v>
      </c>
      <c r="N31" s="65">
        <f t="shared" ref="N31:N37" si="5">IFERROR(M31/O31,".")</f>
        <v>0.66440070634901227</v>
      </c>
      <c r="O31" s="66">
        <f>SUM(O32:O36)</f>
        <v>3080875831</v>
      </c>
    </row>
    <row r="32" spans="1:16" x14ac:dyDescent="0.25">
      <c r="A32" s="67" t="s">
        <v>60</v>
      </c>
      <c r="B32" s="119" t="s">
        <v>61</v>
      </c>
      <c r="C32" s="120">
        <f>'[3]arkusz główny'!F117</f>
        <v>3555869698.458025</v>
      </c>
      <c r="D32" s="40">
        <f>'[3]arkusz główny'!H117</f>
        <v>35642</v>
      </c>
      <c r="E32" s="41">
        <f>'[3]arkusz główny'!I117</f>
        <v>4485450000</v>
      </c>
      <c r="F32" s="100">
        <f t="shared" si="3"/>
        <v>1.2614213625277326</v>
      </c>
      <c r="G32" s="43">
        <f>'[3]arkusz główny'!U117</f>
        <v>26906</v>
      </c>
      <c r="H32" s="41">
        <f>'[3]arkusz główny'!V117</f>
        <v>3438700000</v>
      </c>
      <c r="I32" s="101">
        <f t="shared" si="4"/>
        <v>0.96704893362407662</v>
      </c>
      <c r="J32" s="71">
        <f>'[3]arkusz główny'!AK117</f>
        <v>25439</v>
      </c>
      <c r="K32" s="54">
        <f>'[3]arkusz główny'!AL117</f>
        <v>2870290000</v>
      </c>
      <c r="L32" s="54">
        <f>'[3]arkusz główny'!AM117</f>
        <v>1826365527</v>
      </c>
      <c r="M32" s="54">
        <f>'[3]arkusz główny'!AN117</f>
        <v>642405340.95000005</v>
      </c>
      <c r="N32" s="121">
        <f t="shared" si="5"/>
        <v>0.82026166886868201</v>
      </c>
      <c r="O32" s="89">
        <f>'[3]arkusz główny'!AR117</f>
        <v>783171231</v>
      </c>
    </row>
    <row r="33" spans="1:15" x14ac:dyDescent="0.25">
      <c r="A33" s="47" t="s">
        <v>62</v>
      </c>
      <c r="B33" s="48" t="s">
        <v>63</v>
      </c>
      <c r="C33" s="112">
        <f>'[3]arkusz główny'!F126</f>
        <v>3525315889.098114</v>
      </c>
      <c r="D33" s="93">
        <f>'[3]arkusz główny'!H126</f>
        <v>31826</v>
      </c>
      <c r="E33" s="94">
        <f>'[3]arkusz główny'!I126</f>
        <v>5632250000</v>
      </c>
      <c r="F33" s="113">
        <f t="shared" si="3"/>
        <v>1.5976582460078224</v>
      </c>
      <c r="G33" s="95">
        <f>'[3]arkusz główny'!U126</f>
        <v>18126</v>
      </c>
      <c r="H33" s="94">
        <f>'[3]arkusz główny'!V126</f>
        <v>3176500000</v>
      </c>
      <c r="I33" s="114">
        <f t="shared" si="4"/>
        <v>0.90105400478385156</v>
      </c>
      <c r="J33" s="52">
        <f>'[3]arkusz główny'!AK126</f>
        <v>12523</v>
      </c>
      <c r="K33" s="53">
        <f>'[3]arkusz główny'!AL126</f>
        <v>1786170000</v>
      </c>
      <c r="L33" s="53">
        <f>'[3]arkusz główny'!AM126</f>
        <v>1136539971</v>
      </c>
      <c r="M33" s="53">
        <f>'[3]arkusz główny'!AN126</f>
        <v>391517612.31000006</v>
      </c>
      <c r="N33" s="115">
        <f t="shared" si="5"/>
        <v>0.51687039072602137</v>
      </c>
      <c r="O33" s="116">
        <f>'[3]arkusz główny'!AR126</f>
        <v>757477347</v>
      </c>
    </row>
    <row r="34" spans="1:15" x14ac:dyDescent="0.25">
      <c r="A34" s="47" t="s">
        <v>64</v>
      </c>
      <c r="B34" s="48" t="s">
        <v>65</v>
      </c>
      <c r="C34" s="112">
        <f>'[3]arkusz główny'!F135</f>
        <v>4505754432.5742626</v>
      </c>
      <c r="D34" s="93">
        <f>'[3]arkusz główny'!H135</f>
        <v>89944</v>
      </c>
      <c r="E34" s="94">
        <f>'[3]arkusz główny'!I135</f>
        <v>5396640000</v>
      </c>
      <c r="F34" s="113">
        <f t="shared" si="3"/>
        <v>1.1977217313453876</v>
      </c>
      <c r="G34" s="95">
        <f>'[3]arkusz główny'!U135</f>
        <v>73081</v>
      </c>
      <c r="H34" s="94">
        <f>'[3]arkusz główny'!V135</f>
        <v>4384860000</v>
      </c>
      <c r="I34" s="114">
        <f t="shared" si="4"/>
        <v>0.97316888117553435</v>
      </c>
      <c r="J34" s="52">
        <f>'[3]arkusz główny'!AK135</f>
        <v>63831</v>
      </c>
      <c r="K34" s="53">
        <f>'[3]arkusz główny'!AL135</f>
        <v>3288228000</v>
      </c>
      <c r="L34" s="53">
        <f>'[3]arkusz główny'!AM135</f>
        <v>2092299476.3999999</v>
      </c>
      <c r="M34" s="53">
        <f>'[3]arkusz główny'!AN135</f>
        <v>733162481</v>
      </c>
      <c r="N34" s="115">
        <f t="shared" si="5"/>
        <v>0.74262906856068323</v>
      </c>
      <c r="O34" s="116">
        <f>'[3]arkusz główny'!AR135</f>
        <v>987252603</v>
      </c>
    </row>
    <row r="35" spans="1:15" x14ac:dyDescent="0.25">
      <c r="A35" s="47" t="s">
        <v>66</v>
      </c>
      <c r="B35" s="48" t="s">
        <v>67</v>
      </c>
      <c r="C35" s="112">
        <f>'[3]arkusz główny'!F146</f>
        <v>2544916116.5302582</v>
      </c>
      <c r="D35" s="93">
        <f>'[3]arkusz główny'!H146</f>
        <v>12801</v>
      </c>
      <c r="E35" s="94">
        <f>'[3]arkusz główny'!I146</f>
        <v>5547988628.1499996</v>
      </c>
      <c r="F35" s="113">
        <f t="shared" si="3"/>
        <v>2.1800280929157436</v>
      </c>
      <c r="G35" s="95">
        <f>'[3]arkusz główny'!U146</f>
        <v>3656</v>
      </c>
      <c r="H35" s="94">
        <f>'[3]arkusz główny'!V146</f>
        <v>1580181418.3400002</v>
      </c>
      <c r="I35" s="114">
        <f t="shared" si="4"/>
        <v>0.62091689705451725</v>
      </c>
      <c r="J35" s="52">
        <f>'[3]arkusz główny'!AK146</f>
        <v>2921</v>
      </c>
      <c r="K35" s="53">
        <f>'[3]arkusz główny'!AL146</f>
        <v>1258414492.3400002</v>
      </c>
      <c r="L35" s="53">
        <f>'[3]arkusz główny'!AM146</f>
        <v>800729135.54999995</v>
      </c>
      <c r="M35" s="53">
        <f>'[3]arkusz główny'!AN146</f>
        <v>277518543.06999999</v>
      </c>
      <c r="N35" s="115">
        <f t="shared" si="5"/>
        <v>0.50404964856619272</v>
      </c>
      <c r="O35" s="116">
        <f>'[3]arkusz główny'!AR146</f>
        <v>550577793</v>
      </c>
    </row>
    <row r="36" spans="1:15" x14ac:dyDescent="0.25">
      <c r="A36" s="47" t="s">
        <v>68</v>
      </c>
      <c r="B36" s="48" t="s">
        <v>69</v>
      </c>
      <c r="C36" s="112">
        <f>'[3]arkusz główny'!F152</f>
        <v>10284768.572466999</v>
      </c>
      <c r="D36" s="49">
        <f>'[3]arkusz główny'!H152</f>
        <v>887</v>
      </c>
      <c r="E36" s="122"/>
      <c r="F36" s="123"/>
      <c r="G36" s="51">
        <f>'[3]arkusz główny'!U152</f>
        <v>571</v>
      </c>
      <c r="H36" s="50">
        <f>'[3]arkusz główny'!V152</f>
        <v>10115497.399999999</v>
      </c>
      <c r="I36" s="114">
        <f t="shared" si="4"/>
        <v>0.98354156719479802</v>
      </c>
      <c r="J36" s="52">
        <f>'[3]arkusz główny'!AK152</f>
        <v>570</v>
      </c>
      <c r="K36" s="53">
        <f>'[3]arkusz główny'!AL152</f>
        <v>9979061.1999999993</v>
      </c>
      <c r="L36" s="53">
        <f>'[3]arkusz główny'!AM152</f>
        <v>6349673.71</v>
      </c>
      <c r="M36" s="53">
        <f>'[3]arkusz główny'!AN152</f>
        <v>2332100.96</v>
      </c>
      <c r="N36" s="115">
        <f t="shared" si="5"/>
        <v>0.97298293556937265</v>
      </c>
      <c r="O36" s="116">
        <f>'[3]arkusz główny'!AR152</f>
        <v>2396857</v>
      </c>
    </row>
    <row r="37" spans="1:15" x14ac:dyDescent="0.25">
      <c r="A37" s="55">
        <v>7</v>
      </c>
      <c r="B37" s="56" t="s">
        <v>70</v>
      </c>
      <c r="C37" s="57">
        <f>'[3]arkusz główny'!F158</f>
        <v>10067749223.210564</v>
      </c>
      <c r="D37" s="58">
        <f>SUM(D38:D42)</f>
        <v>12940</v>
      </c>
      <c r="E37" s="59">
        <f>SUM(E38:E42)</f>
        <v>21316084937.128143</v>
      </c>
      <c r="F37" s="60">
        <f t="shared" si="3"/>
        <v>2.1172641932702545</v>
      </c>
      <c r="G37" s="61">
        <f>SUM(G38:G42)</f>
        <v>5788</v>
      </c>
      <c r="H37" s="59">
        <f>SUM(H38:H42)</f>
        <v>7934341101.233984</v>
      </c>
      <c r="I37" s="62">
        <f t="shared" si="4"/>
        <v>0.78809482887613636</v>
      </c>
      <c r="J37" s="63">
        <f>'[3]arkusz główny'!AK158</f>
        <v>2061</v>
      </c>
      <c r="K37" s="64">
        <f>SUM(K38:K42)</f>
        <v>5054355391.0799999</v>
      </c>
      <c r="L37" s="64">
        <f>SUM(L38:L42)</f>
        <v>3216086315.6299996</v>
      </c>
      <c r="M37" s="64">
        <f>SUM(M38:M42)</f>
        <v>1149652647.3500001</v>
      </c>
      <c r="N37" s="65">
        <f t="shared" si="5"/>
        <v>0.51939259964875462</v>
      </c>
      <c r="O37" s="66">
        <f>'[3]arkusz główny'!AR158</f>
        <v>2213455964</v>
      </c>
    </row>
    <row r="38" spans="1:15" x14ac:dyDescent="0.25">
      <c r="A38" s="264" t="s">
        <v>71</v>
      </c>
      <c r="B38" s="85" t="s">
        <v>72</v>
      </c>
      <c r="C38" s="253"/>
      <c r="D38" s="40">
        <f>'[3]arkusz główny'!H159</f>
        <v>6601</v>
      </c>
      <c r="E38" s="41">
        <f>'[3]arkusz główny'!I159</f>
        <v>10007118766.317749</v>
      </c>
      <c r="F38" s="262"/>
      <c r="G38" s="43">
        <f>'[3]arkusz główny'!U159</f>
        <v>2492</v>
      </c>
      <c r="H38" s="41">
        <f>'[3]arkusz główny'!V159</f>
        <v>2789910484.920567</v>
      </c>
      <c r="I38" s="256"/>
      <c r="J38" s="44">
        <f>'[3]arkusz główny'!AK159</f>
        <v>1217</v>
      </c>
      <c r="K38" s="45">
        <f>'[3]arkusz główny'!AL159</f>
        <v>2116669369.55</v>
      </c>
      <c r="L38" s="45">
        <f>'[3]arkusz główny'!AM159</f>
        <v>1346836710.7399998</v>
      </c>
      <c r="M38" s="45">
        <f>'[3]arkusz główny'!AN159</f>
        <v>491663173.99000001</v>
      </c>
      <c r="N38" s="258"/>
      <c r="O38" s="260"/>
    </row>
    <row r="39" spans="1:15" x14ac:dyDescent="0.25">
      <c r="A39" s="280"/>
      <c r="B39" s="85" t="s">
        <v>73</v>
      </c>
      <c r="C39" s="253"/>
      <c r="D39" s="93">
        <f>'[3]arkusz główny'!H160</f>
        <v>4423</v>
      </c>
      <c r="E39" s="94">
        <f>'[3]arkusz główny'!I160</f>
        <v>9913205049.5488548</v>
      </c>
      <c r="F39" s="262"/>
      <c r="G39" s="95">
        <f>'[3]arkusz główny'!U160</f>
        <v>2187</v>
      </c>
      <c r="H39" s="94">
        <f>'[3]arkusz główny'!V160</f>
        <v>4330509998.6893215</v>
      </c>
      <c r="I39" s="256"/>
      <c r="J39" s="80">
        <f>'[3]arkusz główny'!AK160</f>
        <v>1192</v>
      </c>
      <c r="K39" s="81">
        <f>'[3]arkusz główny'!AL160</f>
        <v>2300564089.8899999</v>
      </c>
      <c r="L39" s="81">
        <f>'[3]arkusz główny'!AM160</f>
        <v>1463848923.4999998</v>
      </c>
      <c r="M39" s="81">
        <f>'[3]arkusz główny'!AN160</f>
        <v>515386122.05000001</v>
      </c>
      <c r="N39" s="258"/>
      <c r="O39" s="260"/>
    </row>
    <row r="40" spans="1:15" x14ac:dyDescent="0.25">
      <c r="A40" s="264" t="s">
        <v>74</v>
      </c>
      <c r="B40" s="82" t="s">
        <v>75</v>
      </c>
      <c r="C40" s="253"/>
      <c r="D40" s="93">
        <f>'[3]arkusz główny'!H163</f>
        <v>1464</v>
      </c>
      <c r="E40" s="94">
        <f>'[3]arkusz główny'!I163</f>
        <v>893593117.47448707</v>
      </c>
      <c r="F40" s="262"/>
      <c r="G40" s="95">
        <f>'[3]arkusz główny'!U163</f>
        <v>816</v>
      </c>
      <c r="H40" s="94">
        <f>'[3]arkusz główny'!V163</f>
        <v>500779134.71111107</v>
      </c>
      <c r="I40" s="256"/>
      <c r="J40" s="80">
        <f>'[3]arkusz główny'!AK163</f>
        <v>548</v>
      </c>
      <c r="K40" s="81">
        <f>'[3]arkusz główny'!AL163</f>
        <v>378404005.31</v>
      </c>
      <c r="L40" s="81">
        <f>'[3]arkusz główny'!AM163</f>
        <v>240778465.83000001</v>
      </c>
      <c r="M40" s="81">
        <f>'[3]arkusz główny'!AN163</f>
        <v>84118877.540000007</v>
      </c>
      <c r="N40" s="258"/>
      <c r="O40" s="260"/>
    </row>
    <row r="41" spans="1:15" ht="24" x14ac:dyDescent="0.25">
      <c r="A41" s="280"/>
      <c r="B41" s="72" t="s">
        <v>76</v>
      </c>
      <c r="C41" s="253"/>
      <c r="D41" s="93">
        <f>'[3]arkusz główny'!H164</f>
        <v>349</v>
      </c>
      <c r="E41" s="94">
        <f>'[3]arkusz główny'!I164</f>
        <v>443272148.94647962</v>
      </c>
      <c r="F41" s="262"/>
      <c r="G41" s="95">
        <f>'[3]arkusz główny'!U164</f>
        <v>218</v>
      </c>
      <c r="H41" s="94">
        <f>'[3]arkusz główny'!V164</f>
        <v>269322099.93608361</v>
      </c>
      <c r="I41" s="256"/>
      <c r="J41" s="80">
        <f>'[3]arkusz główny'!AK164</f>
        <v>187</v>
      </c>
      <c r="K41" s="81">
        <f>'[3]arkusz główny'!AL164</f>
        <v>216088159.76000002</v>
      </c>
      <c r="L41" s="81">
        <f>'[3]arkusz główny'!AM164</f>
        <v>137496895.40000001</v>
      </c>
      <c r="M41" s="81">
        <f>'[3]arkusz główny'!AN164</f>
        <v>48915794.130000003</v>
      </c>
      <c r="N41" s="258"/>
      <c r="O41" s="260"/>
    </row>
    <row r="42" spans="1:15" x14ac:dyDescent="0.25">
      <c r="A42" s="124" t="s">
        <v>77</v>
      </c>
      <c r="B42" s="82" t="s">
        <v>78</v>
      </c>
      <c r="C42" s="253"/>
      <c r="D42" s="49">
        <f>'[3]arkusz główny'!H165</f>
        <v>103</v>
      </c>
      <c r="E42" s="50">
        <f>'[3]arkusz główny'!I165</f>
        <v>58895854.840573631</v>
      </c>
      <c r="F42" s="262"/>
      <c r="G42" s="51">
        <f>'[3]arkusz główny'!U165</f>
        <v>75</v>
      </c>
      <c r="H42" s="50">
        <f>'[3]arkusz główny'!V165</f>
        <v>43819382.976900831</v>
      </c>
      <c r="I42" s="256"/>
      <c r="J42" s="52">
        <f>'[3]arkusz główny'!AK165</f>
        <v>75</v>
      </c>
      <c r="K42" s="53">
        <f>'[3]arkusz główny'!AL165</f>
        <v>42629766.57</v>
      </c>
      <c r="L42" s="53">
        <f>'[3]arkusz główny'!AM165</f>
        <v>27125320.16</v>
      </c>
      <c r="M42" s="53">
        <f>'[3]arkusz główny'!AN165</f>
        <v>9568679.6400000006</v>
      </c>
      <c r="N42" s="258"/>
      <c r="O42" s="260"/>
    </row>
    <row r="43" spans="1:15" x14ac:dyDescent="0.25">
      <c r="A43" s="55">
        <v>8</v>
      </c>
      <c r="B43" s="56" t="s">
        <v>79</v>
      </c>
      <c r="C43" s="57">
        <f>'[3]arkusz główny'!F167</f>
        <v>1163780448.3451109</v>
      </c>
      <c r="D43" s="58">
        <f>'[3]arkusz główny'!H167</f>
        <v>27492</v>
      </c>
      <c r="E43" s="59">
        <f>'[3]arkusz główny'!I167</f>
        <v>132903464.81000002</v>
      </c>
      <c r="F43" s="60">
        <f>IFERROR(E43/C43,".")</f>
        <v>0.11419977453564199</v>
      </c>
      <c r="G43" s="61">
        <f>'[3]arkusz główny'!U167</f>
        <v>23401</v>
      </c>
      <c r="H43" s="59">
        <f>'[3]arkusz główny'!V167</f>
        <v>1133218083.3700001</v>
      </c>
      <c r="I43" s="62">
        <f>IFERROR(H43/C43,".")</f>
        <v>0.97373871934472667</v>
      </c>
      <c r="J43" s="63">
        <f>'[3]arkusz główny'!AK167</f>
        <v>18786</v>
      </c>
      <c r="K43" s="64">
        <f>'[3]arkusz główny'!AL167</f>
        <v>804284505.12</v>
      </c>
      <c r="L43" s="64">
        <f>'[3]arkusz główny'!AM167</f>
        <v>511765034.79999995</v>
      </c>
      <c r="M43" s="64">
        <f>'[3]arkusz główny'!AN167</f>
        <v>182146739.15999997</v>
      </c>
      <c r="N43" s="65">
        <f>IFERROR(M43/O43,".")</f>
        <v>0.70684700064488559</v>
      </c>
      <c r="O43" s="66">
        <f>'[3]arkusz główny'!AR167</f>
        <v>257689060</v>
      </c>
    </row>
    <row r="44" spans="1:15" x14ac:dyDescent="0.25">
      <c r="A44" s="125" t="s">
        <v>80</v>
      </c>
      <c r="B44" s="126" t="s">
        <v>81</v>
      </c>
      <c r="C44" s="277"/>
      <c r="D44" s="127">
        <f>'[3]arkusz główny'!H168</f>
        <v>24856</v>
      </c>
      <c r="E44" s="128">
        <f>'[3]arkusz główny'!I168</f>
        <v>116684394.62000002</v>
      </c>
      <c r="F44" s="129"/>
      <c r="G44" s="130">
        <f>'[3]arkusz główny'!U168</f>
        <v>21816</v>
      </c>
      <c r="H44" s="128">
        <f>'[3]arkusz główny'!V168</f>
        <v>1125243049.49</v>
      </c>
      <c r="I44" s="131"/>
      <c r="J44" s="132">
        <f>'[3]arkusz główny'!AK168</f>
        <v>18367</v>
      </c>
      <c r="K44" s="133">
        <f>'[3]arkusz główny'!AL168</f>
        <v>796306459.48000014</v>
      </c>
      <c r="L44" s="133">
        <f>'[3]arkusz główny'!AM168</f>
        <v>506688612.36000001</v>
      </c>
      <c r="M44" s="133">
        <f>'[3]arkusz główny'!AN168</f>
        <v>180392228.34999999</v>
      </c>
      <c r="N44" s="134"/>
      <c r="O44" s="135"/>
    </row>
    <row r="45" spans="1:15" x14ac:dyDescent="0.25">
      <c r="A45" s="264" t="s">
        <v>82</v>
      </c>
      <c r="B45" s="136" t="s">
        <v>83</v>
      </c>
      <c r="C45" s="278"/>
      <c r="D45" s="137">
        <f>'[3]arkusz główny'!H169</f>
        <v>24708</v>
      </c>
      <c r="E45" s="138">
        <f>'[3]arkusz główny'!I169</f>
        <v>114578211.62000002</v>
      </c>
      <c r="F45" s="281"/>
      <c r="G45" s="139">
        <f>'[3]arkusz główny'!U169</f>
        <v>21759</v>
      </c>
      <c r="H45" s="140">
        <f>'[3]zobowiązania wieloletnie'!F10</f>
        <v>127611358.09</v>
      </c>
      <c r="I45" s="282"/>
      <c r="J45" s="141">
        <f>'[3]arkusz główny'!AK169</f>
        <v>2725</v>
      </c>
      <c r="K45" s="142">
        <f>'[3]arkusz główny'!AL169</f>
        <v>95607961.61999999</v>
      </c>
      <c r="L45" s="142">
        <f>'[3]arkusz główny'!AM169</f>
        <v>60835169.450000003</v>
      </c>
      <c r="M45" s="142">
        <f>'[3]arkusz główny'!AN169</f>
        <v>21572126.960000001</v>
      </c>
      <c r="N45" s="283"/>
      <c r="O45" s="284"/>
    </row>
    <row r="46" spans="1:15" x14ac:dyDescent="0.25">
      <c r="A46" s="272"/>
      <c r="B46" s="143" t="s">
        <v>84</v>
      </c>
      <c r="C46" s="278"/>
      <c r="D46" s="137">
        <f>'[3]arkusz główny'!H193</f>
        <v>148</v>
      </c>
      <c r="E46" s="138">
        <f>'[3]arkusz główny'!I193</f>
        <v>2106183</v>
      </c>
      <c r="F46" s="281"/>
      <c r="G46" s="144">
        <f>'[3]arkusz główny'!U193</f>
        <v>57</v>
      </c>
      <c r="H46" s="145">
        <f>'[3]zobowiązania wieloletnie'!F11</f>
        <v>447830070.13999999</v>
      </c>
      <c r="I46" s="282"/>
      <c r="J46" s="141">
        <f>'[3]arkusz główny'!AK193</f>
        <v>9425</v>
      </c>
      <c r="K46" s="142">
        <f>'[3]arkusz główny'!AL193</f>
        <v>351895641.42000002</v>
      </c>
      <c r="L46" s="142">
        <f>'[3]arkusz główny'!AM193</f>
        <v>223910460.05999997</v>
      </c>
      <c r="M46" s="142">
        <f>'[3]arkusz główny'!AN193</f>
        <v>79964504.13000001</v>
      </c>
      <c r="N46" s="283"/>
      <c r="O46" s="284"/>
    </row>
    <row r="47" spans="1:15" x14ac:dyDescent="0.25">
      <c r="A47" s="280"/>
      <c r="B47" s="143" t="s">
        <v>85</v>
      </c>
      <c r="C47" s="278"/>
      <c r="D47" s="146"/>
      <c r="E47" s="147"/>
      <c r="F47" s="281"/>
      <c r="G47" s="148"/>
      <c r="H47" s="145">
        <f>'[3]arkusz główny'!V203</f>
        <v>549801621.25999999</v>
      </c>
      <c r="I47" s="282"/>
      <c r="J47" s="141">
        <f>'[3]arkusz główny'!AK203</f>
        <v>7803</v>
      </c>
      <c r="K47" s="142">
        <f>'[3]arkusz główny'!AL203</f>
        <v>348802856.44000006</v>
      </c>
      <c r="L47" s="142">
        <f>'[3]arkusz główny'!AM203</f>
        <v>221942982.84999996</v>
      </c>
      <c r="M47" s="142">
        <f>'[3]arkusz główny'!AN203</f>
        <v>78855597.25999999</v>
      </c>
      <c r="N47" s="283"/>
      <c r="O47" s="284"/>
    </row>
    <row r="48" spans="1:15" s="153" customFormat="1" ht="13" x14ac:dyDescent="0.3">
      <c r="A48" s="149" t="s">
        <v>86</v>
      </c>
      <c r="B48" s="150" t="s">
        <v>87</v>
      </c>
      <c r="C48" s="279"/>
      <c r="D48" s="127">
        <f>'[3]arkusz główny'!H212</f>
        <v>2636</v>
      </c>
      <c r="E48" s="128">
        <f>'[3]arkusz główny'!I212</f>
        <v>16219070.189999998</v>
      </c>
      <c r="F48" s="129"/>
      <c r="G48" s="151">
        <f>'[3]arkusz główny'!U212</f>
        <v>1585</v>
      </c>
      <c r="H48" s="152">
        <f>'[3]arkusz główny'!V212</f>
        <v>7975033.8799999999</v>
      </c>
      <c r="I48" s="131"/>
      <c r="J48" s="132">
        <f>'[3]arkusz główny'!AK212</f>
        <v>1202</v>
      </c>
      <c r="K48" s="133">
        <f>'[3]arkusz główny'!AL212</f>
        <v>7978045.6399999987</v>
      </c>
      <c r="L48" s="133">
        <f>'[3]arkusz główny'!AM212</f>
        <v>5076422.4400000004</v>
      </c>
      <c r="M48" s="133">
        <f>'[3]arkusz główny'!AN212</f>
        <v>1754510.81</v>
      </c>
      <c r="N48" s="134"/>
      <c r="O48" s="135"/>
    </row>
    <row r="49" spans="1:15" x14ac:dyDescent="0.25">
      <c r="A49" s="55">
        <v>9</v>
      </c>
      <c r="B49" s="56" t="s">
        <v>88</v>
      </c>
      <c r="C49" s="57">
        <f>'[3]arkusz główny'!F219</f>
        <v>1191232107.5001099</v>
      </c>
      <c r="D49" s="58">
        <f>SUM(D50:D51)</f>
        <v>804</v>
      </c>
      <c r="E49" s="59"/>
      <c r="F49" s="60"/>
      <c r="G49" s="61">
        <f>SUM(G50)</f>
        <v>580</v>
      </c>
      <c r="H49" s="59">
        <f>'[3]zobowiązania wieloletnie'!F13</f>
        <v>1144766123.24</v>
      </c>
      <c r="I49" s="62">
        <f>IFERROR(H49/C49,".")</f>
        <v>0.96099334129129355</v>
      </c>
      <c r="J49" s="63">
        <f>J50+J51</f>
        <v>1296</v>
      </c>
      <c r="K49" s="64">
        <f>SUM(K50:K51)</f>
        <v>777933222.57999992</v>
      </c>
      <c r="L49" s="64">
        <f>SUM(L50:L51)</f>
        <v>493163441.01999998</v>
      </c>
      <c r="M49" s="64">
        <f>SUM(M50:M51)</f>
        <v>174881708.65000001</v>
      </c>
      <c r="N49" s="65">
        <f>IFERROR(M49/O49,".")</f>
        <v>0.66642822369880672</v>
      </c>
      <c r="O49" s="66">
        <f>'[3]arkusz główny'!AR219</f>
        <v>262416420</v>
      </c>
    </row>
    <row r="50" spans="1:15" x14ac:dyDescent="0.25">
      <c r="A50" s="272" t="s">
        <v>89</v>
      </c>
      <c r="B50" s="154" t="s">
        <v>90</v>
      </c>
      <c r="C50" s="253"/>
      <c r="D50" s="40">
        <f>'[3]arkusz główny'!H220</f>
        <v>804</v>
      </c>
      <c r="E50" s="271"/>
      <c r="F50" s="262"/>
      <c r="G50" s="43">
        <f>'[3]arkusz główny'!U220</f>
        <v>580</v>
      </c>
      <c r="H50" s="140">
        <f>'[3]zobowiązania wieloletnie'!F14</f>
        <v>866421263.92999995</v>
      </c>
      <c r="I50" s="256"/>
      <c r="J50" s="156">
        <f>'[3]arkusz główny'!AK220</f>
        <v>540</v>
      </c>
      <c r="K50" s="81">
        <f>'[3]arkusz główny'!AL220</f>
        <v>506678324.50999999</v>
      </c>
      <c r="L50" s="45">
        <f>'[3]arkusz główny'!AM220</f>
        <v>320563958.54000002</v>
      </c>
      <c r="M50" s="45">
        <f>'[3]arkusz główny'!AN220</f>
        <v>111904566.51000001</v>
      </c>
      <c r="N50" s="258"/>
      <c r="O50" s="260"/>
    </row>
    <row r="51" spans="1:15" x14ac:dyDescent="0.25">
      <c r="A51" s="272"/>
      <c r="B51" s="157" t="s">
        <v>39</v>
      </c>
      <c r="C51" s="253"/>
      <c r="D51" s="158"/>
      <c r="E51" s="271"/>
      <c r="F51" s="262"/>
      <c r="G51" s="159"/>
      <c r="H51" s="160">
        <f>'[3]zobowiązania wieloletnie'!F15</f>
        <v>278344859.31</v>
      </c>
      <c r="I51" s="256"/>
      <c r="J51" s="52">
        <f>'[3]arkusz główny'!AK233</f>
        <v>756</v>
      </c>
      <c r="K51" s="53">
        <f>'[3]arkusz główny'!AL233</f>
        <v>271254898.06999999</v>
      </c>
      <c r="L51" s="53">
        <f>'[3]arkusz główny'!AM233</f>
        <v>172599482.47999999</v>
      </c>
      <c r="M51" s="53">
        <f>'[3]arkusz główny'!AN233</f>
        <v>62977142.140000001</v>
      </c>
      <c r="N51" s="258"/>
      <c r="O51" s="260"/>
    </row>
    <row r="52" spans="1:15" x14ac:dyDescent="0.25">
      <c r="A52" s="55">
        <v>10</v>
      </c>
      <c r="B52" s="161" t="s">
        <v>91</v>
      </c>
      <c r="C52" s="57">
        <f>'[3]arkusz główny'!F234</f>
        <v>9104930459.8184013</v>
      </c>
      <c r="D52" s="58">
        <f>'[3]arkusz główny'!H234</f>
        <v>583479</v>
      </c>
      <c r="E52" s="59"/>
      <c r="F52" s="60"/>
      <c r="G52" s="61">
        <f>'[3]arkusz główny'!U234</f>
        <v>528873</v>
      </c>
      <c r="H52" s="59">
        <f>'[3]zobowiązania wieloletnie'!F16</f>
        <v>8611056843.2000008</v>
      </c>
      <c r="I52" s="62">
        <f>IFERROR(H52/C52,".")</f>
        <v>0.94575756302610459</v>
      </c>
      <c r="J52" s="63">
        <f>'[3]arkusz główny'!AK234</f>
        <v>120417</v>
      </c>
      <c r="K52" s="162">
        <f>'[3]arkusz główny'!AL234</f>
        <v>6788088053.1800003</v>
      </c>
      <c r="L52" s="162">
        <f>'[3]arkusz główny'!AM234</f>
        <v>4319239606.5199995</v>
      </c>
      <c r="M52" s="162">
        <f>'[3]arkusz główny'!AN234</f>
        <v>1526219978.7300003</v>
      </c>
      <c r="N52" s="163">
        <f>IFERROR(M52/O52,".")</f>
        <v>0.7630473973500429</v>
      </c>
      <c r="O52" s="66">
        <f>'[3]arkusz główny'!AR234</f>
        <v>2000164058</v>
      </c>
    </row>
    <row r="53" spans="1:15" x14ac:dyDescent="0.25">
      <c r="A53" s="47" t="s">
        <v>92</v>
      </c>
      <c r="B53" s="136" t="s">
        <v>93</v>
      </c>
      <c r="C53" s="253"/>
      <c r="D53" s="164">
        <f>'[3]arkusz główny'!H235</f>
        <v>545168</v>
      </c>
      <c r="E53" s="276"/>
      <c r="F53" s="263"/>
      <c r="G53" s="167">
        <f>'[3]arkusz główny'!U235</f>
        <v>494966</v>
      </c>
      <c r="H53" s="168">
        <f>'[3]arkusz główny'!V235</f>
        <v>5909369364.2200003</v>
      </c>
      <c r="I53" s="274"/>
      <c r="J53" s="170">
        <f>'[3]arkusz główny'!AK235</f>
        <v>113022</v>
      </c>
      <c r="K53" s="171">
        <f>'[3]arkusz główny'!AL235</f>
        <v>6252640956.0999994</v>
      </c>
      <c r="L53" s="171">
        <f>'[3]arkusz główny'!AM235</f>
        <v>3978534942.3699999</v>
      </c>
      <c r="M53" s="171">
        <f>'[3]arkusz główny'!AN235</f>
        <v>1405951027.1500001</v>
      </c>
      <c r="N53" s="275"/>
      <c r="O53" s="260"/>
    </row>
    <row r="54" spans="1:15" x14ac:dyDescent="0.25">
      <c r="A54" s="124" t="s">
        <v>94</v>
      </c>
      <c r="B54" s="136" t="s">
        <v>93</v>
      </c>
      <c r="C54" s="253"/>
      <c r="D54" s="103">
        <f>'[3]arkusz główny'!H236</f>
        <v>54745</v>
      </c>
      <c r="E54" s="276"/>
      <c r="F54" s="263"/>
      <c r="G54" s="106">
        <f>'[3]arkusz główny'!U236</f>
        <v>49845</v>
      </c>
      <c r="H54" s="104">
        <f>'[3]arkusz główny'!V236</f>
        <v>513308679.78000009</v>
      </c>
      <c r="I54" s="274"/>
      <c r="J54" s="170">
        <f>'[3]arkusz główny'!AK236</f>
        <v>13316</v>
      </c>
      <c r="K54" s="171">
        <f>'[3]arkusz główny'!AL236</f>
        <v>535447097.07999992</v>
      </c>
      <c r="L54" s="171">
        <f>'[3]arkusz główny'!AM236</f>
        <v>340704664.14999998</v>
      </c>
      <c r="M54" s="171">
        <f>'[3]arkusz główny'!AN236</f>
        <v>120268951.58</v>
      </c>
      <c r="N54" s="275"/>
      <c r="O54" s="260"/>
    </row>
    <row r="55" spans="1:15" x14ac:dyDescent="0.25">
      <c r="A55" s="267" t="s">
        <v>95</v>
      </c>
      <c r="B55" s="136" t="s">
        <v>83</v>
      </c>
      <c r="C55" s="253"/>
      <c r="D55" s="173">
        <f>'[3]arkusz główny'!H237</f>
        <v>433766</v>
      </c>
      <c r="E55" s="276"/>
      <c r="F55" s="263"/>
      <c r="G55" s="174">
        <f>'[3]arkusz główny'!U237</f>
        <v>385151</v>
      </c>
      <c r="H55" s="175">
        <f>'[3]zobowiązania wieloletnie'!F17</f>
        <v>7069944148.21</v>
      </c>
      <c r="I55" s="274"/>
      <c r="J55" s="170">
        <f>'[3]arkusz główny'!AK237</f>
        <v>91750</v>
      </c>
      <c r="K55" s="171">
        <f>'[3]arkusz główny'!AL237</f>
        <v>5245542134.7799997</v>
      </c>
      <c r="L55" s="171">
        <f>'[3]arkusz główny'!AM237</f>
        <v>3337735538.5699997</v>
      </c>
      <c r="M55" s="171">
        <f>'[3]arkusz główny'!AN237</f>
        <v>1168907256.03</v>
      </c>
      <c r="N55" s="275"/>
      <c r="O55" s="260"/>
    </row>
    <row r="56" spans="1:15" x14ac:dyDescent="0.25">
      <c r="A56" s="251"/>
      <c r="B56" s="176" t="s">
        <v>84</v>
      </c>
      <c r="C56" s="253"/>
      <c r="D56" s="103">
        <f>'[3]arkusz główny'!H253</f>
        <v>149713</v>
      </c>
      <c r="E56" s="276"/>
      <c r="F56" s="263"/>
      <c r="G56" s="106">
        <f>'[3]arkusz główny'!U253</f>
        <v>143722</v>
      </c>
      <c r="H56" s="145">
        <f>'[3]zobowiązania wieloletnie'!F18</f>
        <v>1541112694.99</v>
      </c>
      <c r="I56" s="274"/>
      <c r="J56" s="170">
        <f>'[3]arkusz główny'!AK253</f>
        <v>57608</v>
      </c>
      <c r="K56" s="84">
        <f>'[3]arkusz główny'!AL253</f>
        <v>1542501801.5999999</v>
      </c>
      <c r="L56" s="84">
        <f>'[3]arkusz główny'!AM253</f>
        <v>981475996.44000006</v>
      </c>
      <c r="M56" s="84">
        <f>'[3]arkusz główny'!AN253</f>
        <v>357302158.34000003</v>
      </c>
      <c r="N56" s="275"/>
      <c r="O56" s="260"/>
    </row>
    <row r="57" spans="1:15" x14ac:dyDescent="0.25">
      <c r="A57" s="266"/>
      <c r="B57" s="177" t="s">
        <v>85</v>
      </c>
      <c r="C57" s="39"/>
      <c r="D57" s="178"/>
      <c r="E57" s="165"/>
      <c r="F57" s="166"/>
      <c r="G57" s="179"/>
      <c r="H57" s="180"/>
      <c r="I57" s="169"/>
      <c r="J57" s="170">
        <f>'[3]arkusz główny'!AK258</f>
        <v>1</v>
      </c>
      <c r="K57" s="84">
        <f>'[3]arkusz główny'!AL258</f>
        <v>44116.800000000003</v>
      </c>
      <c r="L57" s="84">
        <f>'[3]arkusz główny'!AM258</f>
        <v>28071.51</v>
      </c>
      <c r="M57" s="84">
        <f>'[3]arkusz główny'!AN258</f>
        <v>10564.36</v>
      </c>
      <c r="N57" s="172"/>
      <c r="O57" s="46"/>
    </row>
    <row r="58" spans="1:15" x14ac:dyDescent="0.25">
      <c r="A58" s="55">
        <v>11</v>
      </c>
      <c r="B58" s="56" t="s">
        <v>96</v>
      </c>
      <c r="C58" s="57">
        <f>'[3]arkusz główny'!F259</f>
        <v>3936400404.0261636</v>
      </c>
      <c r="D58" s="58">
        <f>'[3]arkusz główny'!H259</f>
        <v>149521</v>
      </c>
      <c r="E58" s="59"/>
      <c r="F58" s="60"/>
      <c r="G58" s="61">
        <f>'[3]arkusz główny'!U259</f>
        <v>138588</v>
      </c>
      <c r="H58" s="59">
        <f>'[3]zobowiązania wieloletnie'!F19</f>
        <v>3511671394.6599998</v>
      </c>
      <c r="I58" s="62">
        <f>IFERROR(H58/C58,".")</f>
        <v>0.89210218327085078</v>
      </c>
      <c r="J58" s="63">
        <f>'[3]arkusz główny'!AK259</f>
        <v>33410</v>
      </c>
      <c r="K58" s="162">
        <f>'[3]arkusz główny'!AL259</f>
        <v>2765690016.8199997</v>
      </c>
      <c r="L58" s="162">
        <f>'[3]arkusz główny'!AM259</f>
        <v>1759806947.3700004</v>
      </c>
      <c r="M58" s="162">
        <f>'[3]arkusz główny'!AN259</f>
        <v>622987830.20000005</v>
      </c>
      <c r="N58" s="163">
        <f>IFERROR(M58/O58,".")</f>
        <v>0.71991077318601981</v>
      </c>
      <c r="O58" s="66">
        <f>'[3]arkusz główny'!AR259</f>
        <v>865368117</v>
      </c>
    </row>
    <row r="59" spans="1:15" x14ac:dyDescent="0.25">
      <c r="A59" s="67" t="s">
        <v>97</v>
      </c>
      <c r="B59" s="38" t="s">
        <v>98</v>
      </c>
      <c r="C59" s="253"/>
      <c r="D59" s="164">
        <f>'[3]arkusz główny'!H260</f>
        <v>37816</v>
      </c>
      <c r="E59" s="273"/>
      <c r="F59" s="263"/>
      <c r="G59" s="167">
        <f>'[3]arkusz główny'!U260</f>
        <v>31693</v>
      </c>
      <c r="H59" s="168">
        <f>'[3]arkusz główny'!V260</f>
        <v>633302332.30999994</v>
      </c>
      <c r="I59" s="274"/>
      <c r="J59" s="170">
        <f>'[3]arkusz główny'!AK260</f>
        <v>15902</v>
      </c>
      <c r="K59" s="171">
        <f>'[3]arkusz główny'!AL260</f>
        <v>642489949.05000007</v>
      </c>
      <c r="L59" s="171">
        <f>'[3]arkusz główny'!AM260</f>
        <v>408816052.06000006</v>
      </c>
      <c r="M59" s="171">
        <f>'[3]arkusz główny'!AN260</f>
        <v>144156061.75999999</v>
      </c>
      <c r="N59" s="275"/>
      <c r="O59" s="260"/>
    </row>
    <row r="60" spans="1:15" x14ac:dyDescent="0.25">
      <c r="A60" s="124" t="s">
        <v>99</v>
      </c>
      <c r="B60" s="72" t="s">
        <v>100</v>
      </c>
      <c r="C60" s="253"/>
      <c r="D60" s="103">
        <f>'[3]arkusz główny'!H261</f>
        <v>124821</v>
      </c>
      <c r="E60" s="273"/>
      <c r="F60" s="263"/>
      <c r="G60" s="106">
        <f>'[3]arkusz główny'!U261</f>
        <v>116932</v>
      </c>
      <c r="H60" s="104">
        <f>'[3]arkusz główny'!V261</f>
        <v>2102016952.1799998</v>
      </c>
      <c r="I60" s="274"/>
      <c r="J60" s="170">
        <f>'[3]arkusz główny'!AK261</f>
        <v>29116</v>
      </c>
      <c r="K60" s="171">
        <f>'[3]arkusz główny'!AL261</f>
        <v>2123200067.77</v>
      </c>
      <c r="L60" s="171">
        <f>'[3]arkusz główny'!AM261</f>
        <v>1350990895.3099999</v>
      </c>
      <c r="M60" s="171">
        <f>'[3]arkusz główny'!AN261</f>
        <v>478831768.44000006</v>
      </c>
      <c r="N60" s="275"/>
      <c r="O60" s="260"/>
    </row>
    <row r="61" spans="1:15" x14ac:dyDescent="0.25">
      <c r="A61" s="267" t="s">
        <v>101</v>
      </c>
      <c r="B61" s="181" t="s">
        <v>90</v>
      </c>
      <c r="C61" s="253"/>
      <c r="D61" s="173">
        <f>'[3]arkusz główny'!H262</f>
        <v>108738</v>
      </c>
      <c r="E61" s="273"/>
      <c r="F61" s="263"/>
      <c r="G61" s="174">
        <f>'[3]arkusz główny'!U262</f>
        <v>98629</v>
      </c>
      <c r="H61" s="175">
        <f>'[3]zobowiązania wieloletnie'!F20</f>
        <v>2950786244.54</v>
      </c>
      <c r="I61" s="274"/>
      <c r="J61" s="108">
        <f>'[3]arkusz główny'!AK262</f>
        <v>23040</v>
      </c>
      <c r="K61" s="182">
        <f>'[3]arkusz główny'!AL262</f>
        <v>2204692319.8699994</v>
      </c>
      <c r="L61" s="182">
        <f>'[3]arkusz główny'!AM262</f>
        <v>1402844463.0299997</v>
      </c>
      <c r="M61" s="182">
        <f>'[3]arkusz główny'!AN262</f>
        <v>493138338.26999998</v>
      </c>
      <c r="N61" s="275"/>
      <c r="O61" s="260"/>
    </row>
    <row r="62" spans="1:15" x14ac:dyDescent="0.25">
      <c r="A62" s="251"/>
      <c r="B62" s="157" t="s">
        <v>39</v>
      </c>
      <c r="C62" s="253"/>
      <c r="D62" s="164">
        <f>'[3]arkusz główny'!H278</f>
        <v>40783</v>
      </c>
      <c r="E62" s="273"/>
      <c r="F62" s="263"/>
      <c r="G62" s="167">
        <f>'[3]arkusz główny'!U278</f>
        <v>39959</v>
      </c>
      <c r="H62" s="160">
        <f>'[3]zobowiązania wieloletnie'!F21</f>
        <v>560885150.12</v>
      </c>
      <c r="I62" s="274"/>
      <c r="J62" s="108">
        <f>'[3]arkusz główny'!AK278</f>
        <v>17899</v>
      </c>
      <c r="K62" s="84">
        <f>'[3]arkusz główny'!AL278</f>
        <v>560997696.95000005</v>
      </c>
      <c r="L62" s="84">
        <f>'[3]arkusz główny'!AM278</f>
        <v>356962484.34000003</v>
      </c>
      <c r="M62" s="84">
        <f>'[3]arkusz główny'!AN278</f>
        <v>129849491.92999999</v>
      </c>
      <c r="N62" s="275"/>
      <c r="O62" s="260"/>
    </row>
    <row r="63" spans="1:15" x14ac:dyDescent="0.25">
      <c r="A63" s="55">
        <v>13</v>
      </c>
      <c r="B63" s="56" t="s">
        <v>102</v>
      </c>
      <c r="C63" s="57">
        <f>'[3]arkusz główny'!F283</f>
        <v>11914508890.579645</v>
      </c>
      <c r="D63" s="58">
        <f>'[3]arkusz główny'!H283</f>
        <v>6360075</v>
      </c>
      <c r="E63" s="59"/>
      <c r="F63" s="60"/>
      <c r="G63" s="61">
        <f>'[3]arkusz główny'!U283</f>
        <v>6180949</v>
      </c>
      <c r="H63" s="59">
        <f>'[3]arkusz główny'!V283</f>
        <v>10908285566.32</v>
      </c>
      <c r="I63" s="62">
        <f>IFERROR(H63/C63,".")</f>
        <v>0.91554638688840728</v>
      </c>
      <c r="J63" s="63">
        <f>'[3]arkusz główny'!AK283</f>
        <v>1075414</v>
      </c>
      <c r="K63" s="64">
        <f>'[3]arkusz główny'!AL283</f>
        <v>11034276867.039999</v>
      </c>
      <c r="L63" s="64">
        <f>'[3]arkusz główny'!AM283</f>
        <v>7497007277.0700006</v>
      </c>
      <c r="M63" s="64">
        <f>'[3]arkusz główny'!AN283</f>
        <v>2489939670.6700001</v>
      </c>
      <c r="N63" s="65">
        <f>IFERROR(M63/O63,".")</f>
        <v>0.93119159338380575</v>
      </c>
      <c r="O63" s="66">
        <f>'[3]arkusz główny'!AR283</f>
        <v>2673928425</v>
      </c>
    </row>
    <row r="64" spans="1:15" x14ac:dyDescent="0.25">
      <c r="A64" s="37" t="s">
        <v>103</v>
      </c>
      <c r="B64" s="268" t="s">
        <v>104</v>
      </c>
      <c r="C64" s="253"/>
      <c r="D64" s="183">
        <f>'[3]arkusz główny'!H284</f>
        <v>249003</v>
      </c>
      <c r="E64" s="271"/>
      <c r="F64" s="262"/>
      <c r="G64" s="184">
        <f>'[3]arkusz główny'!U284</f>
        <v>243706</v>
      </c>
      <c r="H64" s="185">
        <f>'[3]arkusz główny'!V284</f>
        <v>535933045.50999999</v>
      </c>
      <c r="I64" s="256"/>
      <c r="J64" s="186">
        <f>'[3]arkusz główny'!AK284</f>
        <v>41005</v>
      </c>
      <c r="K64" s="187">
        <f>'[3]arkusz główny'!AL284</f>
        <v>541580644.28000009</v>
      </c>
      <c r="L64" s="187">
        <f>'[3]arkusz główny'!AM284</f>
        <v>369395667.7299999</v>
      </c>
      <c r="M64" s="187">
        <f>'[3]arkusz główny'!AN284</f>
        <v>122087489.7</v>
      </c>
      <c r="N64" s="258"/>
      <c r="O64" s="260"/>
    </row>
    <row r="65" spans="1:15" x14ac:dyDescent="0.25">
      <c r="A65" s="124" t="s">
        <v>105</v>
      </c>
      <c r="B65" s="269"/>
      <c r="C65" s="253"/>
      <c r="D65" s="183">
        <f>'[3]arkusz główny'!H285</f>
        <v>5310187</v>
      </c>
      <c r="E65" s="271"/>
      <c r="F65" s="262"/>
      <c r="G65" s="184">
        <f>'[3]arkusz główny'!U285</f>
        <v>5178696</v>
      </c>
      <c r="H65" s="185">
        <f>'[3]arkusz główny'!V285</f>
        <v>9229834535.0900002</v>
      </c>
      <c r="I65" s="256"/>
      <c r="J65" s="188">
        <f>'[3]arkusz główny'!AK285</f>
        <v>921541</v>
      </c>
      <c r="K65" s="189">
        <f>'[3]arkusz główny'!AL285</f>
        <v>9328457623.1399994</v>
      </c>
      <c r="L65" s="189">
        <f>'[3]arkusz główny'!AM285</f>
        <v>6313173860.7800007</v>
      </c>
      <c r="M65" s="189">
        <f>'[3]arkusz główny'!AN285</f>
        <v>2108885957.8199999</v>
      </c>
      <c r="N65" s="258"/>
      <c r="O65" s="260"/>
    </row>
    <row r="66" spans="1:15" x14ac:dyDescent="0.25">
      <c r="A66" s="124" t="s">
        <v>106</v>
      </c>
      <c r="B66" s="270"/>
      <c r="C66" s="253"/>
      <c r="D66" s="183">
        <f>'[3]arkusz główny'!H286</f>
        <v>972841</v>
      </c>
      <c r="E66" s="271"/>
      <c r="F66" s="262"/>
      <c r="G66" s="184">
        <f>'[3]arkusz główny'!U286</f>
        <v>931123</v>
      </c>
      <c r="H66" s="185">
        <f>'[3]arkusz główny'!V286</f>
        <v>1142517985.72</v>
      </c>
      <c r="I66" s="256"/>
      <c r="J66" s="188">
        <f>'[3]arkusz główny'!AK286</f>
        <v>217306</v>
      </c>
      <c r="K66" s="189">
        <f>'[3]arkusz główny'!AL286</f>
        <v>1164238599.6199999</v>
      </c>
      <c r="L66" s="189">
        <f>'[3]arkusz główny'!AM286</f>
        <v>814437748.56000006</v>
      </c>
      <c r="M66" s="189">
        <f>'[3]arkusz główny'!AN286</f>
        <v>258966223.15000007</v>
      </c>
      <c r="N66" s="258"/>
      <c r="O66" s="260"/>
    </row>
    <row r="67" spans="1:15" x14ac:dyDescent="0.25">
      <c r="A67" s="264" t="s">
        <v>107</v>
      </c>
      <c r="B67" s="181" t="s">
        <v>90</v>
      </c>
      <c r="C67" s="253"/>
      <c r="D67" s="190">
        <f>'[3]arkusz główny'!H287</f>
        <v>6359266</v>
      </c>
      <c r="E67" s="271"/>
      <c r="F67" s="262"/>
      <c r="G67" s="191">
        <f>'[3]arkusz główny'!U287</f>
        <v>6180140</v>
      </c>
      <c r="H67" s="192">
        <f>'[3]arkusz główny'!V287</f>
        <v>10904282026.02</v>
      </c>
      <c r="I67" s="256"/>
      <c r="J67" s="108">
        <f>'[3]arkusz główny'!AK287</f>
        <v>1075335</v>
      </c>
      <c r="K67" s="84">
        <f>'[3]arkusz główny'!AL287</f>
        <v>11031851806.57</v>
      </c>
      <c r="L67" s="84">
        <f>'[3]arkusz główny'!AM287</f>
        <v>7495464213.8400011</v>
      </c>
      <c r="M67" s="84">
        <f>'[3]arkusz główny'!AN287</f>
        <v>2489373506.3499999</v>
      </c>
      <c r="N67" s="258"/>
      <c r="O67" s="260"/>
    </row>
    <row r="68" spans="1:15" x14ac:dyDescent="0.25">
      <c r="A68" s="272"/>
      <c r="B68" s="157" t="s">
        <v>108</v>
      </c>
      <c r="C68" s="253"/>
      <c r="D68" s="49">
        <f>'[3]arkusz główny'!H296</f>
        <v>809</v>
      </c>
      <c r="E68" s="271"/>
      <c r="F68" s="262"/>
      <c r="G68" s="191">
        <f>'[3]arkusz główny'!U296</f>
        <v>809</v>
      </c>
      <c r="H68" s="192">
        <f>'[3]arkusz główny'!V296</f>
        <v>4003540.3000000003</v>
      </c>
      <c r="I68" s="256"/>
      <c r="J68" s="108">
        <f>'[3]arkusz główny'!AK296</f>
        <v>812</v>
      </c>
      <c r="K68" s="84">
        <f>'[3]arkusz główny'!AL296</f>
        <v>2425060.4699999997</v>
      </c>
      <c r="L68" s="84">
        <f>'[3]arkusz główny'!AM296</f>
        <v>1543063.23</v>
      </c>
      <c r="M68" s="84">
        <f>'[3]arkusz główny'!AN296</f>
        <v>566164.31999999995</v>
      </c>
      <c r="N68" s="258"/>
      <c r="O68" s="260"/>
    </row>
    <row r="69" spans="1:15" x14ac:dyDescent="0.25">
      <c r="A69" s="193">
        <v>14</v>
      </c>
      <c r="B69" s="194" t="s">
        <v>109</v>
      </c>
      <c r="C69" s="195">
        <f>'[3]arkusz główny'!F298</f>
        <v>983480731.04621506</v>
      </c>
      <c r="D69" s="196">
        <f>'[3]arkusz główny'!H298</f>
        <v>144675</v>
      </c>
      <c r="E69" s="197"/>
      <c r="F69" s="198"/>
      <c r="G69" s="199">
        <f>'[3]arkusz główny'!U298</f>
        <v>113491</v>
      </c>
      <c r="H69" s="200">
        <f>'[3]arkusz główny'!V298</f>
        <v>693121773.25999999</v>
      </c>
      <c r="I69" s="201">
        <f>IFERROR(H69/C69,".")</f>
        <v>0.70476395864173702</v>
      </c>
      <c r="J69" s="202">
        <f>'[3]arkusz główny'!AK298</f>
        <v>54904</v>
      </c>
      <c r="K69" s="203">
        <f>'[3]arkusz główny'!AL298</f>
        <v>686635415.68000007</v>
      </c>
      <c r="L69" s="203">
        <f>'[3]arkusz główny'!AM298</f>
        <v>436905535.25999999</v>
      </c>
      <c r="M69" s="203">
        <f>'[3]arkusz główny'!AN298</f>
        <v>148426710.97000003</v>
      </c>
      <c r="N69" s="204">
        <f>IFERROR(M69/O69,".")</f>
        <v>0.70231243952872158</v>
      </c>
      <c r="O69" s="205">
        <f>'[3]arkusz główny'!AR298</f>
        <v>211340000</v>
      </c>
    </row>
    <row r="70" spans="1:15" x14ac:dyDescent="0.25">
      <c r="A70" s="206">
        <v>16</v>
      </c>
      <c r="B70" s="161" t="s">
        <v>110</v>
      </c>
      <c r="C70" s="195">
        <f>'[3]arkusz główny'!F303</f>
        <v>580249830.65882194</v>
      </c>
      <c r="D70" s="196">
        <f>'[3]arkusz główny'!H303</f>
        <v>1112</v>
      </c>
      <c r="E70" s="200">
        <f>'[3]arkusz główny'!I303</f>
        <v>2719880655.8400002</v>
      </c>
      <c r="F70" s="207">
        <f>IFERROR(E70/C70,".")</f>
        <v>4.6874303310900034</v>
      </c>
      <c r="G70" s="199">
        <f>'[3]arkusz główny'!U303</f>
        <v>316</v>
      </c>
      <c r="H70" s="200">
        <f>'[3]arkusz główny'!V303</f>
        <v>353386944.75</v>
      </c>
      <c r="I70" s="201">
        <f>IFERROR(H70/C70,".")</f>
        <v>0.60902550259904542</v>
      </c>
      <c r="J70" s="202">
        <f>'[3]arkusz główny'!AK303</f>
        <v>237</v>
      </c>
      <c r="K70" s="203">
        <f>'[3]arkusz główny'!AL303</f>
        <v>159891614.22999999</v>
      </c>
      <c r="L70" s="203">
        <f>'[3]arkusz główny'!AM303</f>
        <v>101739033.17999999</v>
      </c>
      <c r="M70" s="203">
        <f>'[3]arkusz główny'!AN303</f>
        <v>34415519.93</v>
      </c>
      <c r="N70" s="204">
        <f>IFERROR(M70/O70,".")</f>
        <v>0.27834338802460362</v>
      </c>
      <c r="O70" s="205">
        <f>'[3]arkusz główny'!AR303</f>
        <v>123644108</v>
      </c>
    </row>
    <row r="71" spans="1:15" x14ac:dyDescent="0.25">
      <c r="A71" s="206">
        <v>17</v>
      </c>
      <c r="B71" s="161" t="s">
        <v>111</v>
      </c>
      <c r="C71" s="195">
        <f>'[3]arkusz główny'!F311</f>
        <v>138805632.217987</v>
      </c>
      <c r="D71" s="208">
        <f>'[3]arkusz główny'!H311</f>
        <v>426</v>
      </c>
      <c r="E71" s="200">
        <f>'[3]arkusz główny'!I311</f>
        <v>3998599.9499999993</v>
      </c>
      <c r="F71" s="207">
        <f>IFERROR(E71/C71,".")</f>
        <v>2.880718805214191E-2</v>
      </c>
      <c r="G71" s="199">
        <f>'[3]arkusz główny'!U311</f>
        <v>182</v>
      </c>
      <c r="H71" s="200">
        <f>'[3]arkusz główny'!V311</f>
        <v>1913819.3199999998</v>
      </c>
      <c r="I71" s="201">
        <f>IFERROR(H71/C71,".")</f>
        <v>1.3787764152065864E-2</v>
      </c>
      <c r="J71" s="202">
        <f>'[3]arkusz główny'!AK311</f>
        <v>156</v>
      </c>
      <c r="K71" s="203">
        <f>'[3]arkusz główny'!AL311</f>
        <v>1701798.2799999998</v>
      </c>
      <c r="L71" s="203">
        <f>'[3]arkusz główny'!AM311</f>
        <v>1082853.3799999999</v>
      </c>
      <c r="M71" s="203">
        <f>'[3]arkusz główny'!AN311</f>
        <v>362759.71000000008</v>
      </c>
      <c r="N71" s="204">
        <f>IFERROR(M71/O71,".")</f>
        <v>1.2309457414319649E-2</v>
      </c>
      <c r="O71" s="205">
        <f>'[3]arkusz główny'!AR311</f>
        <v>29470000</v>
      </c>
    </row>
    <row r="72" spans="1:15" x14ac:dyDescent="0.25">
      <c r="A72" s="55">
        <v>19</v>
      </c>
      <c r="B72" s="56" t="s">
        <v>112</v>
      </c>
      <c r="C72" s="57">
        <f>'[3]arkusz główny'!F314</f>
        <v>4402687438.859766</v>
      </c>
      <c r="D72" s="209">
        <f>D73+D74+D77+D80</f>
        <v>49833</v>
      </c>
      <c r="E72" s="59">
        <f>E73+E74+E77+E80</f>
        <v>6547550577.0543156</v>
      </c>
      <c r="F72" s="60">
        <f>IFERROR(E72/C72,".")</f>
        <v>1.4871713397737902</v>
      </c>
      <c r="G72" s="61">
        <f>G73+G74+G77+G80</f>
        <v>26988</v>
      </c>
      <c r="H72" s="59">
        <f>H73+H74+H77+H80</f>
        <v>3746507459.9201722</v>
      </c>
      <c r="I72" s="62">
        <f>IFERROR(H72/C72,".")</f>
        <v>0.85095921796584884</v>
      </c>
      <c r="J72" s="63">
        <f>'[3]arkusz główny'!AK314</f>
        <v>19888</v>
      </c>
      <c r="K72" s="64">
        <f>K73+K74+K77+K80</f>
        <v>3118155197.2700005</v>
      </c>
      <c r="L72" s="64">
        <f>L73+L74+L77+L80</f>
        <v>1915758020.9500003</v>
      </c>
      <c r="M72" s="64">
        <f>M73+M74+M77+M80</f>
        <v>703816369.5</v>
      </c>
      <c r="N72" s="65">
        <f>IFERROR(M72/O72,".")</f>
        <v>0.72809584301236641</v>
      </c>
      <c r="O72" s="66">
        <f>'[3]arkusz główny'!AR314</f>
        <v>966653465</v>
      </c>
    </row>
    <row r="73" spans="1:15" x14ac:dyDescent="0.25">
      <c r="A73" s="37" t="s">
        <v>113</v>
      </c>
      <c r="B73" s="210" t="s">
        <v>114</v>
      </c>
      <c r="C73" s="253"/>
      <c r="D73" s="211">
        <f>'[3]arkusz główny'!H315</f>
        <v>620</v>
      </c>
      <c r="E73" s="41">
        <f>'[3]arkusz główny'!I315</f>
        <v>61028000</v>
      </c>
      <c r="F73" s="262"/>
      <c r="G73" s="212">
        <f>'[3]arkusz główny'!U315</f>
        <v>609</v>
      </c>
      <c r="H73" s="94">
        <f>'[3]arkusz główny'!V315</f>
        <v>60120000</v>
      </c>
      <c r="I73" s="256"/>
      <c r="J73" s="44">
        <f>'[3]arkusz główny'!AK315</f>
        <v>332</v>
      </c>
      <c r="K73" s="213">
        <f>'[3]arkusz główny'!AL315</f>
        <v>41715080</v>
      </c>
      <c r="L73" s="213">
        <f>'[3]arkusz główny'!AM315</f>
        <v>26543305.399999999</v>
      </c>
      <c r="M73" s="213">
        <f>'[3]arkusz główny'!AN315</f>
        <v>9599891.5399999991</v>
      </c>
      <c r="N73" s="258"/>
      <c r="O73" s="260"/>
    </row>
    <row r="74" spans="1:15" x14ac:dyDescent="0.25">
      <c r="A74" s="264" t="s">
        <v>115</v>
      </c>
      <c r="B74" s="85" t="s">
        <v>116</v>
      </c>
      <c r="C74" s="253"/>
      <c r="D74" s="93">
        <f>'[3]arkusz główny'!H318</f>
        <v>48540</v>
      </c>
      <c r="E74" s="94">
        <f>'[3]arkusz główny'!I318</f>
        <v>5611477935.0491762</v>
      </c>
      <c r="F74" s="262"/>
      <c r="G74" s="95">
        <f>SUM(G75:G76)</f>
        <v>25862</v>
      </c>
      <c r="H74" s="94">
        <f>SUM(H75:H76)</f>
        <v>2928503604.9650331</v>
      </c>
      <c r="I74" s="256"/>
      <c r="J74" s="80">
        <f>'[3]arkusz główny'!AK318</f>
        <v>19797</v>
      </c>
      <c r="K74" s="81">
        <f>'[3]arkusz główny'!AL318</f>
        <v>2451309150.1100001</v>
      </c>
      <c r="L74" s="81">
        <f>'[3]arkusz główny'!AM318</f>
        <v>1508288023.75</v>
      </c>
      <c r="M74" s="81">
        <f>'[3]arkusz główny'!AN318</f>
        <v>553305229.75999999</v>
      </c>
      <c r="N74" s="258"/>
      <c r="O74" s="260"/>
    </row>
    <row r="75" spans="1:15" x14ac:dyDescent="0.25">
      <c r="A75" s="265"/>
      <c r="B75" s="181" t="s">
        <v>117</v>
      </c>
      <c r="C75" s="253"/>
      <c r="D75" s="93">
        <f>'[3]arkusz główny'!H319</f>
        <v>48540</v>
      </c>
      <c r="E75" s="94">
        <f>'[3]arkusz główny'!I319</f>
        <v>5611477935.0491762</v>
      </c>
      <c r="F75" s="262"/>
      <c r="G75" s="95">
        <f>'[3]arkusz główny'!U319</f>
        <v>25799</v>
      </c>
      <c r="H75" s="94">
        <f>'[3]arkusz główny'!V319</f>
        <v>2923456924.4250331</v>
      </c>
      <c r="I75" s="256"/>
      <c r="J75" s="80">
        <f>'[3]arkusz główny'!AK319</f>
        <v>19743</v>
      </c>
      <c r="K75" s="81">
        <f>'[3]arkusz główny'!AL319</f>
        <v>2446262469.5700002</v>
      </c>
      <c r="L75" s="81">
        <f>'[3]arkusz główny'!AM319</f>
        <v>1505076821.1300001</v>
      </c>
      <c r="M75" s="81">
        <f>'[3]arkusz główny'!AN319</f>
        <v>552170518.09000003</v>
      </c>
      <c r="N75" s="258"/>
      <c r="O75" s="260"/>
    </row>
    <row r="76" spans="1:15" x14ac:dyDescent="0.25">
      <c r="A76" s="266"/>
      <c r="B76" s="157" t="s">
        <v>118</v>
      </c>
      <c r="C76" s="253"/>
      <c r="D76" s="214"/>
      <c r="E76" s="215"/>
      <c r="F76" s="262"/>
      <c r="G76" s="95">
        <f>'[3]arkusz główny'!U320</f>
        <v>63</v>
      </c>
      <c r="H76" s="94">
        <f>'[3]arkusz główny'!V320</f>
        <v>5046680.5399999991</v>
      </c>
      <c r="I76" s="256"/>
      <c r="J76" s="80">
        <f>'[3]arkusz główny'!AK320</f>
        <v>62</v>
      </c>
      <c r="K76" s="81">
        <f>'[3]arkusz główny'!AL320</f>
        <v>5046680.5399999991</v>
      </c>
      <c r="L76" s="81">
        <f>'[3]arkusz główny'!AM320</f>
        <v>3211202.62</v>
      </c>
      <c r="M76" s="81">
        <f>'[3]arkusz główny'!AN320</f>
        <v>1134711.67</v>
      </c>
      <c r="N76" s="258"/>
      <c r="O76" s="260"/>
    </row>
    <row r="77" spans="1:15" x14ac:dyDescent="0.25">
      <c r="A77" s="264" t="s">
        <v>119</v>
      </c>
      <c r="B77" s="85" t="s">
        <v>120</v>
      </c>
      <c r="C77" s="253"/>
      <c r="D77" s="93">
        <f>'[3]arkusz główny'!H321</f>
        <v>399</v>
      </c>
      <c r="E77" s="94">
        <f>'[3]arkusz główny'!I321</f>
        <v>238312769.29000005</v>
      </c>
      <c r="F77" s="262"/>
      <c r="G77" s="95">
        <f>SUM(G78:G79)</f>
        <v>244</v>
      </c>
      <c r="H77" s="94">
        <f>SUM(H78:H79)</f>
        <v>122859465.99000001</v>
      </c>
      <c r="I77" s="256"/>
      <c r="J77" s="80">
        <f>'[3]arkusz główny'!AK321</f>
        <v>268</v>
      </c>
      <c r="K77" s="81">
        <f>'[3]arkusz główny'!AL321</f>
        <v>84771720.01000002</v>
      </c>
      <c r="L77" s="81">
        <f>'[3]arkusz główny'!AM321</f>
        <v>41317205.880000003</v>
      </c>
      <c r="M77" s="81">
        <f>'[3]arkusz główny'!AN321</f>
        <v>18672638.190000001</v>
      </c>
      <c r="N77" s="258"/>
      <c r="O77" s="260"/>
    </row>
    <row r="78" spans="1:15" x14ac:dyDescent="0.25">
      <c r="A78" s="265"/>
      <c r="B78" s="181" t="s">
        <v>117</v>
      </c>
      <c r="C78" s="253"/>
      <c r="D78" s="49">
        <f>'[3]arkusz główny'!H322</f>
        <v>399</v>
      </c>
      <c r="E78" s="50">
        <f>'[3]arkusz główny'!I322</f>
        <v>238312769.29000005</v>
      </c>
      <c r="F78" s="262"/>
      <c r="G78" s="51">
        <f>'[3]arkusz główny'!U322</f>
        <v>240</v>
      </c>
      <c r="H78" s="50">
        <f>'[3]arkusz główny'!V322</f>
        <v>121889307.71000001</v>
      </c>
      <c r="I78" s="256"/>
      <c r="J78" s="52">
        <f>'[3]arkusz główny'!AK322</f>
        <v>267</v>
      </c>
      <c r="K78" s="53">
        <f>'[3]arkusz główny'!AL322</f>
        <v>83801561.730000019</v>
      </c>
      <c r="L78" s="53">
        <f>'[3]arkusz główny'!AM322</f>
        <v>40699894.200000003</v>
      </c>
      <c r="M78" s="53">
        <f>'[3]arkusz główny'!AN322</f>
        <v>18454791.550000001</v>
      </c>
      <c r="N78" s="258"/>
      <c r="O78" s="260"/>
    </row>
    <row r="79" spans="1:15" x14ac:dyDescent="0.25">
      <c r="A79" s="266"/>
      <c r="B79" s="157" t="s">
        <v>118</v>
      </c>
      <c r="C79" s="253"/>
      <c r="D79" s="214"/>
      <c r="E79" s="215"/>
      <c r="F79" s="263"/>
      <c r="G79" s="51">
        <f>'[3]arkusz główny'!U323</f>
        <v>4</v>
      </c>
      <c r="H79" s="50">
        <f>'[3]arkusz główny'!V323</f>
        <v>970158.28</v>
      </c>
      <c r="I79" s="256"/>
      <c r="J79" s="52">
        <f>'[3]arkusz główny'!AK323</f>
        <v>7</v>
      </c>
      <c r="K79" s="53">
        <f>'[3]arkusz główny'!AL323</f>
        <v>970158.28</v>
      </c>
      <c r="L79" s="53">
        <f>'[3]arkusz główny'!AM323</f>
        <v>617311.68000000005</v>
      </c>
      <c r="M79" s="53">
        <f>'[3]arkusz główny'!AN323</f>
        <v>217846.64</v>
      </c>
      <c r="N79" s="258"/>
      <c r="O79" s="260"/>
    </row>
    <row r="80" spans="1:15" x14ac:dyDescent="0.25">
      <c r="A80" s="47" t="s">
        <v>121</v>
      </c>
      <c r="B80" s="82" t="s">
        <v>122</v>
      </c>
      <c r="C80" s="253"/>
      <c r="D80" s="49">
        <f>'[3]arkusz główny'!H324</f>
        <v>274</v>
      </c>
      <c r="E80" s="50">
        <f>'[3]arkusz główny'!I324</f>
        <v>636731872.71513903</v>
      </c>
      <c r="F80" s="262"/>
      <c r="G80" s="51">
        <f>'[3]arkusz główny'!U324</f>
        <v>273</v>
      </c>
      <c r="H80" s="50">
        <f>'[3]arkusz główny'!V324</f>
        <v>635024388.96513903</v>
      </c>
      <c r="I80" s="256"/>
      <c r="J80" s="52">
        <f>'[3]arkusz główny'!AK324</f>
        <v>274</v>
      </c>
      <c r="K80" s="53">
        <f>'[3]arkusz główny'!AL324</f>
        <v>540359247.1500001</v>
      </c>
      <c r="L80" s="53">
        <f>'[3]arkusz główny'!AM324</f>
        <v>339609485.91999996</v>
      </c>
      <c r="M80" s="53">
        <f>'[3]arkusz główny'!AN324</f>
        <v>122238610.00999999</v>
      </c>
      <c r="N80" s="258"/>
      <c r="O80" s="260"/>
    </row>
    <row r="81" spans="1:15" x14ac:dyDescent="0.25">
      <c r="A81" s="55">
        <v>20</v>
      </c>
      <c r="B81" s="56" t="s">
        <v>123</v>
      </c>
      <c r="C81" s="57">
        <f>'[3]arkusz główny'!F325</f>
        <v>2195276535.4678879</v>
      </c>
      <c r="D81" s="58">
        <f>'[3]arkusz główny'!H325</f>
        <v>1547</v>
      </c>
      <c r="E81" s="59">
        <f>'[3]arkusz główny'!I325</f>
        <v>1325520492.8400002</v>
      </c>
      <c r="F81" s="60">
        <f>IFERROR(E81/C81,".")</f>
        <v>0.60380570348395168</v>
      </c>
      <c r="G81" s="61">
        <f>'[3]arkusz główny'!U325</f>
        <v>1441</v>
      </c>
      <c r="H81" s="59">
        <f>'[3]arkusz główny'!V325</f>
        <v>1245526324.2399998</v>
      </c>
      <c r="I81" s="62">
        <f>IFERROR(H81/C81,".")</f>
        <v>0.56736648167859904</v>
      </c>
      <c r="J81" s="63">
        <f>'[3]arkusz główny'!AK325</f>
        <v>42</v>
      </c>
      <c r="K81" s="64">
        <f>'[3]arkusz główny'!AL325</f>
        <v>1082760100.3399999</v>
      </c>
      <c r="L81" s="64">
        <f>'[3]arkusz główny'!AM325</f>
        <v>688959924.34000003</v>
      </c>
      <c r="M81" s="64">
        <f>'[3]arkusz główny'!AN325</f>
        <v>241949957.03999999</v>
      </c>
      <c r="N81" s="65">
        <f>IFERROR(M81/O81,".")</f>
        <v>0.50602539052022344</v>
      </c>
      <c r="O81" s="66">
        <f>'[3]arkusz główny'!AR325</f>
        <v>478137978</v>
      </c>
    </row>
    <row r="82" spans="1:15" ht="24.75" customHeight="1" x14ac:dyDescent="0.25">
      <c r="A82" s="55">
        <f>'[3]arkusz główny'!B328</f>
        <v>21</v>
      </c>
      <c r="B82" s="56" t="e">
        <f>'[3]arkusz główny'!C328:D328</f>
        <v>#VALUE!</v>
      </c>
      <c r="C82" s="57">
        <f>'[3]arkusz główny'!F328</f>
        <v>1199199808.868607</v>
      </c>
      <c r="D82" s="209">
        <f>'[3]arkusz główny'!H328</f>
        <v>195625</v>
      </c>
      <c r="E82" s="216"/>
      <c r="F82" s="217"/>
      <c r="G82" s="61">
        <f>'[3]arkusz główny'!U328</f>
        <v>180305</v>
      </c>
      <c r="H82" s="59">
        <f>'[3]arkusz główny'!V328</f>
        <v>1198852225.3199999</v>
      </c>
      <c r="I82" s="62">
        <f>IFERROR(H82/C82,".")</f>
        <v>0.99971015376583905</v>
      </c>
      <c r="J82" s="63">
        <f>'[3]arkusz główny'!AK328</f>
        <v>180341</v>
      </c>
      <c r="K82" s="64">
        <f>'[3]arkusz główny'!AL328</f>
        <v>1199188524.4499998</v>
      </c>
      <c r="L82" s="64">
        <f>'[3]arkusz główny'!AM328</f>
        <v>763043251.44000018</v>
      </c>
      <c r="M82" s="64">
        <f>'[3]arkusz główny'!AN328</f>
        <v>267027483.84999996</v>
      </c>
      <c r="N82" s="65">
        <f>IFERROR(M82/O82,".")</f>
        <v>1.0003143954873035</v>
      </c>
      <c r="O82" s="66">
        <f>'[3]arkusz główny'!AR328</f>
        <v>266943558</v>
      </c>
    </row>
    <row r="83" spans="1:15" ht="24.75" customHeight="1" x14ac:dyDescent="0.25">
      <c r="A83" s="55">
        <v>22</v>
      </c>
      <c r="B83" s="56" t="s">
        <v>124</v>
      </c>
      <c r="C83" s="57">
        <f>'[3]arkusz główny'!F329</f>
        <v>729792991.81949997</v>
      </c>
      <c r="D83" s="209">
        <f>'[3]arkusz główny'!H329</f>
        <v>34676</v>
      </c>
      <c r="E83" s="216"/>
      <c r="F83" s="217"/>
      <c r="G83" s="61">
        <f>'[3]arkusz główny'!U329</f>
        <v>0</v>
      </c>
      <c r="H83" s="59">
        <f>'[3]arkusz główny'!V329</f>
        <v>0</v>
      </c>
      <c r="I83" s="62">
        <f>IFERROR(H83/C83,".")</f>
        <v>0</v>
      </c>
      <c r="J83" s="63">
        <f>'[3]arkusz główny'!AK329</f>
        <v>0</v>
      </c>
      <c r="K83" s="64">
        <f>'[3]arkusz główny'!AL329</f>
        <v>0</v>
      </c>
      <c r="L83" s="64">
        <f>'[3]arkusz główny'!AM329</f>
        <v>0</v>
      </c>
      <c r="M83" s="64">
        <f>'[3]arkusz główny'!AN329</f>
        <v>0</v>
      </c>
      <c r="N83" s="65">
        <f>IFERROR(M83/O83,".")</f>
        <v>0</v>
      </c>
      <c r="O83" s="66">
        <f>'[3]arkusz główny'!AR329</f>
        <v>154935565</v>
      </c>
    </row>
    <row r="84" spans="1:15" x14ac:dyDescent="0.25">
      <c r="A84" s="55"/>
      <c r="B84" s="56" t="s">
        <v>125</v>
      </c>
      <c r="C84" s="57">
        <f>'[3]arkusz główny'!F330</f>
        <v>1168522374.7549529</v>
      </c>
      <c r="D84" s="218">
        <f>'[3]arkusz główny'!H329</f>
        <v>34676</v>
      </c>
      <c r="E84" s="216"/>
      <c r="F84" s="217"/>
      <c r="G84" s="219"/>
      <c r="H84" s="59">
        <f>'[3]zobowiązania wieloletnie'!F22</f>
        <v>1259806059.8399999</v>
      </c>
      <c r="I84" s="62">
        <f>IFERROR(H84/C84,".")</f>
        <v>1.0781189021769393</v>
      </c>
      <c r="J84" s="63">
        <f>'[3]arkusz główny'!AK330</f>
        <v>53466</v>
      </c>
      <c r="K84" s="64">
        <f>SUM(K85:K86)</f>
        <v>1259806059.8399999</v>
      </c>
      <c r="L84" s="64">
        <f>SUM(L85:L86)</f>
        <v>801610222.11000001</v>
      </c>
      <c r="M84" s="64">
        <f>SUM(M85:M86)</f>
        <v>298022333.51999998</v>
      </c>
      <c r="N84" s="65">
        <f>IFERROR(M84/O84,".")</f>
        <v>1.1362533924201312</v>
      </c>
      <c r="O84" s="66">
        <f>'[3]arkusz główny'!AR330</f>
        <v>262285099</v>
      </c>
    </row>
    <row r="85" spans="1:15" x14ac:dyDescent="0.25">
      <c r="A85" s="251" t="s">
        <v>89</v>
      </c>
      <c r="B85" s="220" t="s">
        <v>39</v>
      </c>
      <c r="C85" s="253"/>
      <c r="D85" s="255"/>
      <c r="E85" s="155"/>
      <c r="F85" s="42"/>
      <c r="G85" s="221"/>
      <c r="H85" s="140">
        <f>'[3]zobowiązania wieloletnie'!F23</f>
        <v>586710746.80999994</v>
      </c>
      <c r="I85" s="256"/>
      <c r="J85" s="222">
        <f>'[3]arkusz główny'!AK331</f>
        <v>17662</v>
      </c>
      <c r="K85" s="223">
        <f>'[3]arkusz główny'!AL331</f>
        <v>586710746.80999994</v>
      </c>
      <c r="L85" s="223">
        <f>'[3]arkusz główny'!AM331</f>
        <v>373321628.94999999</v>
      </c>
      <c r="M85" s="223">
        <f>'[3]arkusz główny'!AN331</f>
        <v>137689495.24000001</v>
      </c>
      <c r="N85" s="258"/>
      <c r="O85" s="260"/>
    </row>
    <row r="86" spans="1:15" ht="13" thickBot="1" x14ac:dyDescent="0.3">
      <c r="A86" s="252"/>
      <c r="B86" s="157" t="s">
        <v>126</v>
      </c>
      <c r="C86" s="254"/>
      <c r="D86" s="255"/>
      <c r="E86" s="155"/>
      <c r="F86" s="42"/>
      <c r="G86" s="224"/>
      <c r="H86" s="225">
        <f>'[3]zobowiązania wieloletnie'!F24</f>
        <v>673095313.02999997</v>
      </c>
      <c r="I86" s="257"/>
      <c r="J86" s="226">
        <f>'[3]arkusz główny'!AK332</f>
        <v>35804</v>
      </c>
      <c r="K86" s="227">
        <f>'[3]arkusz główny'!AL332</f>
        <v>673095313.02999997</v>
      </c>
      <c r="L86" s="227">
        <f>'[3]arkusz główny'!AM332</f>
        <v>428288593.16000003</v>
      </c>
      <c r="M86" s="227">
        <f>'[3]arkusz główny'!AN332</f>
        <v>160332838.28</v>
      </c>
      <c r="N86" s="259"/>
      <c r="O86" s="261"/>
    </row>
    <row r="87" spans="1:15" ht="16" thickBot="1" x14ac:dyDescent="0.3">
      <c r="A87" s="245" t="s">
        <v>127</v>
      </c>
      <c r="B87" s="246"/>
      <c r="C87" s="228">
        <f>'[3]arkusz główny'!F333</f>
        <v>82228324110.127579</v>
      </c>
      <c r="D87" s="229">
        <f>D84+D81+D72+D70+D69+D63+D58+D52+D49+D43+D37+D31+D28+D18+D13+D9+D6+D82+D71</f>
        <v>7856453</v>
      </c>
      <c r="E87" s="230">
        <f>E84+E81+E72+E70+E69+E63+E58+E52+E49+E43+E37+E31+E28+E18+E13+E9+E6+E82+E71</f>
        <v>87421946180.028488</v>
      </c>
      <c r="F87" s="231">
        <f>IFERROR(E87/C87,".")</f>
        <v>1.0631609865105014</v>
      </c>
      <c r="G87" s="232">
        <f>G84+G81+G72+G70+G69+G63+G58+G52+G49+G43+G37+G31+G28+G18+G13+G9+G6+G82+G71</f>
        <v>7388743</v>
      </c>
      <c r="H87" s="233">
        <f>H84+H81+H72+H70+H69+H63+H58+H52+H49+H43+H37+H31+H28+H18+H13+H9+H6+H82+H71</f>
        <v>70171916508.796494</v>
      </c>
      <c r="I87" s="234">
        <f>IFERROR(H87/C87,".")</f>
        <v>0.85337889672682543</v>
      </c>
      <c r="J87" s="235">
        <f>'[3]arkusz główny'!AK333</f>
        <v>1273103</v>
      </c>
      <c r="K87" s="236">
        <f>K84+K81+K72+K70+K63+K58+K52+K49+K43+K37+K31+K28+K18+K13+K9+K6+K82+K69+K71</f>
        <v>54409275515.139999</v>
      </c>
      <c r="L87" s="236">
        <f>L84+L81+L72+L70+L63+L58+L52+L49+L43+L37+L31+L28+L18+L13+L9+L6+L82+L69+L71</f>
        <v>35187254345.670006</v>
      </c>
      <c r="M87" s="236">
        <f>M84+M81+M72+M70+M63+M58+M52+M49+M43+M37+M31+M28+M18+M13+M9+M6+M82+M69+M71</f>
        <v>12226597671.6</v>
      </c>
      <c r="N87" s="237">
        <f>IFERROR(M87/O87,".")</f>
        <v>0.67712793038138075</v>
      </c>
      <c r="O87" s="238">
        <f>'[3]arkusz główny'!AR333</f>
        <v>18056554933</v>
      </c>
    </row>
    <row r="88" spans="1:15" ht="16" thickBot="1" x14ac:dyDescent="0.3">
      <c r="A88" s="247" t="s">
        <v>128</v>
      </c>
      <c r="B88" s="247"/>
      <c r="C88" s="239">
        <f>'[3]arkusz główny'!F334</f>
        <v>82781089382.41069</v>
      </c>
      <c r="D88" s="248"/>
      <c r="E88" s="249"/>
      <c r="F88" s="249"/>
      <c r="G88" s="250"/>
      <c r="H88" s="233">
        <f>'[3]arkusz główny'!V334</f>
        <v>70716908508.796494</v>
      </c>
      <c r="I88" s="240">
        <f>IFERROR(H88/C88,".")</f>
        <v>0.85426404794115218</v>
      </c>
      <c r="J88" s="241"/>
      <c r="K88" s="236">
        <f>'[3]arkusz główny'!AL334</f>
        <v>54837323515.139999</v>
      </c>
      <c r="L88" s="236">
        <f>'[3]arkusz główny'!AM334</f>
        <v>35459621287.950005</v>
      </c>
      <c r="M88" s="236">
        <f>'[3]arkusz główny'!AN334</f>
        <v>12319350991.460001</v>
      </c>
      <c r="N88" s="237">
        <f>IFERROR(M88/O88,".")</f>
        <v>0.6777977914221851</v>
      </c>
      <c r="O88" s="239">
        <f>O84+O81+O72+O70+O63+O58+O52+O49+O43+O37+O31+O28+O18+O13+O9+O6+O69+O82+O71+O83</f>
        <v>18175554933</v>
      </c>
    </row>
    <row r="89" spans="1:15" ht="13" x14ac:dyDescent="0.3">
      <c r="A89" s="242" t="s">
        <v>130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</row>
    <row r="90" spans="1:15" ht="13" x14ac:dyDescent="0.3">
      <c r="A90" s="242" t="s">
        <v>129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O90" s="244"/>
    </row>
    <row r="91" spans="1:15" x14ac:dyDescent="0.25">
      <c r="A91" s="242" t="s">
        <v>131</v>
      </c>
    </row>
    <row r="92" spans="1:15" x14ac:dyDescent="0.25">
      <c r="A92" s="242" t="s">
        <v>132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4"/>
    <mergeCell ref="A26:A27"/>
    <mergeCell ref="C29:C30"/>
    <mergeCell ref="F29:F30"/>
    <mergeCell ref="I29:I30"/>
    <mergeCell ref="N29:N30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4:C48"/>
    <mergeCell ref="A45:A47"/>
    <mergeCell ref="F45:F47"/>
    <mergeCell ref="I45:I47"/>
    <mergeCell ref="N45:N47"/>
    <mergeCell ref="O45:O47"/>
    <mergeCell ref="O29:O30"/>
    <mergeCell ref="A38:A39"/>
    <mergeCell ref="C38:C42"/>
    <mergeCell ref="F38:F42"/>
    <mergeCell ref="I38:I42"/>
    <mergeCell ref="N38:N42"/>
    <mergeCell ref="O38:O42"/>
    <mergeCell ref="A40:A41"/>
    <mergeCell ref="A55:A57"/>
    <mergeCell ref="C59:C62"/>
    <mergeCell ref="E59:E62"/>
    <mergeCell ref="F59:F62"/>
    <mergeCell ref="I59:I62"/>
    <mergeCell ref="N59:N62"/>
    <mergeCell ref="O50:O51"/>
    <mergeCell ref="C53:C56"/>
    <mergeCell ref="E53:E56"/>
    <mergeCell ref="F53:F56"/>
    <mergeCell ref="I53:I56"/>
    <mergeCell ref="N53:N56"/>
    <mergeCell ref="O53:O56"/>
    <mergeCell ref="A50:A51"/>
    <mergeCell ref="C50:C51"/>
    <mergeCell ref="E50:E51"/>
    <mergeCell ref="F50:F51"/>
    <mergeCell ref="I50:I51"/>
    <mergeCell ref="N50:N51"/>
    <mergeCell ref="C73:C80"/>
    <mergeCell ref="F73:F80"/>
    <mergeCell ref="I73:I80"/>
    <mergeCell ref="N73:N80"/>
    <mergeCell ref="O73:O80"/>
    <mergeCell ref="A74:A76"/>
    <mergeCell ref="A77:A79"/>
    <mergeCell ref="O59:O62"/>
    <mergeCell ref="A61:A62"/>
    <mergeCell ref="B64:B66"/>
    <mergeCell ref="C64:C68"/>
    <mergeCell ref="E64:E68"/>
    <mergeCell ref="F64:F68"/>
    <mergeCell ref="I64:I68"/>
    <mergeCell ref="N64:N68"/>
    <mergeCell ref="O64:O68"/>
    <mergeCell ref="A67:A68"/>
    <mergeCell ref="A87:B87"/>
    <mergeCell ref="A88:B88"/>
    <mergeCell ref="D88:G88"/>
    <mergeCell ref="A85:A86"/>
    <mergeCell ref="C85:C86"/>
    <mergeCell ref="D85:D86"/>
    <mergeCell ref="I85:I86"/>
    <mergeCell ref="N85:N86"/>
    <mergeCell ref="O85:O86"/>
  </mergeCells>
  <printOptions horizontalCentered="1" verticalCentered="1"/>
  <pageMargins left="0.31496062992125984" right="0" top="0" bottom="0" header="0.27559055118110237" footer="7.874015748031496E-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luty 2023</vt:lpstr>
      <vt:lpstr>'PROW 2014-2020 luty 2023'!Obszar_wydruku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2023-03-14T15:43:47Z</cp:lastPrinted>
  <dcterms:created xsi:type="dcterms:W3CDTF">2023-03-14T15:38:23Z</dcterms:created>
  <dcterms:modified xsi:type="dcterms:W3CDTF">2023-03-16T11:07:09Z</dcterms:modified>
</cp:coreProperties>
</file>