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smucha\Desktop\15\"/>
    </mc:Choice>
  </mc:AlternateContent>
  <xr:revisionPtr revIDLastSave="0" documentId="13_ncr:1_{6DD3007D-368D-4A3A-B998-EA52327747B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PROW 2014-2020 marzec 2023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marzec 2023'!$A$1:$O$92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1" l="1"/>
  <c r="L88" i="1"/>
  <c r="K88" i="1"/>
  <c r="H88" i="1"/>
  <c r="C88" i="1"/>
  <c r="O87" i="1"/>
  <c r="J87" i="1"/>
  <c r="C87" i="1"/>
  <c r="M86" i="1"/>
  <c r="L86" i="1"/>
  <c r="K86" i="1"/>
  <c r="J86" i="1"/>
  <c r="H86" i="1"/>
  <c r="M85" i="1"/>
  <c r="L85" i="1"/>
  <c r="K85" i="1"/>
  <c r="J85" i="1"/>
  <c r="H85" i="1"/>
  <c r="O84" i="1"/>
  <c r="J84" i="1"/>
  <c r="H84" i="1"/>
  <c r="D84" i="1"/>
  <c r="C84" i="1"/>
  <c r="O83" i="1"/>
  <c r="M83" i="1"/>
  <c r="L83" i="1"/>
  <c r="K83" i="1"/>
  <c r="J83" i="1"/>
  <c r="H83" i="1"/>
  <c r="G83" i="1"/>
  <c r="D83" i="1"/>
  <c r="C83" i="1"/>
  <c r="O82" i="1"/>
  <c r="M82" i="1"/>
  <c r="L82" i="1"/>
  <c r="K82" i="1"/>
  <c r="J82" i="1"/>
  <c r="H82" i="1"/>
  <c r="G82" i="1"/>
  <c r="D82" i="1"/>
  <c r="C82" i="1"/>
  <c r="A82" i="1"/>
  <c r="O81" i="1"/>
  <c r="M81" i="1"/>
  <c r="L81" i="1"/>
  <c r="K81" i="1"/>
  <c r="J81" i="1"/>
  <c r="H81" i="1"/>
  <c r="G81" i="1"/>
  <c r="E81" i="1"/>
  <c r="F81" i="1" s="1"/>
  <c r="D81" i="1"/>
  <c r="C81" i="1"/>
  <c r="M80" i="1"/>
  <c r="L80" i="1"/>
  <c r="K80" i="1"/>
  <c r="J80" i="1"/>
  <c r="H80" i="1"/>
  <c r="G80" i="1"/>
  <c r="E80" i="1"/>
  <c r="D80" i="1"/>
  <c r="M79" i="1"/>
  <c r="L79" i="1"/>
  <c r="K79" i="1"/>
  <c r="J79" i="1"/>
  <c r="H79" i="1"/>
  <c r="G79" i="1"/>
  <c r="M78" i="1"/>
  <c r="L78" i="1"/>
  <c r="K78" i="1"/>
  <c r="J78" i="1"/>
  <c r="H78" i="1"/>
  <c r="G78" i="1"/>
  <c r="E78" i="1"/>
  <c r="D78" i="1"/>
  <c r="M77" i="1"/>
  <c r="L77" i="1"/>
  <c r="K77" i="1"/>
  <c r="J77" i="1"/>
  <c r="E77" i="1"/>
  <c r="D77" i="1"/>
  <c r="M76" i="1"/>
  <c r="L76" i="1"/>
  <c r="K76" i="1"/>
  <c r="J76" i="1"/>
  <c r="H76" i="1"/>
  <c r="H74" i="1" s="1"/>
  <c r="G76" i="1"/>
  <c r="M75" i="1"/>
  <c r="L75" i="1"/>
  <c r="K75" i="1"/>
  <c r="J75" i="1"/>
  <c r="H75" i="1"/>
  <c r="G75" i="1"/>
  <c r="E75" i="1"/>
  <c r="D75" i="1"/>
  <c r="M74" i="1"/>
  <c r="L74" i="1"/>
  <c r="K74" i="1"/>
  <c r="J74" i="1"/>
  <c r="E74" i="1"/>
  <c r="D74" i="1"/>
  <c r="M73" i="1"/>
  <c r="L73" i="1"/>
  <c r="K73" i="1"/>
  <c r="J73" i="1"/>
  <c r="H73" i="1"/>
  <c r="G73" i="1"/>
  <c r="E73" i="1"/>
  <c r="D73" i="1"/>
  <c r="O72" i="1"/>
  <c r="J72" i="1"/>
  <c r="C72" i="1"/>
  <c r="O71" i="1"/>
  <c r="M71" i="1"/>
  <c r="L71" i="1"/>
  <c r="K71" i="1"/>
  <c r="J71" i="1"/>
  <c r="H71" i="1"/>
  <c r="G71" i="1"/>
  <c r="E71" i="1"/>
  <c r="F71" i="1" s="1"/>
  <c r="D71" i="1"/>
  <c r="C71" i="1"/>
  <c r="O70" i="1"/>
  <c r="M70" i="1"/>
  <c r="L70" i="1"/>
  <c r="K70" i="1"/>
  <c r="J70" i="1"/>
  <c r="H70" i="1"/>
  <c r="I70" i="1" s="1"/>
  <c r="G70" i="1"/>
  <c r="E70" i="1"/>
  <c r="D70" i="1"/>
  <c r="C70" i="1"/>
  <c r="O69" i="1"/>
  <c r="M69" i="1"/>
  <c r="L69" i="1"/>
  <c r="K69" i="1"/>
  <c r="J69" i="1"/>
  <c r="H69" i="1"/>
  <c r="I69" i="1" s="1"/>
  <c r="G69" i="1"/>
  <c r="D69" i="1"/>
  <c r="C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O63" i="1"/>
  <c r="M63" i="1"/>
  <c r="L63" i="1"/>
  <c r="K63" i="1"/>
  <c r="J63" i="1"/>
  <c r="H63" i="1"/>
  <c r="G63" i="1"/>
  <c r="D63" i="1"/>
  <c r="C63" i="1"/>
  <c r="M62" i="1"/>
  <c r="L62" i="1"/>
  <c r="K62" i="1"/>
  <c r="J62" i="1"/>
  <c r="H62" i="1"/>
  <c r="G62" i="1"/>
  <c r="D62" i="1"/>
  <c r="M61" i="1"/>
  <c r="L61" i="1"/>
  <c r="K61" i="1"/>
  <c r="J61" i="1"/>
  <c r="H61" i="1"/>
  <c r="G61" i="1"/>
  <c r="D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O58" i="1"/>
  <c r="M58" i="1"/>
  <c r="L58" i="1"/>
  <c r="K58" i="1"/>
  <c r="J58" i="1"/>
  <c r="H58" i="1"/>
  <c r="G58" i="1"/>
  <c r="D58" i="1"/>
  <c r="C58" i="1"/>
  <c r="M57" i="1"/>
  <c r="L57" i="1"/>
  <c r="K57" i="1"/>
  <c r="J57" i="1"/>
  <c r="M56" i="1"/>
  <c r="L56" i="1"/>
  <c r="K56" i="1"/>
  <c r="J56" i="1"/>
  <c r="H56" i="1"/>
  <c r="G56" i="1"/>
  <c r="D56" i="1"/>
  <c r="M55" i="1"/>
  <c r="L55" i="1"/>
  <c r="K55" i="1"/>
  <c r="J55" i="1"/>
  <c r="H55" i="1"/>
  <c r="G55" i="1"/>
  <c r="D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O52" i="1"/>
  <c r="M52" i="1"/>
  <c r="L52" i="1"/>
  <c r="K52" i="1"/>
  <c r="J52" i="1"/>
  <c r="H52" i="1"/>
  <c r="G52" i="1"/>
  <c r="D52" i="1"/>
  <c r="C52" i="1"/>
  <c r="M51" i="1"/>
  <c r="L51" i="1"/>
  <c r="K51" i="1"/>
  <c r="J51" i="1"/>
  <c r="H51" i="1"/>
  <c r="M50" i="1"/>
  <c r="L50" i="1"/>
  <c r="K50" i="1"/>
  <c r="K49" i="1" s="1"/>
  <c r="J50" i="1"/>
  <c r="H50" i="1"/>
  <c r="G50" i="1"/>
  <c r="G49" i="1" s="1"/>
  <c r="D50" i="1"/>
  <c r="D49" i="1" s="1"/>
  <c r="O49" i="1"/>
  <c r="H49" i="1"/>
  <c r="C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M46" i="1"/>
  <c r="L46" i="1"/>
  <c r="K46" i="1"/>
  <c r="J46" i="1"/>
  <c r="H46" i="1"/>
  <c r="G46" i="1"/>
  <c r="E46" i="1"/>
  <c r="D46" i="1"/>
  <c r="M45" i="1"/>
  <c r="L45" i="1"/>
  <c r="K45" i="1"/>
  <c r="J45" i="1"/>
  <c r="H45" i="1"/>
  <c r="G45" i="1"/>
  <c r="E45" i="1"/>
  <c r="D45" i="1"/>
  <c r="M44" i="1"/>
  <c r="L44" i="1"/>
  <c r="K44" i="1"/>
  <c r="J44" i="1"/>
  <c r="H44" i="1"/>
  <c r="G44" i="1"/>
  <c r="E44" i="1"/>
  <c r="D44" i="1"/>
  <c r="O43" i="1"/>
  <c r="M43" i="1"/>
  <c r="N43" i="1" s="1"/>
  <c r="L43" i="1"/>
  <c r="K43" i="1"/>
  <c r="J43" i="1"/>
  <c r="H43" i="1"/>
  <c r="G43" i="1"/>
  <c r="E43" i="1"/>
  <c r="D43" i="1"/>
  <c r="C43" i="1"/>
  <c r="M42" i="1"/>
  <c r="L42" i="1"/>
  <c r="K42" i="1"/>
  <c r="J42" i="1"/>
  <c r="H42" i="1"/>
  <c r="G42" i="1"/>
  <c r="E42" i="1"/>
  <c r="D42" i="1"/>
  <c r="M41" i="1"/>
  <c r="L41" i="1"/>
  <c r="K41" i="1"/>
  <c r="J41" i="1"/>
  <c r="H41" i="1"/>
  <c r="G41" i="1"/>
  <c r="E41" i="1"/>
  <c r="D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M37" i="1" s="1"/>
  <c r="L38" i="1"/>
  <c r="K38" i="1"/>
  <c r="K37" i="1" s="1"/>
  <c r="J38" i="1"/>
  <c r="H38" i="1"/>
  <c r="G38" i="1"/>
  <c r="G37" i="1" s="1"/>
  <c r="E38" i="1"/>
  <c r="E37" i="1" s="1"/>
  <c r="D38" i="1"/>
  <c r="D37" i="1" s="1"/>
  <c r="O37" i="1"/>
  <c r="L37" i="1"/>
  <c r="J37" i="1"/>
  <c r="C37" i="1"/>
  <c r="O36" i="1"/>
  <c r="M36" i="1"/>
  <c r="L36" i="1"/>
  <c r="K36" i="1"/>
  <c r="J36" i="1"/>
  <c r="H36" i="1"/>
  <c r="G36" i="1"/>
  <c r="D36" i="1"/>
  <c r="C36" i="1"/>
  <c r="O35" i="1"/>
  <c r="M35" i="1"/>
  <c r="L35" i="1"/>
  <c r="K35" i="1"/>
  <c r="J35" i="1"/>
  <c r="H35" i="1"/>
  <c r="G35" i="1"/>
  <c r="E35" i="1"/>
  <c r="F35" i="1" s="1"/>
  <c r="D35" i="1"/>
  <c r="C35" i="1"/>
  <c r="O34" i="1"/>
  <c r="M34" i="1"/>
  <c r="N34" i="1" s="1"/>
  <c r="L34" i="1"/>
  <c r="K34" i="1"/>
  <c r="J34" i="1"/>
  <c r="H34" i="1"/>
  <c r="G34" i="1"/>
  <c r="E34" i="1"/>
  <c r="D34" i="1"/>
  <c r="C34" i="1"/>
  <c r="O33" i="1"/>
  <c r="M33" i="1"/>
  <c r="L33" i="1"/>
  <c r="K33" i="1"/>
  <c r="J33" i="1"/>
  <c r="H33" i="1"/>
  <c r="G33" i="1"/>
  <c r="E33" i="1"/>
  <c r="D33" i="1"/>
  <c r="C33" i="1"/>
  <c r="O32" i="1"/>
  <c r="M32" i="1"/>
  <c r="L32" i="1"/>
  <c r="K32" i="1"/>
  <c r="J32" i="1"/>
  <c r="H32" i="1"/>
  <c r="G32" i="1"/>
  <c r="E32" i="1"/>
  <c r="D32" i="1"/>
  <c r="C32" i="1"/>
  <c r="J31" i="1"/>
  <c r="M30" i="1"/>
  <c r="L30" i="1"/>
  <c r="K30" i="1"/>
  <c r="J30" i="1"/>
  <c r="H30" i="1"/>
  <c r="G30" i="1"/>
  <c r="E30" i="1"/>
  <c r="D30" i="1"/>
  <c r="M29" i="1"/>
  <c r="L29" i="1"/>
  <c r="L28" i="1" s="1"/>
  <c r="K29" i="1"/>
  <c r="K28" i="1" s="1"/>
  <c r="J29" i="1"/>
  <c r="H29" i="1"/>
  <c r="H28" i="1" s="1"/>
  <c r="G29" i="1"/>
  <c r="G28" i="1" s="1"/>
  <c r="E29" i="1"/>
  <c r="D29" i="1"/>
  <c r="O28" i="1"/>
  <c r="M28" i="1"/>
  <c r="N28" i="1" s="1"/>
  <c r="J28" i="1"/>
  <c r="D28" i="1"/>
  <c r="C28" i="1"/>
  <c r="O27" i="1"/>
  <c r="C27" i="1"/>
  <c r="O26" i="1"/>
  <c r="M26" i="1"/>
  <c r="L26" i="1"/>
  <c r="K26" i="1"/>
  <c r="J26" i="1"/>
  <c r="H26" i="1"/>
  <c r="G26" i="1"/>
  <c r="E26" i="1"/>
  <c r="D26" i="1"/>
  <c r="C26" i="1"/>
  <c r="O25" i="1"/>
  <c r="M25" i="1"/>
  <c r="N25" i="1" s="1"/>
  <c r="L25" i="1"/>
  <c r="K25" i="1"/>
  <c r="J25" i="1"/>
  <c r="H25" i="1"/>
  <c r="G25" i="1"/>
  <c r="E25" i="1"/>
  <c r="D25" i="1"/>
  <c r="C25" i="1"/>
  <c r="O24" i="1"/>
  <c r="M24" i="1"/>
  <c r="N24" i="1" s="1"/>
  <c r="L24" i="1"/>
  <c r="K24" i="1"/>
  <c r="J24" i="1"/>
  <c r="H24" i="1"/>
  <c r="G24" i="1"/>
  <c r="E24" i="1"/>
  <c r="D24" i="1"/>
  <c r="C24" i="1"/>
  <c r="B24" i="1"/>
  <c r="O23" i="1"/>
  <c r="M23" i="1"/>
  <c r="L23" i="1"/>
  <c r="K23" i="1"/>
  <c r="J23" i="1"/>
  <c r="H23" i="1"/>
  <c r="G23" i="1"/>
  <c r="E23" i="1"/>
  <c r="D23" i="1"/>
  <c r="C23" i="1"/>
  <c r="O22" i="1"/>
  <c r="M22" i="1"/>
  <c r="N22" i="1" s="1"/>
  <c r="L22" i="1"/>
  <c r="K22" i="1"/>
  <c r="H22" i="1"/>
  <c r="G22" i="1"/>
  <c r="E22" i="1"/>
  <c r="D22" i="1"/>
  <c r="C22" i="1"/>
  <c r="O21" i="1"/>
  <c r="M21" i="1"/>
  <c r="L21" i="1"/>
  <c r="K21" i="1"/>
  <c r="H21" i="1"/>
  <c r="G21" i="1"/>
  <c r="E21" i="1"/>
  <c r="D21" i="1"/>
  <c r="C21" i="1"/>
  <c r="O20" i="1"/>
  <c r="M20" i="1"/>
  <c r="N20" i="1" s="1"/>
  <c r="L20" i="1"/>
  <c r="K20" i="1"/>
  <c r="H20" i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G15" i="1"/>
  <c r="G14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L9" i="1" s="1"/>
  <c r="K10" i="1"/>
  <c r="K9" i="1" s="1"/>
  <c r="J10" i="1"/>
  <c r="H10" i="1"/>
  <c r="H9" i="1" s="1"/>
  <c r="G10" i="1"/>
  <c r="G9" i="1" s="1"/>
  <c r="E10" i="1"/>
  <c r="E9" i="1" s="1"/>
  <c r="D10" i="1"/>
  <c r="D9" i="1" s="1"/>
  <c r="O9" i="1"/>
  <c r="C9" i="1"/>
  <c r="M8" i="1"/>
  <c r="L8" i="1"/>
  <c r="L6" i="1" s="1"/>
  <c r="J8" i="1"/>
  <c r="H8" i="1"/>
  <c r="G8" i="1"/>
  <c r="E8" i="1"/>
  <c r="D8" i="1"/>
  <c r="M7" i="1"/>
  <c r="L7" i="1"/>
  <c r="K7" i="1"/>
  <c r="K6" i="1" s="1"/>
  <c r="J7" i="1"/>
  <c r="H7" i="1"/>
  <c r="H6" i="1" s="1"/>
  <c r="G7" i="1"/>
  <c r="G6" i="1" s="1"/>
  <c r="E7" i="1"/>
  <c r="E6" i="1" s="1"/>
  <c r="D7" i="1"/>
  <c r="D6" i="1" s="1"/>
  <c r="O6" i="1"/>
  <c r="J6" i="1"/>
  <c r="C6" i="1"/>
  <c r="H14" i="1" l="1"/>
  <c r="H13" i="1" s="1"/>
  <c r="I13" i="1" s="1"/>
  <c r="N37" i="1"/>
  <c r="L49" i="1"/>
  <c r="N69" i="1"/>
  <c r="D72" i="1"/>
  <c r="N63" i="1"/>
  <c r="N71" i="1"/>
  <c r="D13" i="1"/>
  <c r="G13" i="1"/>
  <c r="E18" i="1"/>
  <c r="F18" i="1" s="1"/>
  <c r="F20" i="1"/>
  <c r="F24" i="1"/>
  <c r="F33" i="1"/>
  <c r="I35" i="1"/>
  <c r="M84" i="1"/>
  <c r="N84" i="1" s="1"/>
  <c r="F9" i="1"/>
  <c r="F22" i="1"/>
  <c r="F37" i="1"/>
  <c r="N36" i="1"/>
  <c r="E28" i="1"/>
  <c r="F28" i="1" s="1"/>
  <c r="C31" i="1"/>
  <c r="I34" i="1"/>
  <c r="I36" i="1"/>
  <c r="I28" i="1"/>
  <c r="I49" i="1"/>
  <c r="N9" i="1"/>
  <c r="M14" i="1"/>
  <c r="H18" i="1"/>
  <c r="I18" i="1" s="1"/>
  <c r="N33" i="1"/>
  <c r="F43" i="1"/>
  <c r="G74" i="1"/>
  <c r="I84" i="1"/>
  <c r="F21" i="1"/>
  <c r="N23" i="1"/>
  <c r="F25" i="1"/>
  <c r="N26" i="1"/>
  <c r="I32" i="1"/>
  <c r="N70" i="1"/>
  <c r="N81" i="1"/>
  <c r="J9" i="1"/>
  <c r="F23" i="1"/>
  <c r="I25" i="1"/>
  <c r="O31" i="1"/>
  <c r="I63" i="1"/>
  <c r="F70" i="1"/>
  <c r="I71" i="1"/>
  <c r="L84" i="1"/>
  <c r="K84" i="1"/>
  <c r="M6" i="1"/>
  <c r="N6" i="1" s="1"/>
  <c r="I19" i="1"/>
  <c r="I22" i="1"/>
  <c r="I33" i="1"/>
  <c r="F34" i="1"/>
  <c r="J49" i="1"/>
  <c r="M49" i="1"/>
  <c r="N49" i="1" s="1"/>
  <c r="N52" i="1"/>
  <c r="G77" i="1"/>
  <c r="I82" i="1"/>
  <c r="N83" i="1"/>
  <c r="I9" i="1"/>
  <c r="N21" i="1"/>
  <c r="I23" i="1"/>
  <c r="F26" i="1"/>
  <c r="F32" i="1"/>
  <c r="G31" i="1"/>
  <c r="N35" i="1"/>
  <c r="I43" i="1"/>
  <c r="N58" i="1"/>
  <c r="M72" i="1"/>
  <c r="N72" i="1" s="1"/>
  <c r="H77" i="1"/>
  <c r="H72" i="1" s="1"/>
  <c r="I72" i="1" s="1"/>
  <c r="K72" i="1"/>
  <c r="N82" i="1"/>
  <c r="I88" i="1"/>
  <c r="M13" i="1"/>
  <c r="N13" i="1" s="1"/>
  <c r="G18" i="1"/>
  <c r="L31" i="1"/>
  <c r="L72" i="1"/>
  <c r="F6" i="1"/>
  <c r="K18" i="1"/>
  <c r="I26" i="1"/>
  <c r="D31" i="1"/>
  <c r="I52" i="1"/>
  <c r="E72" i="1"/>
  <c r="F72" i="1" s="1"/>
  <c r="H37" i="1"/>
  <c r="I37" i="1" s="1"/>
  <c r="L14" i="1"/>
  <c r="L13" i="1" s="1"/>
  <c r="I6" i="1"/>
  <c r="I20" i="1"/>
  <c r="L18" i="1"/>
  <c r="E31" i="1"/>
  <c r="M31" i="1"/>
  <c r="N31" i="1" s="1"/>
  <c r="M18" i="1"/>
  <c r="N18" i="1" s="1"/>
  <c r="I24" i="1"/>
  <c r="H31" i="1"/>
  <c r="I31" i="1" s="1"/>
  <c r="I58" i="1"/>
  <c r="K14" i="1"/>
  <c r="K13" i="1" s="1"/>
  <c r="I21" i="1"/>
  <c r="D18" i="1"/>
  <c r="K31" i="1"/>
  <c r="I83" i="1"/>
  <c r="O88" i="1"/>
  <c r="F19" i="1"/>
  <c r="N19" i="1"/>
  <c r="I81" i="1"/>
  <c r="N32" i="1"/>
  <c r="G72" i="1" l="1"/>
  <c r="G87" i="1" s="1"/>
  <c r="D87" i="1"/>
  <c r="F31" i="1"/>
  <c r="K87" i="1"/>
  <c r="L87" i="1"/>
  <c r="H87" i="1"/>
  <c r="I87" i="1" s="1"/>
  <c r="E87" i="1"/>
  <c r="F87" i="1" s="1"/>
  <c r="M87" i="1"/>
  <c r="N87" i="1" s="1"/>
  <c r="N88" i="1"/>
</calcChain>
</file>

<file path=xl/sharedStrings.xml><?xml version="1.0" encoding="utf-8"?>
<sst xmlns="http://schemas.openxmlformats.org/spreadsheetml/2006/main" count="157" uniqueCount="134">
  <si>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</si>
  <si>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</si>
  <si>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</si>
  <si>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</si>
  <si>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</si>
  <si>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</si>
  <si>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</si>
  <si>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</si>
  <si>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</si>
  <si>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</si>
  <si>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</si>
  <si>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</si>
  <si>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</si>
  <si>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</si>
  <si>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</si>
  <si>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</si>
  <si>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</si>
  <si>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</si>
  <si>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</si>
  <si>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</si>
  <si>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</si>
  <si>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</si>
  <si>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</si>
  <si>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</si>
  <si>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</si>
  <si>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</si>
  <si>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</si>
  <si>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</si>
  <si>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</si>
  <si>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</si>
  <si>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</si>
  <si>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</si>
  <si>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</si>
  <si>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</si>
  <si>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</si>
  <si>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</si>
  <si>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</si>
  <si>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</si>
  <si>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</si>
  <si>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</si>
  <si>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</si>
  <si>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</si>
  <si>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</si>
  <si>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</si>
  <si>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</si>
  <si>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</si>
  <si>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</si>
  <si>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</si>
  <si>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</si>
  <si>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</si>
  <si>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</si>
  <si>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</si>
  <si>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</si>
  <si>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</si>
  <si>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</si>
  <si>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</si>
  <si>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</si>
  <si>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</si>
  <si>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</si>
  <si>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</si>
  <si>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</si>
  <si>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</si>
  <si>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</si>
  <si>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</si>
  <si>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</si>
  <si>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</si>
  <si>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</si>
  <si>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</si>
  <si>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</si>
  <si>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</si>
  <si>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</si>
  <si>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</si>
  <si>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</si>
  <si>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</si>
  <si>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</si>
  <si>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</si>
  <si>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</si>
  <si>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</si>
  <si>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</si>
  <si>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</si>
  <si>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</si>
  <si>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</si>
  <si>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</si>
  <si>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</si>
  <si>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</si>
  <si>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</si>
  <si>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</si>
  <si>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</si>
  <si>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</si>
  <si>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</si>
  <si>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</si>
  <si>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</si>
  <si>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</si>
  <si>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</si>
  <si>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</si>
  <si>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</si>
  <si>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</si>
  <si>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</si>
  <si>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</si>
  <si>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</si>
  <si>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</si>
  <si>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</si>
  <si>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</si>
  <si>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</si>
  <si>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</si>
  <si>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</si>
  <si>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</si>
  <si>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</si>
  <si>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</si>
  <si>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</si>
  <si>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</si>
  <si>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</si>
  <si>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</si>
  <si>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</si>
  <si>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</si>
  <si>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</si>
  <si>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</si>
  <si>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</si>
  <si>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</si>
  <si>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</si>
  <si>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</si>
  <si>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</si>
  <si>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</si>
  <si>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</si>
  <si>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</si>
  <si>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</si>
  <si>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</si>
  <si>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</si>
  <si>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</si>
  <si>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Wyjątkowe tymczasowe wsparcie dla rolników i MŚP szczególnie dotkniętych kryzysem związanym z COVID-19</t>
  </si>
  <si>
    <t>2.) Szacunkowe limity finansowe zostały przeliczone wg kursu 4,7160 (kurs EBC z przedostatniego dnia roboczego Komisji Europejskiej miesiąca poprzedzającego miesiąc, dla którego dokonuje się wyliczenia limitu alokacji środków wspólnotowych - 27.02.2023 r.)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</si>
  <si>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</si>
  <si>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</si>
  <si>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 xml:space="preserve">4.) W działaniu 13 poziom płatności jest wyższy niż kontraktacja, z uwagi na wypłacone zaliczki.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</si>
</sst>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2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1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5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>
      <alignment horizontal="center" vertical="center"/>
    </xf>
    <xf numFmtId="4" fontId="8" fillId="0" borderId="38" xfId="2" applyNumberFormat="1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67" xfId="2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64" xfId="0" applyFont="1" applyBorder="1" applyAlignment="1">
      <alignment vertical="center" wrapText="1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2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</cellXfs>
  <cellStyles count="3">
    <cellStyle name="Normalny" xfId="0" builtinId="0"/>
    <cellStyle name="Normalny 10 19" xfId="2" xr:uid="{00000000-0005-0000-0000-000001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3/marzec%202023%20r/ARiMR%20(M_2023-03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"/>
      <sheetName val="1.2 I nabór"/>
      <sheetName val="1.2 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2023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98">
          <cell r="D98">
            <v>2105922298</v>
          </cell>
          <cell r="E98">
            <v>9540699427.5857601</v>
          </cell>
        </row>
        <row r="99">
          <cell r="D99">
            <v>10000000</v>
          </cell>
          <cell r="E99">
            <v>47012435.829720005</v>
          </cell>
        </row>
        <row r="100">
          <cell r="D100">
            <v>80000000</v>
          </cell>
          <cell r="E100">
            <v>377280000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 t="str">
            <v>od uruchomienia Programu na dzień 31.03.2023 r.</v>
          </cell>
        </row>
        <row r="8">
          <cell r="F8">
            <v>230555506.13292</v>
          </cell>
          <cell r="AK8">
            <v>18</v>
          </cell>
          <cell r="AR8">
            <v>48999757</v>
          </cell>
        </row>
        <row r="9">
          <cell r="H9">
            <v>190</v>
          </cell>
          <cell r="I9">
            <v>202788145.05000001</v>
          </cell>
          <cell r="U9">
            <v>75</v>
          </cell>
          <cell r="V9">
            <v>107466985.12</v>
          </cell>
          <cell r="AK9">
            <v>18</v>
          </cell>
          <cell r="AL9">
            <v>20331218.910000004</v>
          </cell>
          <cell r="AM9">
            <v>12936754.319999998</v>
          </cell>
          <cell r="AN9">
            <v>4424695.99</v>
          </cell>
        </row>
        <row r="15">
          <cell r="H15">
            <v>4</v>
          </cell>
          <cell r="I15">
            <v>111855192</v>
          </cell>
          <cell r="U15">
            <v>2</v>
          </cell>
          <cell r="V15">
            <v>67859683.479999989</v>
          </cell>
          <cell r="AK15">
            <v>0</v>
          </cell>
          <cell r="AM15">
            <v>0</v>
          </cell>
          <cell r="AN15">
            <v>0</v>
          </cell>
        </row>
        <row r="18">
          <cell r="F18">
            <v>501241477.76396</v>
          </cell>
          <cell r="AR18">
            <v>108000519</v>
          </cell>
        </row>
        <row r="19">
          <cell r="H19">
            <v>103</v>
          </cell>
          <cell r="I19">
            <v>499787010.64999998</v>
          </cell>
          <cell r="U19">
            <v>83</v>
          </cell>
          <cell r="V19">
            <v>437505497.43999994</v>
          </cell>
          <cell r="AK19">
            <v>17</v>
          </cell>
          <cell r="AL19">
            <v>217539507.48999998</v>
          </cell>
          <cell r="AM19">
            <v>138420387.77000001</v>
          </cell>
          <cell r="AN19">
            <v>47777270.499999993</v>
          </cell>
        </row>
        <row r="25">
          <cell r="H25">
            <v>61</v>
          </cell>
          <cell r="I25">
            <v>60437797.459999993</v>
          </cell>
          <cell r="U25">
            <v>32</v>
          </cell>
          <cell r="V25">
            <v>19778704.960000001</v>
          </cell>
          <cell r="AK25">
            <v>11</v>
          </cell>
          <cell r="AL25">
            <v>15427029.250000002</v>
          </cell>
          <cell r="AM25">
            <v>9816218.4399999995</v>
          </cell>
          <cell r="AN25">
            <v>3337128.7999999993</v>
          </cell>
        </row>
        <row r="36">
          <cell r="F36">
            <v>201556025.96392</v>
          </cell>
          <cell r="AK36">
            <v>10628</v>
          </cell>
          <cell r="AR36">
            <v>44004400</v>
          </cell>
        </row>
        <row r="37">
          <cell r="AK37">
            <v>10580</v>
          </cell>
        </row>
        <row r="38">
          <cell r="H38">
            <v>4417</v>
          </cell>
          <cell r="U38">
            <v>3319</v>
          </cell>
          <cell r="AK38">
            <v>2423</v>
          </cell>
          <cell r="AL38">
            <v>8367989.54</v>
          </cell>
          <cell r="AM38">
            <v>5324523.2500000009</v>
          </cell>
          <cell r="AN38">
            <v>1898744.8500000003</v>
          </cell>
        </row>
        <row r="47">
          <cell r="AK47">
            <v>8305</v>
          </cell>
          <cell r="AL47">
            <v>22571733.219999999</v>
          </cell>
          <cell r="AM47">
            <v>14362319.380000001</v>
          </cell>
          <cell r="AN47">
            <v>5228085.03</v>
          </cell>
        </row>
        <row r="48">
          <cell r="H48">
            <v>199</v>
          </cell>
          <cell r="I48">
            <v>268037702.56</v>
          </cell>
          <cell r="U48">
            <v>59</v>
          </cell>
          <cell r="V48">
            <v>79133782.959999993</v>
          </cell>
          <cell r="AK48">
            <v>49</v>
          </cell>
          <cell r="AL48">
            <v>61372270.689999998</v>
          </cell>
          <cell r="AM48">
            <v>39051174.990000002</v>
          </cell>
          <cell r="AN48">
            <v>13718601.73</v>
          </cell>
        </row>
        <row r="52">
          <cell r="F52">
            <v>18391947868.407082</v>
          </cell>
          <cell r="AK52">
            <v>42065</v>
          </cell>
          <cell r="AR52">
            <v>4008796435</v>
          </cell>
        </row>
        <row r="53">
          <cell r="F53">
            <v>10526195863.41548</v>
          </cell>
          <cell r="H53">
            <v>91083</v>
          </cell>
          <cell r="I53">
            <v>17868712703.970001</v>
          </cell>
          <cell r="U53">
            <v>47271</v>
          </cell>
          <cell r="V53">
            <v>8990297441.6800003</v>
          </cell>
          <cell r="AK53">
            <v>38278</v>
          </cell>
          <cell r="AL53">
            <v>7110368677.6700001</v>
          </cell>
          <cell r="AM53">
            <v>4524327460.1300001</v>
          </cell>
          <cell r="AN53">
            <v>1592115412.6799984</v>
          </cell>
          <cell r="AR53">
            <v>2314922298</v>
          </cell>
        </row>
        <row r="67">
          <cell r="F67">
            <v>510843062.19456005</v>
          </cell>
          <cell r="H67">
            <v>4681</v>
          </cell>
          <cell r="I67">
            <v>805486735.70000005</v>
          </cell>
          <cell r="U67">
            <v>2816</v>
          </cell>
          <cell r="V67">
            <v>423855926.46999997</v>
          </cell>
          <cell r="AK67">
            <v>2508</v>
          </cell>
          <cell r="AL67">
            <v>379685218.22999996</v>
          </cell>
          <cell r="AM67">
            <v>335676986.81</v>
          </cell>
          <cell r="AN67">
            <v>85033749.359999999</v>
          </cell>
          <cell r="AR67">
            <v>112798335</v>
          </cell>
        </row>
        <row r="71">
          <cell r="D71" t="str">
            <v>Inwestycje mające na celu ochronę wód przed zanieczyszczeniem azotanami pochodzącymi ze źródeł rolniczych 
(w tym "Inwestycje w gospodarstwach położonych na obszarach OSN")</v>
          </cell>
          <cell r="F71">
            <v>641217329.95720005</v>
          </cell>
          <cell r="H71">
            <v>8260</v>
          </cell>
          <cell r="I71">
            <v>617406550.52999997</v>
          </cell>
          <cell r="U71">
            <v>4135</v>
          </cell>
          <cell r="V71">
            <v>314253843.94999999</v>
          </cell>
          <cell r="AK71">
            <v>3212</v>
          </cell>
          <cell r="AL71">
            <v>233361843.33999997</v>
          </cell>
          <cell r="AM71">
            <v>215329492.80999997</v>
          </cell>
          <cell r="AN71">
            <v>50879610.559999995</v>
          </cell>
          <cell r="AR71">
            <v>137338894</v>
          </cell>
        </row>
        <row r="79">
          <cell r="F79">
            <v>3954628756.1501598</v>
          </cell>
          <cell r="H79">
            <v>5846</v>
          </cell>
          <cell r="I79">
            <v>11194706396.359999</v>
          </cell>
          <cell r="U79">
            <v>1567</v>
          </cell>
          <cell r="V79">
            <v>3309105644.2600002</v>
          </cell>
          <cell r="AK79">
            <v>855</v>
          </cell>
          <cell r="AL79">
            <v>1929619200.2000005</v>
          </cell>
          <cell r="AM79">
            <v>1227816691.3700001</v>
          </cell>
          <cell r="AN79">
            <v>431244683.61000007</v>
          </cell>
          <cell r="AR79">
            <v>855330975</v>
          </cell>
        </row>
        <row r="91">
          <cell r="F91">
            <v>1979473889.2696803</v>
          </cell>
          <cell r="H91">
            <v>234</v>
          </cell>
          <cell r="I91">
            <v>2189925197.916029</v>
          </cell>
          <cell r="U91">
            <v>184</v>
          </cell>
          <cell r="V91">
            <v>1811647534.5608046</v>
          </cell>
          <cell r="AK91">
            <v>47</v>
          </cell>
          <cell r="AL91">
            <v>373131396.50999999</v>
          </cell>
          <cell r="AM91">
            <v>237423506.96999997</v>
          </cell>
          <cell r="AN91">
            <v>82483231.520000011</v>
          </cell>
          <cell r="AR91">
            <v>423098688</v>
          </cell>
        </row>
        <row r="92">
          <cell r="F92">
            <v>779588967.42000008</v>
          </cell>
          <cell r="AR92">
            <v>165307245</v>
          </cell>
        </row>
        <row r="93">
          <cell r="F93">
            <v>549135530.64196002</v>
          </cell>
          <cell r="AK93">
            <v>4527</v>
          </cell>
          <cell r="AR93">
            <v>118446174</v>
          </cell>
        </row>
        <row r="94">
          <cell r="H94">
            <v>9860</v>
          </cell>
          <cell r="I94">
            <v>718703803.47000003</v>
          </cell>
          <cell r="U94">
            <v>5306</v>
          </cell>
          <cell r="V94">
            <v>344095168.89000005</v>
          </cell>
          <cell r="AK94">
            <v>4038</v>
          </cell>
          <cell r="AL94">
            <v>273019582.63</v>
          </cell>
          <cell r="AM94">
            <v>173722340.78999999</v>
          </cell>
          <cell r="AN94">
            <v>59803274.119999997</v>
          </cell>
        </row>
        <row r="104">
          <cell r="H104">
            <v>1698</v>
          </cell>
          <cell r="I104">
            <v>119496253.78</v>
          </cell>
          <cell r="U104">
            <v>611</v>
          </cell>
          <cell r="V104">
            <v>32035159.57</v>
          </cell>
          <cell r="AK104">
            <v>491</v>
          </cell>
          <cell r="AL104">
            <v>25879857.900000002</v>
          </cell>
          <cell r="AM104">
            <v>16467351.449999997</v>
          </cell>
          <cell r="AN104">
            <v>5813182.0200000005</v>
          </cell>
        </row>
        <row r="117">
          <cell r="AK117">
            <v>110020</v>
          </cell>
        </row>
        <row r="118">
          <cell r="F118">
            <v>3557977493.7246399</v>
          </cell>
          <cell r="H118">
            <v>35642</v>
          </cell>
          <cell r="I118">
            <v>4485450000</v>
          </cell>
          <cell r="U118">
            <v>26888</v>
          </cell>
          <cell r="V118">
            <v>3436500000</v>
          </cell>
          <cell r="AK118">
            <v>25664</v>
          </cell>
          <cell r="AL118">
            <v>2908000000</v>
          </cell>
          <cell r="AM118">
            <v>1850360400</v>
          </cell>
          <cell r="AN118">
            <v>650401522.45000005</v>
          </cell>
          <cell r="AR118">
            <v>783171231</v>
          </cell>
        </row>
        <row r="127">
          <cell r="F127">
            <v>3529350303.1314402</v>
          </cell>
          <cell r="H127">
            <v>31826</v>
          </cell>
          <cell r="I127">
            <v>5631350000</v>
          </cell>
          <cell r="U127">
            <v>18304</v>
          </cell>
          <cell r="V127">
            <v>3207950000</v>
          </cell>
          <cell r="AK127">
            <v>13371</v>
          </cell>
          <cell r="AL127">
            <v>1921510000</v>
          </cell>
          <cell r="AM127">
            <v>1222656813</v>
          </cell>
          <cell r="AN127">
            <v>420215660.63</v>
          </cell>
          <cell r="AR127">
            <v>757477347</v>
          </cell>
        </row>
        <row r="136">
          <cell r="F136">
            <v>4507751617.6509199</v>
          </cell>
          <cell r="H136">
            <v>89944</v>
          </cell>
          <cell r="I136">
            <v>5396640000</v>
          </cell>
          <cell r="U136">
            <v>73279</v>
          </cell>
          <cell r="V136">
            <v>4396740000</v>
          </cell>
          <cell r="AK136">
            <v>67479</v>
          </cell>
          <cell r="AL136">
            <v>3476429048.27</v>
          </cell>
          <cell r="AM136">
            <v>2212053639.4700003</v>
          </cell>
          <cell r="AN136">
            <v>773069415.36999989</v>
          </cell>
          <cell r="AR136">
            <v>987252603</v>
          </cell>
        </row>
        <row r="147">
          <cell r="F147">
            <v>2546472930.6763601</v>
          </cell>
          <cell r="H147">
            <v>12801</v>
          </cell>
          <cell r="I147">
            <v>5547797002.5</v>
          </cell>
          <cell r="U147">
            <v>3653</v>
          </cell>
          <cell r="V147">
            <v>1579005226.3400002</v>
          </cell>
          <cell r="AK147">
            <v>3010</v>
          </cell>
          <cell r="AL147">
            <v>1303155114.8200002</v>
          </cell>
          <cell r="AM147">
            <v>829197593.3900001</v>
          </cell>
          <cell r="AN147">
            <v>287005528.22000003</v>
          </cell>
          <cell r="AR147">
            <v>550577793</v>
          </cell>
        </row>
        <row r="153">
          <cell r="F153">
            <v>10285138.51324</v>
          </cell>
          <cell r="H153">
            <v>887</v>
          </cell>
          <cell r="U153">
            <v>571</v>
          </cell>
          <cell r="V153">
            <v>10115497.399999999</v>
          </cell>
          <cell r="AK153">
            <v>570</v>
          </cell>
          <cell r="AL153">
            <v>9979061.1999999993</v>
          </cell>
          <cell r="AM153">
            <v>6349673.71</v>
          </cell>
          <cell r="AN153">
            <v>2332100.96</v>
          </cell>
          <cell r="AR153">
            <v>2396857</v>
          </cell>
        </row>
        <row r="159">
          <cell r="F159">
            <v>10074011750.644598</v>
          </cell>
          <cell r="AK159">
            <v>2075</v>
          </cell>
          <cell r="AR159">
            <v>2213455964</v>
          </cell>
        </row>
        <row r="160">
          <cell r="H160">
            <v>6601</v>
          </cell>
          <cell r="I160">
            <v>10002445628.972008</v>
          </cell>
          <cell r="U160">
            <v>2562</v>
          </cell>
          <cell r="V160">
            <v>3009300219.9400868</v>
          </cell>
          <cell r="AK160">
            <v>1221</v>
          </cell>
          <cell r="AL160">
            <v>2131344318.9299998</v>
          </cell>
          <cell r="AM160">
            <v>1356174380.99</v>
          </cell>
          <cell r="AN160">
            <v>494774910.5</v>
          </cell>
        </row>
        <row r="161">
          <cell r="H161">
            <v>4423</v>
          </cell>
          <cell r="I161">
            <v>9912318610.5488529</v>
          </cell>
          <cell r="U161">
            <v>2229</v>
          </cell>
          <cell r="V161">
            <v>4472774245.6904669</v>
          </cell>
          <cell r="AK161">
            <v>1214</v>
          </cell>
          <cell r="AL161">
            <v>2351235249.77</v>
          </cell>
          <cell r="AM161">
            <v>1496142280.1100004</v>
          </cell>
          <cell r="AN161">
            <v>526130642.77999997</v>
          </cell>
        </row>
        <row r="164">
          <cell r="H164">
            <v>1464</v>
          </cell>
          <cell r="I164">
            <v>893593117.47448707</v>
          </cell>
          <cell r="U164">
            <v>814</v>
          </cell>
          <cell r="V164">
            <v>501977493.96111107</v>
          </cell>
          <cell r="AK164">
            <v>552</v>
          </cell>
          <cell r="AL164">
            <v>383320189.78999996</v>
          </cell>
          <cell r="AM164">
            <v>243906633.98000002</v>
          </cell>
          <cell r="AN164">
            <v>85161325.460000008</v>
          </cell>
        </row>
        <row r="165">
          <cell r="H165">
            <v>349</v>
          </cell>
          <cell r="I165">
            <v>443272148.94647962</v>
          </cell>
          <cell r="U165">
            <v>218</v>
          </cell>
          <cell r="V165">
            <v>269663765.83422601</v>
          </cell>
          <cell r="AK165">
            <v>189</v>
          </cell>
          <cell r="AL165">
            <v>217611776.70000002</v>
          </cell>
          <cell r="AM165">
            <v>138466372.84999999</v>
          </cell>
          <cell r="AN165">
            <v>49238868.129999995</v>
          </cell>
        </row>
        <row r="166">
          <cell r="H166">
            <v>103</v>
          </cell>
          <cell r="I166">
            <v>58895854.840573631</v>
          </cell>
          <cell r="U166">
            <v>75</v>
          </cell>
          <cell r="V166">
            <v>43819382.976900831</v>
          </cell>
          <cell r="AK166">
            <v>75</v>
          </cell>
          <cell r="AL166">
            <v>42629766.57</v>
          </cell>
          <cell r="AM166">
            <v>27125320.16</v>
          </cell>
          <cell r="AN166">
            <v>9568679.6400000006</v>
          </cell>
        </row>
        <row r="168">
          <cell r="F168">
            <v>1164249046.4277201</v>
          </cell>
          <cell r="H168">
            <v>27651</v>
          </cell>
          <cell r="I168">
            <v>132969736.47999999</v>
          </cell>
          <cell r="U168">
            <v>23874</v>
          </cell>
          <cell r="V168">
            <v>1133500805.4400001</v>
          </cell>
          <cell r="AK168">
            <v>18806</v>
          </cell>
          <cell r="AL168">
            <v>806145428.75000012</v>
          </cell>
          <cell r="AM168">
            <v>512949130.81999999</v>
          </cell>
          <cell r="AN168">
            <v>182541337.14000002</v>
          </cell>
          <cell r="AR168">
            <v>257689060</v>
          </cell>
        </row>
        <row r="169">
          <cell r="H169">
            <v>25015</v>
          </cell>
          <cell r="I169">
            <v>116751457.3</v>
          </cell>
          <cell r="U169">
            <v>22268</v>
          </cell>
          <cell r="V169">
            <v>1125243049.49</v>
          </cell>
          <cell r="AK169">
            <v>18382</v>
          </cell>
          <cell r="AL169">
            <v>797898886.72000003</v>
          </cell>
          <cell r="AM169">
            <v>507701864.2299999</v>
          </cell>
          <cell r="AN169">
            <v>180729893.27000001</v>
          </cell>
        </row>
        <row r="170">
          <cell r="H170">
            <v>24867</v>
          </cell>
          <cell r="I170">
            <v>114645274.3</v>
          </cell>
          <cell r="U170">
            <v>22211</v>
          </cell>
          <cell r="AK170">
            <v>2736</v>
          </cell>
          <cell r="AL170">
            <v>95952745.819999993</v>
          </cell>
          <cell r="AM170">
            <v>61054552.609999999</v>
          </cell>
          <cell r="AN170">
            <v>21645236.560000002</v>
          </cell>
        </row>
        <row r="195">
          <cell r="H195">
            <v>148</v>
          </cell>
          <cell r="I195">
            <v>2106183</v>
          </cell>
          <cell r="U195">
            <v>57</v>
          </cell>
          <cell r="AK195">
            <v>9425</v>
          </cell>
          <cell r="AL195">
            <v>352572559.66000003</v>
          </cell>
          <cell r="AM195">
            <v>224341177.07999998</v>
          </cell>
          <cell r="AN195">
            <v>80108040.640000001</v>
          </cell>
        </row>
        <row r="206">
          <cell r="V206">
            <v>549801621.25999999</v>
          </cell>
          <cell r="AK206">
            <v>7808</v>
          </cell>
          <cell r="AL206">
            <v>349373581.24000007</v>
          </cell>
          <cell r="AM206">
            <v>222306134.54000002</v>
          </cell>
          <cell r="AN206">
            <v>78976616.070000008</v>
          </cell>
        </row>
        <row r="215">
          <cell r="H215">
            <v>2636</v>
          </cell>
          <cell r="I215">
            <v>16218279.18</v>
          </cell>
          <cell r="U215">
            <v>1606</v>
          </cell>
          <cell r="V215">
            <v>8257755.9500000002</v>
          </cell>
          <cell r="AK215">
            <v>1218</v>
          </cell>
          <cell r="AL215">
            <v>8246542.0299999993</v>
          </cell>
          <cell r="AM215">
            <v>5247266.5900000008</v>
          </cell>
          <cell r="AN215">
            <v>1811443.8699999999</v>
          </cell>
        </row>
        <row r="222">
          <cell r="F222">
            <v>1191787448.5608001</v>
          </cell>
          <cell r="AR222">
            <v>262416420</v>
          </cell>
        </row>
        <row r="223">
          <cell r="H223">
            <v>804</v>
          </cell>
          <cell r="U223">
            <v>580</v>
          </cell>
          <cell r="AK223">
            <v>542</v>
          </cell>
          <cell r="AL223">
            <v>522890683.81</v>
          </cell>
          <cell r="AM223">
            <v>331019171.44999999</v>
          </cell>
          <cell r="AN223">
            <v>115342301.67</v>
          </cell>
        </row>
        <row r="236">
          <cell r="AK236">
            <v>756</v>
          </cell>
          <cell r="AL236">
            <v>271254898.06999999</v>
          </cell>
          <cell r="AM236">
            <v>172599482.47999999</v>
          </cell>
          <cell r="AN236">
            <v>62977142.140000001</v>
          </cell>
        </row>
        <row r="237">
          <cell r="F237">
            <v>9111483312.2435608</v>
          </cell>
          <cell r="H237">
            <v>586109</v>
          </cell>
          <cell r="U237">
            <v>543654</v>
          </cell>
          <cell r="AK237">
            <v>121161</v>
          </cell>
          <cell r="AL237">
            <v>6866128578.0499992</v>
          </cell>
          <cell r="AM237">
            <v>4368896686.749999</v>
          </cell>
          <cell r="AN237">
            <v>1542768009.02</v>
          </cell>
          <cell r="AR237">
            <v>2000164058</v>
          </cell>
        </row>
        <row r="238">
          <cell r="H238">
            <v>545246</v>
          </cell>
          <cell r="U238">
            <v>509089</v>
          </cell>
          <cell r="V238">
            <v>6116325361.710001</v>
          </cell>
          <cell r="AK238">
            <v>113773</v>
          </cell>
          <cell r="AL238">
            <v>6323552133.0299997</v>
          </cell>
          <cell r="AM238">
            <v>4023655624.8999996</v>
          </cell>
          <cell r="AN238">
            <v>1420987321.49</v>
          </cell>
        </row>
        <row r="239">
          <cell r="H239">
            <v>54758</v>
          </cell>
          <cell r="U239">
            <v>51067</v>
          </cell>
          <cell r="V239">
            <v>530992953.52999985</v>
          </cell>
          <cell r="AK239">
            <v>13366</v>
          </cell>
          <cell r="AL239">
            <v>542576445.0200001</v>
          </cell>
          <cell r="AM239">
            <v>345241061.85000002</v>
          </cell>
          <cell r="AN239">
            <v>121780687.53</v>
          </cell>
        </row>
        <row r="240">
          <cell r="H240">
            <v>436396</v>
          </cell>
          <cell r="U240">
            <v>399931</v>
          </cell>
          <cell r="AK240">
            <v>92553</v>
          </cell>
          <cell r="AL240">
            <v>5323540860.9499998</v>
          </cell>
          <cell r="AM240">
            <v>3387366022.2900004</v>
          </cell>
          <cell r="AN240">
            <v>1185446423.1599998</v>
          </cell>
        </row>
        <row r="257">
          <cell r="H257">
            <v>149713</v>
          </cell>
          <cell r="U257">
            <v>143723</v>
          </cell>
          <cell r="AK257">
            <v>57608</v>
          </cell>
          <cell r="AL257">
            <v>1542543600.3</v>
          </cell>
          <cell r="AM257">
            <v>981502592.95000005</v>
          </cell>
          <cell r="AN257">
            <v>357311021.5</v>
          </cell>
        </row>
        <row r="262">
          <cell r="AK262">
            <v>1</v>
          </cell>
          <cell r="AL262">
            <v>44116.800000000003</v>
          </cell>
          <cell r="AM262">
            <v>28071.51</v>
          </cell>
          <cell r="AN262">
            <v>10564.36</v>
          </cell>
        </row>
        <row r="263">
          <cell r="F263">
            <v>3938894158.0332804</v>
          </cell>
          <cell r="H263">
            <v>150012</v>
          </cell>
          <cell r="U263">
            <v>141377</v>
          </cell>
          <cell r="AK263">
            <v>33678</v>
          </cell>
          <cell r="AL263">
            <v>2831233591.9100003</v>
          </cell>
          <cell r="AM263">
            <v>1801512284.73</v>
          </cell>
          <cell r="AN263">
            <v>636885936.84000003</v>
          </cell>
          <cell r="AR263">
            <v>865368117</v>
          </cell>
        </row>
        <row r="264">
          <cell r="H264">
            <v>37922</v>
          </cell>
          <cell r="U264">
            <v>32815</v>
          </cell>
          <cell r="V264">
            <v>660656192.15999997</v>
          </cell>
          <cell r="AK264">
            <v>16194</v>
          </cell>
          <cell r="AL264">
            <v>665021108.83999991</v>
          </cell>
          <cell r="AM264">
            <v>423152617.24000001</v>
          </cell>
          <cell r="AN264">
            <v>148933642.38</v>
          </cell>
        </row>
        <row r="265">
          <cell r="H265">
            <v>125237</v>
          </cell>
          <cell r="U265">
            <v>119026</v>
          </cell>
          <cell r="V265">
            <v>2157711329.3600001</v>
          </cell>
          <cell r="AK265">
            <v>29251</v>
          </cell>
          <cell r="AL265">
            <v>2166212483.0699997</v>
          </cell>
          <cell r="AM265">
            <v>1378359667.4900002</v>
          </cell>
          <cell r="AN265">
            <v>487952294.45999998</v>
          </cell>
        </row>
        <row r="266">
          <cell r="H266">
            <v>109229</v>
          </cell>
          <cell r="U266">
            <v>101418</v>
          </cell>
          <cell r="AK266">
            <v>23323</v>
          </cell>
          <cell r="AL266">
            <v>2270235894.96</v>
          </cell>
          <cell r="AM266">
            <v>1444549800.3900001</v>
          </cell>
          <cell r="AN266">
            <v>507036444.90999997</v>
          </cell>
        </row>
        <row r="283">
          <cell r="H283">
            <v>40783</v>
          </cell>
          <cell r="U283">
            <v>39959</v>
          </cell>
          <cell r="AK283">
            <v>17899</v>
          </cell>
          <cell r="AL283">
            <v>560997696.95000005</v>
          </cell>
          <cell r="AM283">
            <v>356962484.34000003</v>
          </cell>
          <cell r="AN283">
            <v>129849491.92999999</v>
          </cell>
        </row>
        <row r="288">
          <cell r="F288">
            <v>11915901777.799603</v>
          </cell>
          <cell r="H288">
            <v>6360073</v>
          </cell>
          <cell r="U288">
            <v>6225848</v>
          </cell>
          <cell r="V288">
            <v>11036647494.759998</v>
          </cell>
          <cell r="AK288">
            <v>1076008</v>
          </cell>
          <cell r="AL288">
            <v>11092163218.99</v>
          </cell>
          <cell r="AM288">
            <v>7554887827.7099991</v>
          </cell>
          <cell r="AN288">
            <v>2502214110.7700005</v>
          </cell>
          <cell r="AR288">
            <v>2673928425</v>
          </cell>
        </row>
        <row r="289">
          <cell r="H289">
            <v>249001</v>
          </cell>
          <cell r="U289">
            <v>244990</v>
          </cell>
          <cell r="V289">
            <v>542444167.55000007</v>
          </cell>
          <cell r="AK289">
            <v>41039</v>
          </cell>
          <cell r="AL289">
            <v>546476924.78000009</v>
          </cell>
          <cell r="AM289">
            <v>374291628.54999995</v>
          </cell>
          <cell r="AN289">
            <v>123125716.20000002</v>
          </cell>
        </row>
        <row r="290">
          <cell r="H290">
            <v>5310183</v>
          </cell>
          <cell r="U290">
            <v>5214670</v>
          </cell>
          <cell r="V290">
            <v>9328672162.5500011</v>
          </cell>
          <cell r="AK290">
            <v>922000</v>
          </cell>
          <cell r="AL290">
            <v>9370312581.4500008</v>
          </cell>
          <cell r="AM290">
            <v>6355023847.3699999</v>
          </cell>
          <cell r="AN290">
            <v>2117761034.3400002</v>
          </cell>
        </row>
        <row r="291">
          <cell r="H291">
            <v>972841</v>
          </cell>
          <cell r="U291">
            <v>941946</v>
          </cell>
          <cell r="V291">
            <v>1165531164.6600001</v>
          </cell>
          <cell r="AK291">
            <v>217476</v>
          </cell>
          <cell r="AL291">
            <v>1175373712.76</v>
          </cell>
          <cell r="AM291">
            <v>825572351.78999996</v>
          </cell>
          <cell r="AN291">
            <v>261327360.23000002</v>
          </cell>
        </row>
        <row r="292">
          <cell r="H292">
            <v>6359264</v>
          </cell>
          <cell r="U292">
            <v>6225039</v>
          </cell>
          <cell r="V292">
            <v>11032643954.459999</v>
          </cell>
          <cell r="AK292">
            <v>1075929</v>
          </cell>
          <cell r="AL292">
            <v>11089738158.52</v>
          </cell>
          <cell r="AM292">
            <v>7553344764.4799995</v>
          </cell>
          <cell r="AN292">
            <v>2501647946.4500003</v>
          </cell>
        </row>
        <row r="301">
          <cell r="H301">
            <v>809</v>
          </cell>
          <cell r="U301">
            <v>809</v>
          </cell>
          <cell r="V301">
            <v>4003540.3000000003</v>
          </cell>
          <cell r="AK301">
            <v>812</v>
          </cell>
          <cell r="AL301">
            <v>2425060.4699999997</v>
          </cell>
          <cell r="AM301">
            <v>1543063.23</v>
          </cell>
          <cell r="AN301">
            <v>566164.31999999995</v>
          </cell>
        </row>
        <row r="303">
          <cell r="F303">
            <v>983900980.00099993</v>
          </cell>
          <cell r="H303">
            <v>144682</v>
          </cell>
          <cell r="U303">
            <v>118527</v>
          </cell>
          <cell r="V303">
            <v>712538150.32000005</v>
          </cell>
          <cell r="AK303">
            <v>55442</v>
          </cell>
          <cell r="AL303">
            <v>703562027.86999989</v>
          </cell>
          <cell r="AM303">
            <v>447675915.78000003</v>
          </cell>
          <cell r="AN303">
            <v>152015896.90999997</v>
          </cell>
          <cell r="AR303">
            <v>211340000</v>
          </cell>
        </row>
        <row r="308">
          <cell r="F308">
            <v>580758512.54079998</v>
          </cell>
          <cell r="H308">
            <v>1112</v>
          </cell>
          <cell r="I308">
            <v>2674571396.0499997</v>
          </cell>
          <cell r="U308">
            <v>356</v>
          </cell>
          <cell r="V308">
            <v>472425192.75</v>
          </cell>
          <cell r="AK308">
            <v>237</v>
          </cell>
          <cell r="AL308">
            <v>182444085.31000003</v>
          </cell>
          <cell r="AM308">
            <v>107896796.56999999</v>
          </cell>
          <cell r="AN308">
            <v>39197638.369999997</v>
          </cell>
          <cell r="AR308">
            <v>123644108</v>
          </cell>
        </row>
        <row r="316">
          <cell r="F316">
            <v>138971543.47584</v>
          </cell>
          <cell r="H316">
            <v>428</v>
          </cell>
          <cell r="I316">
            <v>4000186.1499999994</v>
          </cell>
          <cell r="U316">
            <v>244</v>
          </cell>
          <cell r="V316">
            <v>2699588.96</v>
          </cell>
          <cell r="AK316">
            <v>241</v>
          </cell>
          <cell r="AL316">
            <v>2671365.6599999997</v>
          </cell>
          <cell r="AM316">
            <v>1699788.6300000004</v>
          </cell>
          <cell r="AN316">
            <v>568350.76</v>
          </cell>
          <cell r="AR316">
            <v>29470000</v>
          </cell>
        </row>
        <row r="319">
          <cell r="F319">
            <v>4405029636.9910402</v>
          </cell>
          <cell r="AK319">
            <v>20276</v>
          </cell>
          <cell r="AR319">
            <v>966653465</v>
          </cell>
        </row>
        <row r="320">
          <cell r="H320">
            <v>620</v>
          </cell>
          <cell r="I320">
            <v>61028000</v>
          </cell>
          <cell r="U320">
            <v>609</v>
          </cell>
          <cell r="V320">
            <v>60120000</v>
          </cell>
          <cell r="AK320">
            <v>332</v>
          </cell>
          <cell r="AL320">
            <v>41715080</v>
          </cell>
          <cell r="AM320">
            <v>26543305.399999999</v>
          </cell>
          <cell r="AN320">
            <v>9599891.5399999991</v>
          </cell>
        </row>
        <row r="323">
          <cell r="H323">
            <v>49193</v>
          </cell>
          <cell r="I323">
            <v>5679685399.0212107</v>
          </cell>
          <cell r="AK323">
            <v>20186</v>
          </cell>
          <cell r="AL323">
            <v>2501881604.2499995</v>
          </cell>
          <cell r="AM323">
            <v>1540742716.2999997</v>
          </cell>
          <cell r="AN323">
            <v>564028807.91999996</v>
          </cell>
        </row>
        <row r="324">
          <cell r="H324">
            <v>49193</v>
          </cell>
          <cell r="I324">
            <v>5679685399.0212107</v>
          </cell>
          <cell r="U324">
            <v>26248</v>
          </cell>
          <cell r="V324">
            <v>2970388179.3369579</v>
          </cell>
          <cell r="AK324">
            <v>20132</v>
          </cell>
          <cell r="AL324">
            <v>2496834923.7099996</v>
          </cell>
          <cell r="AM324">
            <v>1537531513.6799998</v>
          </cell>
          <cell r="AN324">
            <v>562894096.25</v>
          </cell>
        </row>
        <row r="325">
          <cell r="U325">
            <v>63</v>
          </cell>
          <cell r="V325">
            <v>5046680.5399999991</v>
          </cell>
          <cell r="AK325">
            <v>62</v>
          </cell>
          <cell r="AL325">
            <v>5046680.5399999991</v>
          </cell>
          <cell r="AM325">
            <v>3211202.62</v>
          </cell>
          <cell r="AN325">
            <v>1134711.67</v>
          </cell>
        </row>
        <row r="326">
          <cell r="H326">
            <v>400</v>
          </cell>
          <cell r="I326">
            <v>239024073.30000004</v>
          </cell>
          <cell r="AK326">
            <v>268</v>
          </cell>
          <cell r="AL326">
            <v>87036846.730000004</v>
          </cell>
          <cell r="AM326">
            <v>41964165.670000002</v>
          </cell>
          <cell r="AN326">
            <v>19152944.949999999</v>
          </cell>
        </row>
        <row r="327">
          <cell r="H327">
            <v>400</v>
          </cell>
          <cell r="I327">
            <v>239024073.30000004</v>
          </cell>
          <cell r="U327">
            <v>248</v>
          </cell>
          <cell r="V327">
            <v>128324817.71000001</v>
          </cell>
          <cell r="AK327">
            <v>267</v>
          </cell>
          <cell r="AL327">
            <v>86066688.450000003</v>
          </cell>
          <cell r="AM327">
            <v>41346853.990000002</v>
          </cell>
          <cell r="AN327">
            <v>18935098.309999999</v>
          </cell>
        </row>
        <row r="328">
          <cell r="U328">
            <v>4</v>
          </cell>
          <cell r="V328">
            <v>970158.28</v>
          </cell>
          <cell r="AK328">
            <v>7</v>
          </cell>
          <cell r="AL328">
            <v>970158.28</v>
          </cell>
          <cell r="AM328">
            <v>617311.68000000005</v>
          </cell>
          <cell r="AN328">
            <v>217846.64</v>
          </cell>
        </row>
        <row r="329">
          <cell r="H329">
            <v>274</v>
          </cell>
          <cell r="I329">
            <v>636741680.48706508</v>
          </cell>
          <cell r="U329">
            <v>273</v>
          </cell>
          <cell r="V329">
            <v>635034196.73706508</v>
          </cell>
          <cell r="AK329">
            <v>274</v>
          </cell>
          <cell r="AL329">
            <v>548474009.63</v>
          </cell>
          <cell r="AM329">
            <v>345384235.94999999</v>
          </cell>
          <cell r="AN329">
            <v>123959297.58999999</v>
          </cell>
        </row>
        <row r="330">
          <cell r="F330">
            <v>2196622807.1644402</v>
          </cell>
          <cell r="H330">
            <v>1562</v>
          </cell>
          <cell r="I330">
            <v>1365873451.6000001</v>
          </cell>
          <cell r="U330">
            <v>1454</v>
          </cell>
          <cell r="V330">
            <v>1267027935.7599998</v>
          </cell>
          <cell r="AK330">
            <v>42</v>
          </cell>
          <cell r="AL330">
            <v>1091450902.49</v>
          </cell>
          <cell r="AM330">
            <v>694489881.62</v>
          </cell>
          <cell r="AN330">
            <v>243792790.41</v>
          </cell>
          <cell r="AR330">
            <v>478137978</v>
          </cell>
        </row>
        <row r="333">
          <cell r="B333">
            <v>21</v>
          </cell>
          <cell r="F333">
            <v>1199201822.5796402</v>
          </cell>
          <cell r="H333">
            <v>195625</v>
          </cell>
          <cell r="U333">
            <v>180305</v>
          </cell>
          <cell r="V333">
            <v>1198852225.3199999</v>
          </cell>
          <cell r="AK333">
            <v>180341</v>
          </cell>
          <cell r="AL333">
            <v>1199188524.4499998</v>
          </cell>
          <cell r="AM333">
            <v>763043251.44000018</v>
          </cell>
          <cell r="AN333">
            <v>267027483.84999996</v>
          </cell>
          <cell r="AR333">
            <v>266943558</v>
          </cell>
        </row>
        <row r="334">
          <cell r="F334">
            <v>730676117.87215996</v>
          </cell>
          <cell r="H334">
            <v>34661</v>
          </cell>
          <cell r="U334">
            <v>30100</v>
          </cell>
          <cell r="V334">
            <v>577887800</v>
          </cell>
          <cell r="AK334">
            <v>30092</v>
          </cell>
          <cell r="AL334">
            <v>577737800</v>
          </cell>
          <cell r="AM334">
            <v>367614562.13999999</v>
          </cell>
          <cell r="AN334">
            <v>122505896.24000002</v>
          </cell>
          <cell r="AR334">
            <v>154935565</v>
          </cell>
        </row>
        <row r="335">
          <cell r="F335">
            <v>1168441147.6482</v>
          </cell>
          <cell r="AK335">
            <v>53466</v>
          </cell>
          <cell r="AR335">
            <v>262285099</v>
          </cell>
        </row>
        <row r="336">
          <cell r="AK336">
            <v>17662</v>
          </cell>
          <cell r="AL336">
            <v>586710746.80999994</v>
          </cell>
          <cell r="AM336">
            <v>373321628.94999999</v>
          </cell>
          <cell r="AN336">
            <v>137689495.24000001</v>
          </cell>
        </row>
        <row r="337">
          <cell r="AK337">
            <v>35804</v>
          </cell>
          <cell r="AL337">
            <v>673095313.02999997</v>
          </cell>
          <cell r="AM337">
            <v>428288593.16000003</v>
          </cell>
          <cell r="AN337">
            <v>160332838.28</v>
          </cell>
        </row>
        <row r="338">
          <cell r="F338">
            <v>82273122884.575089</v>
          </cell>
          <cell r="AK338">
            <v>1278729</v>
          </cell>
          <cell r="AR338">
            <v>18056554933</v>
          </cell>
        </row>
        <row r="339">
          <cell r="F339">
            <v>82826203954.589127</v>
          </cell>
          <cell r="V339">
            <v>72329342849.507629</v>
          </cell>
          <cell r="AL339">
            <v>56429722757.439995</v>
          </cell>
          <cell r="AM339">
            <v>36486004683.970001</v>
          </cell>
          <cell r="AN339">
            <v>12657009814.409998</v>
          </cell>
        </row>
      </sheetData>
      <sheetData sheetId="15"/>
      <sheetData sheetId="16"/>
      <sheetData sheetId="17"/>
      <sheetData sheetId="18"/>
      <sheetData sheetId="19">
        <row r="7">
          <cell r="F7">
            <v>11320815.199999986</v>
          </cell>
        </row>
        <row r="8">
          <cell r="F8">
            <v>22571733.219999999</v>
          </cell>
        </row>
        <row r="10">
          <cell r="F10">
            <v>127611358.09</v>
          </cell>
        </row>
        <row r="11">
          <cell r="F11">
            <v>447830070.13999999</v>
          </cell>
        </row>
        <row r="13">
          <cell r="F13">
            <v>1144766123.23</v>
          </cell>
        </row>
        <row r="14">
          <cell r="F14">
            <v>866421263.91999996</v>
          </cell>
        </row>
        <row r="15">
          <cell r="F15">
            <v>278344859.31</v>
          </cell>
        </row>
        <row r="16">
          <cell r="F16">
            <v>8717074452.8100014</v>
          </cell>
        </row>
        <row r="17">
          <cell r="F17">
            <v>7175961757.8200006</v>
          </cell>
        </row>
        <row r="18">
          <cell r="F18">
            <v>1541112694.99</v>
          </cell>
        </row>
        <row r="19">
          <cell r="F19">
            <v>3562467233.8099999</v>
          </cell>
        </row>
        <row r="20">
          <cell r="F20">
            <v>3001582083.6900001</v>
          </cell>
        </row>
        <row r="21">
          <cell r="F21">
            <v>560885150.12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46">
          <cell r="D46">
            <v>77927</v>
          </cell>
          <cell r="E46">
            <v>14424944903.57</v>
          </cell>
          <cell r="M46">
            <v>44225</v>
          </cell>
          <cell r="N46">
            <v>8012381681.7799997</v>
          </cell>
          <cell r="W46">
            <v>6252800166.4100018</v>
          </cell>
          <cell r="X46">
            <v>3978656627.5600004</v>
          </cell>
          <cell r="Y46">
            <v>1397237895.5299983</v>
          </cell>
        </row>
        <row r="69">
          <cell r="D69">
            <v>896</v>
          </cell>
          <cell r="E69">
            <v>677687342.79000008</v>
          </cell>
          <cell r="M69">
            <v>232</v>
          </cell>
          <cell r="N69">
            <v>177945902.17999998</v>
          </cell>
          <cell r="W69">
            <v>165408039.08000001</v>
          </cell>
          <cell r="X69">
            <v>105249134.26000001</v>
          </cell>
          <cell r="Y69">
            <v>37578897.960000001</v>
          </cell>
        </row>
        <row r="92">
          <cell r="D92">
            <v>4443</v>
          </cell>
          <cell r="E92">
            <v>1489780594.96</v>
          </cell>
          <cell r="M92">
            <v>1927</v>
          </cell>
          <cell r="N92">
            <v>608457102.69000006</v>
          </cell>
          <cell r="W92">
            <v>539279520.13999987</v>
          </cell>
          <cell r="X92">
            <v>343143551.54999995</v>
          </cell>
          <cell r="Y92">
            <v>122639728.75000006</v>
          </cell>
        </row>
        <row r="115">
          <cell r="D115">
            <v>2141</v>
          </cell>
          <cell r="E115">
            <v>776687057.8499999</v>
          </cell>
          <cell r="M115">
            <v>489</v>
          </cell>
          <cell r="N115">
            <v>163098007.13000003</v>
          </cell>
          <cell r="W115">
            <v>141252702.74000001</v>
          </cell>
          <cell r="X115">
            <v>89879092.339999989</v>
          </cell>
          <cell r="Y115">
            <v>32161898.609999999</v>
          </cell>
        </row>
        <row r="138">
          <cell r="D138">
            <v>2665</v>
          </cell>
          <cell r="E138">
            <v>210524662.88</v>
          </cell>
          <cell r="M138">
            <v>398</v>
          </cell>
          <cell r="N138">
            <v>28414747.899999999</v>
          </cell>
          <cell r="W138">
            <v>11628249.299999999</v>
          </cell>
          <cell r="X138">
            <v>7399054.419999999</v>
          </cell>
          <cell r="Y138">
            <v>2496991.83</v>
          </cell>
        </row>
        <row r="161">
          <cell r="D161">
            <v>3011</v>
          </cell>
          <cell r="E161">
            <v>289088141.92000002</v>
          </cell>
          <cell r="M161">
            <v>0</v>
          </cell>
          <cell r="N161">
            <v>0</v>
          </cell>
          <cell r="W161">
            <v>0</v>
          </cell>
          <cell r="X161">
            <v>0</v>
          </cell>
          <cell r="Y161">
            <v>0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2"/>
  <sheetViews>
    <sheetView tabSelected="1" topLeftCell="A2" zoomScale="80" zoomScaleNormal="80" workbookViewId="0">
      <selection activeCell="B18" sqref="B18"/>
    </sheetView>
  </sheetViews>
  <sheetFormatPr defaultColWidth="9.1796875" defaultRowHeight="12.5" x14ac:dyDescent="0.25"/>
  <cols>
    <col min="1" max="1" width="14.26953125" style="1" customWidth="1"/>
    <col min="2" max="2" width="73.36328125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7265625" style="1" customWidth="1"/>
    <col min="8" max="8" width="24.26953125" style="1" customWidth="1"/>
    <col min="9" max="9" width="14.453125" style="1" customWidth="1"/>
    <col min="10" max="10" width="14.81640625" style="1" customWidth="1"/>
    <col min="11" max="11" width="23.7265625" style="1" bestFit="1" customWidth="1"/>
    <col min="12" max="12" width="23.54296875" style="1" customWidth="1"/>
    <col min="13" max="13" width="21.7265625" style="1" customWidth="1"/>
    <col min="14" max="14" width="14.7265625" style="1" customWidth="1"/>
    <col min="15" max="15" width="22.453125" style="1" bestFit="1" customWidth="1"/>
    <col min="16" max="16384" width="9.1796875" style="1"/>
  </cols>
  <sheetData>
    <row r="1" spans="1:15" s="2" customFormat="1" ht="29.25" hidden="1" customHeight="1" thickBot="1" x14ac:dyDescent="0.3">
      <c r="A1" s="3"/>
      <c r="B1" s="3"/>
      <c r="C1" s="4" t="s">
        <v>0</v>
      </c>
      <c r="D1" s="257" t="s">
        <v>1</v>
      </c>
      <c r="E1" s="258"/>
      <c r="F1" s="259"/>
      <c r="G1" s="260" t="s">
        <v>2</v>
      </c>
      <c r="H1" s="260"/>
      <c r="I1" s="260"/>
      <c r="J1" s="261" t="s">
        <v>3</v>
      </c>
      <c r="K1" s="260"/>
      <c r="L1" s="260"/>
      <c r="M1" s="260"/>
      <c r="N1" s="262"/>
      <c r="O1" s="5" t="s">
        <v>4</v>
      </c>
    </row>
    <row r="2" spans="1:15" s="2" customFormat="1" ht="29" x14ac:dyDescent="0.25">
      <c r="A2" s="263" t="s">
        <v>5</v>
      </c>
      <c r="B2" s="266" t="s">
        <v>6</v>
      </c>
      <c r="C2" s="6" t="s">
        <v>7</v>
      </c>
      <c r="D2" s="269" t="s">
        <v>8</v>
      </c>
      <c r="E2" s="270"/>
      <c r="F2" s="266"/>
      <c r="G2" s="270" t="s">
        <v>9</v>
      </c>
      <c r="H2" s="270"/>
      <c r="I2" s="270"/>
      <c r="J2" s="271" t="s">
        <v>10</v>
      </c>
      <c r="K2" s="272"/>
      <c r="L2" s="272"/>
      <c r="M2" s="272"/>
      <c r="N2" s="273"/>
      <c r="O2" s="7" t="s">
        <v>11</v>
      </c>
    </row>
    <row r="3" spans="1:15" s="2" customFormat="1" ht="29" x14ac:dyDescent="0.25">
      <c r="A3" s="264"/>
      <c r="B3" s="267"/>
      <c r="C3" s="245" t="s">
        <v>12</v>
      </c>
      <c r="D3" s="247" t="s">
        <v>13</v>
      </c>
      <c r="E3" s="8" t="s">
        <v>14</v>
      </c>
      <c r="F3" s="9" t="s">
        <v>15</v>
      </c>
      <c r="G3" s="249" t="s">
        <v>16</v>
      </c>
      <c r="H3" s="10" t="s">
        <v>14</v>
      </c>
      <c r="I3" s="11" t="s">
        <v>15</v>
      </c>
      <c r="J3" s="251" t="s">
        <v>17</v>
      </c>
      <c r="K3" s="253" t="s">
        <v>14</v>
      </c>
      <c r="L3" s="254"/>
      <c r="M3" s="8" t="s">
        <v>18</v>
      </c>
      <c r="N3" s="9" t="s">
        <v>15</v>
      </c>
      <c r="O3" s="255" t="s">
        <v>12</v>
      </c>
    </row>
    <row r="4" spans="1:15" s="2" customFormat="1" ht="22.5" customHeight="1" thickBot="1" x14ac:dyDescent="0.3">
      <c r="A4" s="265"/>
      <c r="B4" s="268"/>
      <c r="C4" s="246"/>
      <c r="D4" s="248"/>
      <c r="E4" s="12" t="s">
        <v>12</v>
      </c>
      <c r="F4" s="13" t="s">
        <v>19</v>
      </c>
      <c r="G4" s="250"/>
      <c r="H4" s="12" t="s">
        <v>12</v>
      </c>
      <c r="I4" s="14" t="s">
        <v>19</v>
      </c>
      <c r="J4" s="252"/>
      <c r="K4" s="12" t="s">
        <v>12</v>
      </c>
      <c r="L4" s="12" t="s">
        <v>20</v>
      </c>
      <c r="M4" s="12" t="s">
        <v>12</v>
      </c>
      <c r="N4" s="13" t="s">
        <v>19</v>
      </c>
      <c r="O4" s="256"/>
    </row>
    <row r="5" spans="1:15" s="2" customFormat="1" ht="15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230555506.13292</v>
      </c>
      <c r="D6" s="27">
        <f>SUM(D7:D8)</f>
        <v>194</v>
      </c>
      <c r="E6" s="28">
        <f>SUM(E7:E8)</f>
        <v>314643337.05000001</v>
      </c>
      <c r="F6" s="29">
        <f>IFERROR(E6/C6,".")</f>
        <v>1.3647183809550905</v>
      </c>
      <c r="G6" s="30">
        <f>SUM(G7:G8)</f>
        <v>77</v>
      </c>
      <c r="H6" s="28">
        <f>SUM(H7:H8)</f>
        <v>175326668.59999999</v>
      </c>
      <c r="I6" s="31">
        <f>IFERROR(H6/C6,".")</f>
        <v>0.76045318344694213</v>
      </c>
      <c r="J6" s="32">
        <f>'[3]arkusz główny'!AK8</f>
        <v>18</v>
      </c>
      <c r="K6" s="33">
        <f>SUM(K7:K8)</f>
        <v>20331218.910000004</v>
      </c>
      <c r="L6" s="33">
        <f>SUM(L7:L8)</f>
        <v>12936754.319999998</v>
      </c>
      <c r="M6" s="33">
        <f>SUM(M7:M8)</f>
        <v>4424695.99</v>
      </c>
      <c r="N6" s="34">
        <f>IFERROR(M6/O6,".")</f>
        <v>9.0300365979365985E-2</v>
      </c>
      <c r="O6" s="35">
        <f>'[3]arkusz główny'!AR8</f>
        <v>48999757</v>
      </c>
    </row>
    <row r="7" spans="1:15" s="36" customFormat="1" ht="14" x14ac:dyDescent="0.3">
      <c r="A7" s="37" t="s">
        <v>25</v>
      </c>
      <c r="B7" s="38" t="s">
        <v>26</v>
      </c>
      <c r="C7" s="274"/>
      <c r="D7" s="39">
        <f>'[3]arkusz główny'!H9</f>
        <v>190</v>
      </c>
      <c r="E7" s="40">
        <f>'[3]arkusz główny'!I9</f>
        <v>202788145.05000001</v>
      </c>
      <c r="F7" s="275"/>
      <c r="G7" s="41">
        <f>'[3]arkusz główny'!U9</f>
        <v>75</v>
      </c>
      <c r="H7" s="40">
        <f>'[3]arkusz główny'!V9</f>
        <v>107466985.12</v>
      </c>
      <c r="I7" s="276"/>
      <c r="J7" s="42">
        <f>'[3]arkusz główny'!AK9</f>
        <v>18</v>
      </c>
      <c r="K7" s="43">
        <f>'[3]arkusz główny'!AL9</f>
        <v>20331218.910000004</v>
      </c>
      <c r="L7" s="43">
        <f>'[3]arkusz główny'!AM9</f>
        <v>12936754.319999998</v>
      </c>
      <c r="M7" s="43">
        <f>'[3]arkusz główny'!AN9</f>
        <v>4424695.99</v>
      </c>
      <c r="N7" s="277"/>
      <c r="O7" s="278"/>
    </row>
    <row r="8" spans="1:15" x14ac:dyDescent="0.25">
      <c r="A8" s="44" t="s">
        <v>27</v>
      </c>
      <c r="B8" s="45" t="s">
        <v>28</v>
      </c>
      <c r="C8" s="274"/>
      <c r="D8" s="46">
        <f>'[3]arkusz główny'!H15</f>
        <v>4</v>
      </c>
      <c r="E8" s="47">
        <f>'[3]arkusz główny'!I15</f>
        <v>111855192</v>
      </c>
      <c r="F8" s="275"/>
      <c r="G8" s="48">
        <f>'[3]arkusz główny'!U15</f>
        <v>2</v>
      </c>
      <c r="H8" s="47">
        <f>'[3]arkusz główny'!V15</f>
        <v>67859683.479999989</v>
      </c>
      <c r="I8" s="276"/>
      <c r="J8" s="49">
        <f>'[3]arkusz główny'!AK15</f>
        <v>0</v>
      </c>
      <c r="K8" s="50">
        <v>0</v>
      </c>
      <c r="L8" s="51">
        <f>'[3]arkusz główny'!AM15</f>
        <v>0</v>
      </c>
      <c r="M8" s="43">
        <f>'[3]arkusz główny'!AN15</f>
        <v>0</v>
      </c>
      <c r="N8" s="277"/>
      <c r="O8" s="278"/>
    </row>
    <row r="9" spans="1:15" ht="24" x14ac:dyDescent="0.25">
      <c r="A9" s="52">
        <v>2</v>
      </c>
      <c r="B9" s="53" t="s">
        <v>29</v>
      </c>
      <c r="C9" s="54">
        <f>'[3]arkusz główny'!F18</f>
        <v>501241477.76396</v>
      </c>
      <c r="D9" s="55">
        <f>D10+D12</f>
        <v>164</v>
      </c>
      <c r="E9" s="56">
        <f>E10+E12</f>
        <v>560224808.11000001</v>
      </c>
      <c r="F9" s="57">
        <f>IFERROR(E9/C9,".")</f>
        <v>1.1176744801909946</v>
      </c>
      <c r="G9" s="58">
        <f>G10+G12</f>
        <v>115</v>
      </c>
      <c r="H9" s="56">
        <f>H10+H12</f>
        <v>457284202.39999992</v>
      </c>
      <c r="I9" s="59">
        <f>IFERROR(H9/C9,".")</f>
        <v>0.91230319653502412</v>
      </c>
      <c r="J9" s="60">
        <f>J12+J10</f>
        <v>28</v>
      </c>
      <c r="K9" s="61">
        <f>K10+K12</f>
        <v>232966536.73999998</v>
      </c>
      <c r="L9" s="61">
        <f>L10+L12</f>
        <v>148236606.21000001</v>
      </c>
      <c r="M9" s="61">
        <f>M10+M12</f>
        <v>51114399.29999999</v>
      </c>
      <c r="N9" s="62">
        <f>IFERROR(M9/O9,".")</f>
        <v>0.47327920063050799</v>
      </c>
      <c r="O9" s="63">
        <f>'[3]arkusz główny'!AR18</f>
        <v>108000519</v>
      </c>
    </row>
    <row r="10" spans="1:15" x14ac:dyDescent="0.25">
      <c r="A10" s="279" t="s">
        <v>30</v>
      </c>
      <c r="B10" s="38" t="s">
        <v>31</v>
      </c>
      <c r="C10" s="274"/>
      <c r="D10" s="280">
        <f>'[3]arkusz główny'!H19</f>
        <v>103</v>
      </c>
      <c r="E10" s="282">
        <f>'[3]arkusz główny'!I19</f>
        <v>499787010.64999998</v>
      </c>
      <c r="F10" s="275"/>
      <c r="G10" s="296">
        <f>'[3]arkusz główny'!U19</f>
        <v>83</v>
      </c>
      <c r="H10" s="282">
        <f>'[3]arkusz główny'!V19</f>
        <v>437505497.43999994</v>
      </c>
      <c r="I10" s="276"/>
      <c r="J10" s="298">
        <f>'[3]arkusz główny'!AK19</f>
        <v>17</v>
      </c>
      <c r="K10" s="286">
        <f>'[3]arkusz główny'!AL19</f>
        <v>217539507.48999998</v>
      </c>
      <c r="L10" s="299">
        <f>'[3]arkusz główny'!AM19</f>
        <v>138420387.77000001</v>
      </c>
      <c r="M10" s="286">
        <f>'[3]arkusz główny'!AN19</f>
        <v>47777270.499999993</v>
      </c>
      <c r="N10" s="277"/>
      <c r="O10" s="278"/>
    </row>
    <row r="11" spans="1:15" x14ac:dyDescent="0.25">
      <c r="A11" s="279"/>
      <c r="B11" s="64" t="s">
        <v>32</v>
      </c>
      <c r="C11" s="274"/>
      <c r="D11" s="281"/>
      <c r="E11" s="283"/>
      <c r="F11" s="275"/>
      <c r="G11" s="297"/>
      <c r="H11" s="283"/>
      <c r="I11" s="276"/>
      <c r="J11" s="298"/>
      <c r="K11" s="286"/>
      <c r="L11" s="300"/>
      <c r="M11" s="286"/>
      <c r="N11" s="277"/>
      <c r="O11" s="278"/>
    </row>
    <row r="12" spans="1:15" x14ac:dyDescent="0.25">
      <c r="A12" s="44" t="s">
        <v>33</v>
      </c>
      <c r="B12" s="45" t="s">
        <v>34</v>
      </c>
      <c r="C12" s="274"/>
      <c r="D12" s="46">
        <f>'[3]arkusz główny'!H25</f>
        <v>61</v>
      </c>
      <c r="E12" s="47">
        <f>'[3]arkusz główny'!I25</f>
        <v>60437797.459999993</v>
      </c>
      <c r="F12" s="275"/>
      <c r="G12" s="48">
        <f>'[3]arkusz główny'!U25</f>
        <v>32</v>
      </c>
      <c r="H12" s="47">
        <f>'[3]arkusz główny'!V25</f>
        <v>19778704.960000001</v>
      </c>
      <c r="I12" s="276"/>
      <c r="J12" s="49">
        <f>'[3]arkusz główny'!AK25</f>
        <v>11</v>
      </c>
      <c r="K12" s="50">
        <f>'[3]arkusz główny'!AL25</f>
        <v>15427029.250000002</v>
      </c>
      <c r="L12" s="50">
        <f>'[3]arkusz główny'!AM25</f>
        <v>9816218.4399999995</v>
      </c>
      <c r="M12" s="50">
        <f>'[3]arkusz główny'!AN25</f>
        <v>3337128.7999999993</v>
      </c>
      <c r="N12" s="277"/>
      <c r="O12" s="278"/>
    </row>
    <row r="13" spans="1:15" x14ac:dyDescent="0.25">
      <c r="A13" s="52">
        <v>3</v>
      </c>
      <c r="B13" s="53" t="s">
        <v>35</v>
      </c>
      <c r="C13" s="54">
        <f>'[3]arkusz główny'!F36</f>
        <v>201556025.96392</v>
      </c>
      <c r="D13" s="55">
        <f>D14+D17</f>
        <v>4616</v>
      </c>
      <c r="E13" s="56">
        <f>E14+E17</f>
        <v>268037702.56</v>
      </c>
      <c r="F13" s="57"/>
      <c r="G13" s="58">
        <f>G14+G17</f>
        <v>3378</v>
      </c>
      <c r="H13" s="56">
        <f>H14+H17</f>
        <v>113026331.37999998</v>
      </c>
      <c r="I13" s="59">
        <f>IFERROR(H13/C13,".")</f>
        <v>0.56076880281531505</v>
      </c>
      <c r="J13" s="60">
        <f>'[3]arkusz główny'!AK36</f>
        <v>10628</v>
      </c>
      <c r="K13" s="61">
        <f>K14+K17</f>
        <v>92311993.449999988</v>
      </c>
      <c r="L13" s="61">
        <f>L14+L17</f>
        <v>58738017.620000005</v>
      </c>
      <c r="M13" s="61">
        <f>M14+M17</f>
        <v>20845431.609999999</v>
      </c>
      <c r="N13" s="62">
        <f>IFERROR(M13/O13,".")</f>
        <v>0.47371243807437435</v>
      </c>
      <c r="O13" s="63">
        <f>'[3]arkusz główny'!AR36</f>
        <v>44004400</v>
      </c>
    </row>
    <row r="14" spans="1:15" x14ac:dyDescent="0.25">
      <c r="A14" s="284" t="s">
        <v>36</v>
      </c>
      <c r="B14" s="65" t="s">
        <v>37</v>
      </c>
      <c r="C14" s="274"/>
      <c r="D14" s="42">
        <f>D15+D16</f>
        <v>4417</v>
      </c>
      <c r="E14" s="288"/>
      <c r="F14" s="290"/>
      <c r="G14" s="66">
        <f>G15+G16</f>
        <v>3319</v>
      </c>
      <c r="H14" s="67">
        <f>H15+H16</f>
        <v>33892548.419999987</v>
      </c>
      <c r="I14" s="291"/>
      <c r="J14" s="42">
        <f>'[3]arkusz główny'!AK37</f>
        <v>10580</v>
      </c>
      <c r="K14" s="43">
        <f>K15+K16</f>
        <v>30939722.759999998</v>
      </c>
      <c r="L14" s="43">
        <f>L15+L16</f>
        <v>19686842.630000003</v>
      </c>
      <c r="M14" s="43">
        <f>M15+M16</f>
        <v>7126829.8800000008</v>
      </c>
      <c r="N14" s="292"/>
      <c r="O14" s="295"/>
    </row>
    <row r="15" spans="1:15" ht="24" x14ac:dyDescent="0.25">
      <c r="A15" s="287"/>
      <c r="B15" s="65" t="s">
        <v>38</v>
      </c>
      <c r="C15" s="274"/>
      <c r="D15" s="42">
        <f>'[3]arkusz główny'!H38</f>
        <v>4417</v>
      </c>
      <c r="E15" s="288"/>
      <c r="F15" s="290"/>
      <c r="G15" s="66">
        <f>'[3]arkusz główny'!U38</f>
        <v>3319</v>
      </c>
      <c r="H15" s="67">
        <f>'[3]zobowiązania wieloletnie'!F7</f>
        <v>11320815.199999986</v>
      </c>
      <c r="I15" s="291"/>
      <c r="J15" s="42">
        <f>'[3]arkusz główny'!AK38</f>
        <v>2423</v>
      </c>
      <c r="K15" s="43">
        <f>'[3]arkusz główny'!AL38</f>
        <v>8367989.54</v>
      </c>
      <c r="L15" s="43">
        <f>'[3]arkusz główny'!AM38</f>
        <v>5324523.2500000009</v>
      </c>
      <c r="M15" s="43">
        <f>'[3]arkusz główny'!AN38</f>
        <v>1898744.8500000003</v>
      </c>
      <c r="N15" s="293"/>
      <c r="O15" s="295"/>
    </row>
    <row r="16" spans="1:15" x14ac:dyDescent="0.25">
      <c r="A16" s="285"/>
      <c r="B16" s="68" t="s">
        <v>39</v>
      </c>
      <c r="C16" s="274"/>
      <c r="D16" s="69"/>
      <c r="E16" s="289"/>
      <c r="F16" s="290"/>
      <c r="G16" s="70"/>
      <c r="H16" s="71">
        <f>'[3]zobowiązania wieloletnie'!F8</f>
        <v>22571733.219999999</v>
      </c>
      <c r="I16" s="291"/>
      <c r="J16" s="72">
        <f>'[3]arkusz główny'!AK47</f>
        <v>8305</v>
      </c>
      <c r="K16" s="73">
        <f>'[3]arkusz główny'!AL47</f>
        <v>22571733.219999999</v>
      </c>
      <c r="L16" s="73">
        <f>'[3]arkusz główny'!AM47</f>
        <v>14362319.380000001</v>
      </c>
      <c r="M16" s="73">
        <f>'[3]arkusz główny'!AN47</f>
        <v>5228085.03</v>
      </c>
      <c r="N16" s="293"/>
      <c r="O16" s="295"/>
    </row>
    <row r="17" spans="1:16" x14ac:dyDescent="0.25">
      <c r="A17" s="44" t="s">
        <v>40</v>
      </c>
      <c r="B17" s="74" t="s">
        <v>41</v>
      </c>
      <c r="C17" s="75"/>
      <c r="D17" s="49">
        <f>'[3]arkusz główny'!H48</f>
        <v>199</v>
      </c>
      <c r="E17" s="50">
        <f>'[3]arkusz główny'!I48</f>
        <v>268037702.56</v>
      </c>
      <c r="F17" s="290"/>
      <c r="G17" s="76">
        <f>'[3]arkusz główny'!U48</f>
        <v>59</v>
      </c>
      <c r="H17" s="77">
        <f>'[3]arkusz główny'!V48</f>
        <v>79133782.959999993</v>
      </c>
      <c r="I17" s="291"/>
      <c r="J17" s="49">
        <f>'[3]arkusz główny'!AK48</f>
        <v>49</v>
      </c>
      <c r="K17" s="50">
        <f>'[3]arkusz główny'!AL48</f>
        <v>61372270.689999998</v>
      </c>
      <c r="L17" s="50">
        <f>'[3]arkusz główny'!AM48</f>
        <v>39051174.990000002</v>
      </c>
      <c r="M17" s="50">
        <f>'[3]arkusz główny'!AN48</f>
        <v>13718601.73</v>
      </c>
      <c r="N17" s="294"/>
      <c r="O17" s="295"/>
    </row>
    <row r="18" spans="1:16" x14ac:dyDescent="0.25">
      <c r="A18" s="52">
        <v>4</v>
      </c>
      <c r="B18" s="53" t="s">
        <v>42</v>
      </c>
      <c r="C18" s="54">
        <f>'[3]arkusz główny'!F52</f>
        <v>18391947868.407082</v>
      </c>
      <c r="D18" s="55">
        <f>D19+D23+D24+D25+D26</f>
        <v>110104</v>
      </c>
      <c r="E18" s="56">
        <f>E19+E23+E24+E25+E26</f>
        <v>32676237584.476028</v>
      </c>
      <c r="F18" s="57">
        <f t="shared" ref="F18:F28" si="0">IFERROR(E18/C18,".")</f>
        <v>1.7766599719764269</v>
      </c>
      <c r="G18" s="58">
        <f>G19+G23+G24+G25+G26</f>
        <v>55973</v>
      </c>
      <c r="H18" s="56">
        <f>H19+H23+H24+H25+H26</f>
        <v>14849160390.920805</v>
      </c>
      <c r="I18" s="59">
        <f t="shared" ref="I18:I28" si="1">IFERROR(H18/C18,".")</f>
        <v>0.80737290564139053</v>
      </c>
      <c r="J18" s="60">
        <f>'[3]arkusz główny'!AK52</f>
        <v>42065</v>
      </c>
      <c r="K18" s="61">
        <f>K19+K23+K24+K25+K26</f>
        <v>10026166335.950001</v>
      </c>
      <c r="L18" s="61">
        <f>L19+L23+L24+L25+L26</f>
        <v>6540574138.0900011</v>
      </c>
      <c r="M18" s="61">
        <f>M19+M23+M24+M25+M26</f>
        <v>2241756687.7299981</v>
      </c>
      <c r="N18" s="62">
        <f t="shared" ref="N18:N28" si="2">IFERROR(M18/O18,".")</f>
        <v>0.55920940962670707</v>
      </c>
      <c r="O18" s="63">
        <f>'[3]arkusz główny'!AR52</f>
        <v>4008796435</v>
      </c>
    </row>
    <row r="19" spans="1:16" x14ac:dyDescent="0.25">
      <c r="A19" s="284" t="s">
        <v>43</v>
      </c>
      <c r="B19" s="78" t="s">
        <v>44</v>
      </c>
      <c r="C19" s="79">
        <f>'[3]arkusz główny'!F53</f>
        <v>10526195863.41548</v>
      </c>
      <c r="D19" s="80">
        <f>'[3]arkusz główny'!H53</f>
        <v>91083</v>
      </c>
      <c r="E19" s="81">
        <f>'[3]arkusz główny'!I53</f>
        <v>17868712703.970001</v>
      </c>
      <c r="F19" s="82">
        <f t="shared" si="0"/>
        <v>1.6975470469891165</v>
      </c>
      <c r="G19" s="83">
        <f>'[3]arkusz główny'!U53</f>
        <v>47271</v>
      </c>
      <c r="H19" s="81">
        <f>'[3]arkusz główny'!V53</f>
        <v>8990297441.6800003</v>
      </c>
      <c r="I19" s="82">
        <f t="shared" si="1"/>
        <v>0.8540879875631423</v>
      </c>
      <c r="J19" s="84">
        <f>'[3]arkusz główny'!AK53</f>
        <v>38278</v>
      </c>
      <c r="K19" s="51">
        <f>'[3]arkusz główny'!AL53</f>
        <v>7110368677.6700001</v>
      </c>
      <c r="L19" s="51">
        <f>'[3]arkusz główny'!AM53</f>
        <v>4524327460.1300001</v>
      </c>
      <c r="M19" s="51">
        <f>'[3]arkusz główny'!AN53</f>
        <v>1592115412.6799984</v>
      </c>
      <c r="N19" s="85">
        <f t="shared" si="2"/>
        <v>0.68776192360992949</v>
      </c>
      <c r="O19" s="86">
        <f>'[3]arkusz główny'!AR53</f>
        <v>2314922298</v>
      </c>
      <c r="P19" s="87"/>
    </row>
    <row r="20" spans="1:16" x14ac:dyDescent="0.25">
      <c r="A20" s="279"/>
      <c r="B20" s="88" t="s">
        <v>45</v>
      </c>
      <c r="C20" s="89">
        <f>[3]limity_ogółem!E98</f>
        <v>9540699427.5857601</v>
      </c>
      <c r="D20" s="90">
        <f>'[3]4.1_modernizacja'!D46+'[3]4.1_modernizacja'!D69+'[3]4.1_modernizacja'!D92+'[3]4.1_modernizacja'!D115</f>
        <v>85407</v>
      </c>
      <c r="E20" s="91">
        <f>'[3]4.1_modernizacja'!E46+'[3]4.1_modernizacja'!E69+'[3]4.1_modernizacja'!E92+'[3]4.1_modernizacja'!E115</f>
        <v>17369099899.169998</v>
      </c>
      <c r="F20" s="82">
        <f t="shared" si="0"/>
        <v>1.8205268943856863</v>
      </c>
      <c r="G20" s="92">
        <f>'[3]4.1_modernizacja'!M46+'[3]4.1_modernizacja'!M69+'[3]4.1_modernizacja'!M92+'[3]4.1_modernizacja'!M115</f>
        <v>46873</v>
      </c>
      <c r="H20" s="91">
        <f>'[3]4.1_modernizacja'!N46+'[3]4.1_modernizacja'!N69+'[3]4.1_modernizacja'!N92+'[3]4.1_modernizacja'!N115</f>
        <v>8961882693.7799988</v>
      </c>
      <c r="I20" s="82">
        <f t="shared" si="1"/>
        <v>0.9393318342959025</v>
      </c>
      <c r="J20" s="72">
        <v>38176</v>
      </c>
      <c r="K20" s="73">
        <f>'[3]4.1_modernizacja'!W46+'[3]4.1_modernizacja'!W69+'[3]4.1_modernizacja'!W92+'[3]4.1_modernizacja'!W115</f>
        <v>7098740428.3700008</v>
      </c>
      <c r="L20" s="73">
        <f>'[3]4.1_modernizacja'!X46+'[3]4.1_modernizacja'!X69+'[3]4.1_modernizacja'!X92+'[3]4.1_modernizacja'!X115</f>
        <v>4516928405.710001</v>
      </c>
      <c r="M20" s="73">
        <f>'[3]4.1_modernizacja'!Y46+'[3]4.1_modernizacja'!Y69+'[3]4.1_modernizacja'!Y92+'[3]4.1_modernizacja'!Y115</f>
        <v>1589618420.8499982</v>
      </c>
      <c r="N20" s="93">
        <f t="shared" si="2"/>
        <v>0.75483241825192837</v>
      </c>
      <c r="O20" s="89">
        <f>[3]limity_ogółem!D98</f>
        <v>2105922298</v>
      </c>
    </row>
    <row r="21" spans="1:16" x14ac:dyDescent="0.25">
      <c r="A21" s="279"/>
      <c r="B21" s="88" t="s">
        <v>46</v>
      </c>
      <c r="C21" s="94">
        <f>[3]limity_ogółem!E99</f>
        <v>47012435.829720005</v>
      </c>
      <c r="D21" s="90">
        <f>'[3]4.1_modernizacja'!D138</f>
        <v>2665</v>
      </c>
      <c r="E21" s="91">
        <f>'[3]4.1_modernizacja'!E138</f>
        <v>210524662.88</v>
      </c>
      <c r="F21" s="82">
        <f t="shared" si="0"/>
        <v>4.4780632861169885</v>
      </c>
      <c r="G21" s="92">
        <f>'[3]4.1_modernizacja'!M138</f>
        <v>398</v>
      </c>
      <c r="H21" s="91">
        <f>'[3]4.1_modernizacja'!N138</f>
        <v>28414747.899999999</v>
      </c>
      <c r="I21" s="95">
        <f t="shared" si="1"/>
        <v>0.6044091823473855</v>
      </c>
      <c r="J21" s="72">
        <v>189</v>
      </c>
      <c r="K21" s="73">
        <f>'[3]4.1_modernizacja'!W138</f>
        <v>11628249.299999999</v>
      </c>
      <c r="L21" s="73">
        <f>'[3]4.1_modernizacja'!X138</f>
        <v>7399054.419999999</v>
      </c>
      <c r="M21" s="73">
        <f>'[3]4.1_modernizacja'!Y138</f>
        <v>2496991.83</v>
      </c>
      <c r="N21" s="93">
        <f t="shared" si="2"/>
        <v>0.24969918300000002</v>
      </c>
      <c r="O21" s="89">
        <f>[3]limity_ogółem!D99</f>
        <v>10000000</v>
      </c>
    </row>
    <row r="22" spans="1:16" x14ac:dyDescent="0.25">
      <c r="A22" s="279"/>
      <c r="B22" s="88" t="s">
        <v>47</v>
      </c>
      <c r="C22" s="96">
        <f>[3]limity_ogółem!E100</f>
        <v>377280000</v>
      </c>
      <c r="D22" s="39">
        <f>'[3]4.1_modernizacja'!D161</f>
        <v>3011</v>
      </c>
      <c r="E22" s="40">
        <f>'[3]4.1_modernizacja'!E161</f>
        <v>289088141.92000002</v>
      </c>
      <c r="F22" s="97">
        <f t="shared" si="0"/>
        <v>0.76624295462256153</v>
      </c>
      <c r="G22" s="41">
        <f>'[3]4.1_modernizacja'!M161</f>
        <v>0</v>
      </c>
      <c r="H22" s="40">
        <f>'[3]4.1_modernizacja'!N161</f>
        <v>0</v>
      </c>
      <c r="I22" s="98">
        <f t="shared" si="1"/>
        <v>0</v>
      </c>
      <c r="J22" s="84">
        <v>0</v>
      </c>
      <c r="K22" s="51">
        <f>'[3]4.1_modernizacja'!W161</f>
        <v>0</v>
      </c>
      <c r="L22" s="51">
        <f>'[3]4.1_modernizacja'!X161</f>
        <v>0</v>
      </c>
      <c r="M22" s="73">
        <f>'[3]4.1_modernizacja'!Y161</f>
        <v>0</v>
      </c>
      <c r="N22" s="93">
        <f t="shared" si="2"/>
        <v>0</v>
      </c>
      <c r="O22" s="89">
        <f>[3]limity_ogółem!D100</f>
        <v>80000000</v>
      </c>
    </row>
    <row r="23" spans="1:16" x14ac:dyDescent="0.25">
      <c r="A23" s="279"/>
      <c r="B23" s="78" t="s">
        <v>48</v>
      </c>
      <c r="C23" s="99">
        <f>'[3]arkusz główny'!F67</f>
        <v>510843062.19456005</v>
      </c>
      <c r="D23" s="100">
        <f>'[3]arkusz główny'!H67</f>
        <v>4681</v>
      </c>
      <c r="E23" s="101">
        <f>'[3]arkusz główny'!I67</f>
        <v>805486735.70000005</v>
      </c>
      <c r="F23" s="102">
        <f t="shared" si="0"/>
        <v>1.5767792406530163</v>
      </c>
      <c r="G23" s="103">
        <f>'[3]arkusz główny'!U67</f>
        <v>2816</v>
      </c>
      <c r="H23" s="101">
        <f>'[3]arkusz główny'!V67</f>
        <v>423855926.46999997</v>
      </c>
      <c r="I23" s="104">
        <f t="shared" si="1"/>
        <v>0.82971847488567807</v>
      </c>
      <c r="J23" s="105">
        <f>'[3]arkusz główny'!AK67</f>
        <v>2508</v>
      </c>
      <c r="K23" s="77">
        <f>'[3]arkusz główny'!AL67</f>
        <v>379685218.22999996</v>
      </c>
      <c r="L23" s="77">
        <f>'[3]arkusz główny'!AM67</f>
        <v>335676986.81</v>
      </c>
      <c r="M23" s="77">
        <f>'[3]arkusz główny'!AN67</f>
        <v>85033749.359999999</v>
      </c>
      <c r="N23" s="106">
        <f t="shared" si="2"/>
        <v>0.75385642314667145</v>
      </c>
      <c r="O23" s="107">
        <f>'[3]arkusz główny'!AR67</f>
        <v>112798335</v>
      </c>
    </row>
    <row r="24" spans="1:16" ht="36" x14ac:dyDescent="0.25">
      <c r="A24" s="279"/>
      <c r="B24" s="78" t="str">
        <f>'[3]arkusz główny'!D71</f>
        <v>Inwestycje mające na celu ochronę wód przed zanieczyszczeniem azotanami pochodzącymi ze źródeł rolniczych 
(w tym "Inwestycje w gospodarstwach położonych na obszarach OSN")</v>
      </c>
      <c r="C24" s="99">
        <f>'[3]arkusz główny'!F71</f>
        <v>641217329.95720005</v>
      </c>
      <c r="D24" s="100">
        <f>'[3]arkusz główny'!H71</f>
        <v>8260</v>
      </c>
      <c r="E24" s="101">
        <f>'[3]arkusz główny'!I71</f>
        <v>617406550.52999997</v>
      </c>
      <c r="F24" s="108">
        <f t="shared" si="0"/>
        <v>0.96286628836312116</v>
      </c>
      <c r="G24" s="103">
        <f>'[3]arkusz główny'!U71</f>
        <v>4135</v>
      </c>
      <c r="H24" s="101">
        <f>'[3]arkusz główny'!V71</f>
        <v>314253843.94999999</v>
      </c>
      <c r="I24" s="104">
        <f t="shared" si="1"/>
        <v>0.49008944279621358</v>
      </c>
      <c r="J24" s="105">
        <f>'[3]arkusz główny'!AK71</f>
        <v>3212</v>
      </c>
      <c r="K24" s="77">
        <f>'[3]arkusz główny'!AL71</f>
        <v>233361843.33999997</v>
      </c>
      <c r="L24" s="77">
        <f>'[3]arkusz główny'!AM71</f>
        <v>215329492.80999997</v>
      </c>
      <c r="M24" s="77">
        <f>'[3]arkusz główny'!AN71</f>
        <v>50879610.559999995</v>
      </c>
      <c r="N24" s="106">
        <f t="shared" si="2"/>
        <v>0.37046760082398794</v>
      </c>
      <c r="O24" s="107">
        <f>'[3]arkusz główny'!AR71</f>
        <v>137338894</v>
      </c>
    </row>
    <row r="25" spans="1:16" x14ac:dyDescent="0.25">
      <c r="A25" s="44" t="s">
        <v>49</v>
      </c>
      <c r="B25" s="78" t="s">
        <v>50</v>
      </c>
      <c r="C25" s="109">
        <f>'[3]arkusz główny'!F79</f>
        <v>3954628756.1501598</v>
      </c>
      <c r="D25" s="90">
        <f>'[3]arkusz główny'!H79</f>
        <v>5846</v>
      </c>
      <c r="E25" s="91">
        <f>'[3]arkusz główny'!I79</f>
        <v>11194706396.359999</v>
      </c>
      <c r="F25" s="110">
        <f t="shared" si="0"/>
        <v>2.830785665772094</v>
      </c>
      <c r="G25" s="92">
        <f>'[3]arkusz główny'!U79</f>
        <v>1567</v>
      </c>
      <c r="H25" s="91">
        <f>'[3]arkusz główny'!V79</f>
        <v>3309105644.2600002</v>
      </c>
      <c r="I25" s="111">
        <f t="shared" si="1"/>
        <v>0.83676770900776587</v>
      </c>
      <c r="J25" s="49">
        <f>'[3]arkusz główny'!AK79</f>
        <v>855</v>
      </c>
      <c r="K25" s="50">
        <f>'[3]arkusz główny'!AL79</f>
        <v>1929619200.2000005</v>
      </c>
      <c r="L25" s="50">
        <f>'[3]arkusz główny'!AM79</f>
        <v>1227816691.3700001</v>
      </c>
      <c r="M25" s="50">
        <f>'[3]arkusz główny'!AN79</f>
        <v>431244683.61000007</v>
      </c>
      <c r="N25" s="112">
        <f t="shared" si="2"/>
        <v>0.5041845744099237</v>
      </c>
      <c r="O25" s="113">
        <f>'[3]arkusz główny'!AR79</f>
        <v>855330975</v>
      </c>
    </row>
    <row r="26" spans="1:16" x14ac:dyDescent="0.25">
      <c r="A26" s="284" t="s">
        <v>51</v>
      </c>
      <c r="B26" s="74" t="s">
        <v>52</v>
      </c>
      <c r="C26" s="109">
        <f>'[3]arkusz główny'!F91</f>
        <v>1979473889.2696803</v>
      </c>
      <c r="D26" s="90">
        <f>'[3]arkusz główny'!H91</f>
        <v>234</v>
      </c>
      <c r="E26" s="91">
        <f>'[3]arkusz główny'!I91</f>
        <v>2189925197.916029</v>
      </c>
      <c r="F26" s="110">
        <f t="shared" si="0"/>
        <v>1.1063167894192301</v>
      </c>
      <c r="G26" s="48">
        <f>'[3]arkusz główny'!U91</f>
        <v>184</v>
      </c>
      <c r="H26" s="91">
        <f>'[3]arkusz główny'!V91</f>
        <v>1811647534.5608046</v>
      </c>
      <c r="I26" s="111">
        <f t="shared" si="1"/>
        <v>0.91521668680823343</v>
      </c>
      <c r="J26" s="114">
        <f>'[3]arkusz główny'!AK91</f>
        <v>47</v>
      </c>
      <c r="K26" s="73">
        <f>'[3]arkusz główny'!AL91</f>
        <v>373131396.50999999</v>
      </c>
      <c r="L26" s="115">
        <f>'[3]arkusz główny'!AM91</f>
        <v>237423506.96999997</v>
      </c>
      <c r="M26" s="50">
        <f>'[3]arkusz główny'!AN91</f>
        <v>82483231.520000011</v>
      </c>
      <c r="N26" s="112">
        <f t="shared" si="2"/>
        <v>0.19495033631491671</v>
      </c>
      <c r="O26" s="113">
        <f>'[3]arkusz główny'!AR91</f>
        <v>423098688</v>
      </c>
    </row>
    <row r="27" spans="1:16" x14ac:dyDescent="0.25">
      <c r="A27" s="285"/>
      <c r="B27" s="74" t="s">
        <v>53</v>
      </c>
      <c r="C27" s="109">
        <f>'[3]arkusz główny'!F92</f>
        <v>779588967.42000008</v>
      </c>
      <c r="D27" s="90"/>
      <c r="E27" s="91"/>
      <c r="F27" s="110"/>
      <c r="G27" s="48"/>
      <c r="H27" s="91"/>
      <c r="I27" s="111"/>
      <c r="J27" s="114"/>
      <c r="K27" s="73"/>
      <c r="L27" s="115"/>
      <c r="M27" s="50"/>
      <c r="N27" s="112"/>
      <c r="O27" s="113">
        <f>'[3]arkusz główny'!AR92</f>
        <v>165307245</v>
      </c>
    </row>
    <row r="28" spans="1:16" ht="24" x14ac:dyDescent="0.25">
      <c r="A28" s="52">
        <v>5</v>
      </c>
      <c r="B28" s="53" t="s">
        <v>54</v>
      </c>
      <c r="C28" s="54">
        <f>'[3]arkusz główny'!F93</f>
        <v>549135530.64196002</v>
      </c>
      <c r="D28" s="55">
        <f>D29+D30</f>
        <v>11558</v>
      </c>
      <c r="E28" s="56">
        <f>E29+E30</f>
        <v>838200057.25</v>
      </c>
      <c r="F28" s="57">
        <f t="shared" si="0"/>
        <v>1.5263992411310787</v>
      </c>
      <c r="G28" s="58">
        <f>G29+G30</f>
        <v>5917</v>
      </c>
      <c r="H28" s="56">
        <f>H29+H30</f>
        <v>376130328.46000004</v>
      </c>
      <c r="I28" s="59">
        <f t="shared" si="1"/>
        <v>0.68494990302355696</v>
      </c>
      <c r="J28" s="60">
        <f>'[3]arkusz główny'!AK93</f>
        <v>4527</v>
      </c>
      <c r="K28" s="61">
        <f>K29+K30</f>
        <v>298899440.52999997</v>
      </c>
      <c r="L28" s="61">
        <f>L29+L30</f>
        <v>190189692.23999998</v>
      </c>
      <c r="M28" s="61">
        <f>M29+M30</f>
        <v>65616456.140000001</v>
      </c>
      <c r="N28" s="62">
        <f t="shared" si="2"/>
        <v>0.55397700005067285</v>
      </c>
      <c r="O28" s="63">
        <f>'[3]arkusz główny'!AR93</f>
        <v>118446174</v>
      </c>
    </row>
    <row r="29" spans="1:16" x14ac:dyDescent="0.25">
      <c r="A29" s="116" t="s">
        <v>55</v>
      </c>
      <c r="B29" s="117" t="s">
        <v>56</v>
      </c>
      <c r="C29" s="274"/>
      <c r="D29" s="39">
        <f>'[3]arkusz główny'!H94</f>
        <v>9860</v>
      </c>
      <c r="E29" s="40">
        <f>'[3]arkusz główny'!I94</f>
        <v>718703803.47000003</v>
      </c>
      <c r="F29" s="275"/>
      <c r="G29" s="41">
        <f>'[3]arkusz główny'!U94</f>
        <v>5306</v>
      </c>
      <c r="H29" s="40">
        <f>'[3]arkusz główny'!V94</f>
        <v>344095168.89000005</v>
      </c>
      <c r="I29" s="276"/>
      <c r="J29" s="84">
        <f>'[3]arkusz główny'!AK94</f>
        <v>4038</v>
      </c>
      <c r="K29" s="51">
        <f>'[3]arkusz główny'!AL94</f>
        <v>273019582.63</v>
      </c>
      <c r="L29" s="51">
        <f>'[3]arkusz główny'!AM94</f>
        <v>173722340.78999999</v>
      </c>
      <c r="M29" s="51">
        <f>'[3]arkusz główny'!AN94</f>
        <v>59803274.119999997</v>
      </c>
      <c r="N29" s="277"/>
      <c r="O29" s="278"/>
    </row>
    <row r="30" spans="1:16" x14ac:dyDescent="0.25">
      <c r="A30" s="44" t="s">
        <v>57</v>
      </c>
      <c r="B30" s="45" t="s">
        <v>58</v>
      </c>
      <c r="C30" s="274"/>
      <c r="D30" s="46">
        <f>'[3]arkusz główny'!H104</f>
        <v>1698</v>
      </c>
      <c r="E30" s="47">
        <f>'[3]arkusz główny'!I104</f>
        <v>119496253.78</v>
      </c>
      <c r="F30" s="275"/>
      <c r="G30" s="48">
        <f>'[3]arkusz główny'!U104</f>
        <v>611</v>
      </c>
      <c r="H30" s="47">
        <f>'[3]arkusz główny'!V104</f>
        <v>32035159.57</v>
      </c>
      <c r="I30" s="276"/>
      <c r="J30" s="49">
        <f>'[3]arkusz główny'!AK104</f>
        <v>491</v>
      </c>
      <c r="K30" s="50">
        <f>'[3]arkusz główny'!AL104</f>
        <v>25879857.900000002</v>
      </c>
      <c r="L30" s="50">
        <f>'[3]arkusz główny'!AM104</f>
        <v>16467351.449999997</v>
      </c>
      <c r="M30" s="50">
        <f>'[3]arkusz główny'!AN104</f>
        <v>5813182.0200000005</v>
      </c>
      <c r="N30" s="277"/>
      <c r="O30" s="278"/>
    </row>
    <row r="31" spans="1:16" x14ac:dyDescent="0.25">
      <c r="A31" s="52">
        <v>6</v>
      </c>
      <c r="B31" s="53" t="s">
        <v>59</v>
      </c>
      <c r="C31" s="54">
        <f>SUM(C32:C36)</f>
        <v>14151837483.696602</v>
      </c>
      <c r="D31" s="55">
        <f>D32+D33+D34+D35+D36</f>
        <v>171100</v>
      </c>
      <c r="E31" s="56">
        <f>E32+E33+E34+E35+E36</f>
        <v>21061237002.5</v>
      </c>
      <c r="F31" s="57">
        <f t="shared" ref="F31:F37" si="3">IFERROR(E31/C31,".")</f>
        <v>1.4882333850118941</v>
      </c>
      <c r="G31" s="58">
        <f>G32+G33+G34+G35+G36</f>
        <v>122695</v>
      </c>
      <c r="H31" s="56">
        <f>H32+H33+H34+H35+H36</f>
        <v>12630310723.74</v>
      </c>
      <c r="I31" s="59">
        <f t="shared" ref="I31:I37" si="4">IFERROR(H31/C31,".")</f>
        <v>0.89248556862602102</v>
      </c>
      <c r="J31" s="60">
        <f>'[3]arkusz główny'!AK117</f>
        <v>110020</v>
      </c>
      <c r="K31" s="61">
        <f>K32+K33+K34+K35+K36</f>
        <v>9619073224.2900009</v>
      </c>
      <c r="L31" s="61">
        <f>L32+L33+L34+L35+L36</f>
        <v>6120618119.5700006</v>
      </c>
      <c r="M31" s="61">
        <f>M32+M33+M34+M35+M36</f>
        <v>2133024227.6299999</v>
      </c>
      <c r="N31" s="62">
        <f t="shared" ref="N31:N37" si="5">IFERROR(M31/O31,".")</f>
        <v>0.69234345836575195</v>
      </c>
      <c r="O31" s="63">
        <f>SUM(O32:O36)</f>
        <v>3080875831</v>
      </c>
    </row>
    <row r="32" spans="1:16" x14ac:dyDescent="0.25">
      <c r="A32" s="116" t="s">
        <v>60</v>
      </c>
      <c r="B32" s="117" t="s">
        <v>61</v>
      </c>
      <c r="C32" s="118">
        <f>'[3]arkusz główny'!F118</f>
        <v>3557977493.7246399</v>
      </c>
      <c r="D32" s="39">
        <f>'[3]arkusz główny'!H118</f>
        <v>35642</v>
      </c>
      <c r="E32" s="40">
        <f>'[3]arkusz główny'!I118</f>
        <v>4485450000</v>
      </c>
      <c r="F32" s="97">
        <f t="shared" si="3"/>
        <v>1.2606740789988649</v>
      </c>
      <c r="G32" s="41">
        <f>'[3]arkusz główny'!U118</f>
        <v>26888</v>
      </c>
      <c r="H32" s="40">
        <f>'[3]arkusz główny'!V118</f>
        <v>3436500000</v>
      </c>
      <c r="I32" s="98">
        <f t="shared" si="4"/>
        <v>0.96585771159629452</v>
      </c>
      <c r="J32" s="84">
        <f>'[3]arkusz główny'!AK118</f>
        <v>25664</v>
      </c>
      <c r="K32" s="51">
        <f>'[3]arkusz główny'!AL118</f>
        <v>2908000000</v>
      </c>
      <c r="L32" s="51">
        <f>'[3]arkusz główny'!AM118</f>
        <v>1850360400</v>
      </c>
      <c r="M32" s="51">
        <f>'[3]arkusz główny'!AN118</f>
        <v>650401522.45000005</v>
      </c>
      <c r="N32" s="119">
        <f t="shared" si="5"/>
        <v>0.83047167299484226</v>
      </c>
      <c r="O32" s="86">
        <f>'[3]arkusz główny'!AR118</f>
        <v>783171231</v>
      </c>
    </row>
    <row r="33" spans="1:15" x14ac:dyDescent="0.25">
      <c r="A33" s="44" t="s">
        <v>62</v>
      </c>
      <c r="B33" s="45" t="s">
        <v>63</v>
      </c>
      <c r="C33" s="109">
        <f>'[3]arkusz główny'!F127</f>
        <v>3529350303.1314402</v>
      </c>
      <c r="D33" s="90">
        <f>'[3]arkusz główny'!H127</f>
        <v>31826</v>
      </c>
      <c r="E33" s="91">
        <f>'[3]arkusz główny'!I127</f>
        <v>5631350000</v>
      </c>
      <c r="F33" s="110">
        <f t="shared" si="3"/>
        <v>1.5955769522236278</v>
      </c>
      <c r="G33" s="92">
        <f>'[3]arkusz główny'!U127</f>
        <v>18304</v>
      </c>
      <c r="H33" s="91">
        <f>'[3]arkusz główny'!V127</f>
        <v>3207950000</v>
      </c>
      <c r="I33" s="111">
        <f t="shared" si="4"/>
        <v>0.90893499496315922</v>
      </c>
      <c r="J33" s="49">
        <f>'[3]arkusz główny'!AK127</f>
        <v>13371</v>
      </c>
      <c r="K33" s="50">
        <f>'[3]arkusz główny'!AL127</f>
        <v>1921510000</v>
      </c>
      <c r="L33" s="50">
        <f>'[3]arkusz główny'!AM127</f>
        <v>1222656813</v>
      </c>
      <c r="M33" s="50">
        <f>'[3]arkusz główny'!AN127</f>
        <v>420215660.63</v>
      </c>
      <c r="N33" s="112">
        <f t="shared" si="5"/>
        <v>0.55475673601893205</v>
      </c>
      <c r="O33" s="113">
        <f>'[3]arkusz główny'!AR127</f>
        <v>757477347</v>
      </c>
    </row>
    <row r="34" spans="1:15" x14ac:dyDescent="0.25">
      <c r="A34" s="44" t="s">
        <v>64</v>
      </c>
      <c r="B34" s="45" t="s">
        <v>65</v>
      </c>
      <c r="C34" s="109">
        <f>'[3]arkusz główny'!F136</f>
        <v>4507751617.6509199</v>
      </c>
      <c r="D34" s="90">
        <f>'[3]arkusz główny'!H136</f>
        <v>89944</v>
      </c>
      <c r="E34" s="91">
        <f>'[3]arkusz główny'!I136</f>
        <v>5396640000</v>
      </c>
      <c r="F34" s="110">
        <f t="shared" si="3"/>
        <v>1.1971910738977889</v>
      </c>
      <c r="G34" s="92">
        <f>'[3]arkusz główny'!U136</f>
        <v>73279</v>
      </c>
      <c r="H34" s="91">
        <f>'[3]arkusz główny'!V136</f>
        <v>4396740000</v>
      </c>
      <c r="I34" s="111">
        <f t="shared" si="4"/>
        <v>0.97537317335404339</v>
      </c>
      <c r="J34" s="49">
        <f>'[3]arkusz główny'!AK136</f>
        <v>67479</v>
      </c>
      <c r="K34" s="50">
        <f>'[3]arkusz główny'!AL136</f>
        <v>3476429048.27</v>
      </c>
      <c r="L34" s="50">
        <f>'[3]arkusz główny'!AM136</f>
        <v>2212053639.4700003</v>
      </c>
      <c r="M34" s="50">
        <f>'[3]arkusz główny'!AN136</f>
        <v>773069415.36999989</v>
      </c>
      <c r="N34" s="112">
        <f t="shared" si="5"/>
        <v>0.78305128091923593</v>
      </c>
      <c r="O34" s="113">
        <f>'[3]arkusz główny'!AR136</f>
        <v>987252603</v>
      </c>
    </row>
    <row r="35" spans="1:15" x14ac:dyDescent="0.25">
      <c r="A35" s="44" t="s">
        <v>66</v>
      </c>
      <c r="B35" s="45" t="s">
        <v>67</v>
      </c>
      <c r="C35" s="109">
        <f>'[3]arkusz główny'!F147</f>
        <v>2546472930.6763601</v>
      </c>
      <c r="D35" s="90">
        <f>'[3]arkusz główny'!H147</f>
        <v>12801</v>
      </c>
      <c r="E35" s="91">
        <f>'[3]arkusz główny'!I147</f>
        <v>5547797002.5</v>
      </c>
      <c r="F35" s="110">
        <f t="shared" si="3"/>
        <v>2.1786200574401819</v>
      </c>
      <c r="G35" s="92">
        <f>'[3]arkusz główny'!U147</f>
        <v>3653</v>
      </c>
      <c r="H35" s="91">
        <f>'[3]arkusz główny'!V147</f>
        <v>1579005226.3400002</v>
      </c>
      <c r="I35" s="111">
        <f t="shared" si="4"/>
        <v>0.62007540206626344</v>
      </c>
      <c r="J35" s="49">
        <f>'[3]arkusz główny'!AK147</f>
        <v>3010</v>
      </c>
      <c r="K35" s="50">
        <f>'[3]arkusz główny'!AL147</f>
        <v>1303155114.8200002</v>
      </c>
      <c r="L35" s="50">
        <f>'[3]arkusz główny'!AM147</f>
        <v>829197593.3900001</v>
      </c>
      <c r="M35" s="50">
        <f>'[3]arkusz główny'!AN147</f>
        <v>287005528.22000003</v>
      </c>
      <c r="N35" s="112">
        <f t="shared" si="5"/>
        <v>0.52128061078554988</v>
      </c>
      <c r="O35" s="113">
        <f>'[3]arkusz główny'!AR147</f>
        <v>550577793</v>
      </c>
    </row>
    <row r="36" spans="1:15" x14ac:dyDescent="0.25">
      <c r="A36" s="44" t="s">
        <v>68</v>
      </c>
      <c r="B36" s="45" t="s">
        <v>69</v>
      </c>
      <c r="C36" s="109">
        <f>'[3]arkusz główny'!F153</f>
        <v>10285138.51324</v>
      </c>
      <c r="D36" s="46">
        <f>'[3]arkusz główny'!H153</f>
        <v>887</v>
      </c>
      <c r="E36" s="120"/>
      <c r="F36" s="121"/>
      <c r="G36" s="48">
        <f>'[3]arkusz główny'!U153</f>
        <v>571</v>
      </c>
      <c r="H36" s="47">
        <f>'[3]arkusz główny'!V153</f>
        <v>10115497.399999999</v>
      </c>
      <c r="I36" s="111">
        <f t="shared" si="4"/>
        <v>0.98350619070208689</v>
      </c>
      <c r="J36" s="49">
        <f>'[3]arkusz główny'!AK153</f>
        <v>570</v>
      </c>
      <c r="K36" s="50">
        <f>'[3]arkusz główny'!AL153</f>
        <v>9979061.1999999993</v>
      </c>
      <c r="L36" s="50">
        <f>'[3]arkusz główny'!AM153</f>
        <v>6349673.71</v>
      </c>
      <c r="M36" s="50">
        <f>'[3]arkusz główny'!AN153</f>
        <v>2332100.96</v>
      </c>
      <c r="N36" s="112">
        <f t="shared" si="5"/>
        <v>0.97298293556937265</v>
      </c>
      <c r="O36" s="113">
        <f>'[3]arkusz główny'!AR153</f>
        <v>2396857</v>
      </c>
    </row>
    <row r="37" spans="1:15" x14ac:dyDescent="0.25">
      <c r="A37" s="52">
        <v>7</v>
      </c>
      <c r="B37" s="53" t="s">
        <v>70</v>
      </c>
      <c r="C37" s="54">
        <f>'[3]arkusz główny'!F159</f>
        <v>10074011750.644598</v>
      </c>
      <c r="D37" s="55">
        <f>SUM(D38:D42)</f>
        <v>12940</v>
      </c>
      <c r="E37" s="56">
        <f>SUM(E38:E42)</f>
        <v>21310525360.782398</v>
      </c>
      <c r="F37" s="57">
        <f t="shared" si="3"/>
        <v>2.1153961190703217</v>
      </c>
      <c r="G37" s="58">
        <f>SUM(G38:G42)</f>
        <v>5898</v>
      </c>
      <c r="H37" s="56">
        <f>SUM(H38:H42)</f>
        <v>8297535108.402792</v>
      </c>
      <c r="I37" s="59">
        <f t="shared" si="4"/>
        <v>0.82365747765500308</v>
      </c>
      <c r="J37" s="60">
        <f>'[3]arkusz główny'!AK159</f>
        <v>2075</v>
      </c>
      <c r="K37" s="61">
        <f>SUM(K38:K42)</f>
        <v>5126141301.7599993</v>
      </c>
      <c r="L37" s="61">
        <f>SUM(L38:L42)</f>
        <v>3261814988.0900002</v>
      </c>
      <c r="M37" s="61">
        <f>SUM(M38:M42)</f>
        <v>1164874426.51</v>
      </c>
      <c r="N37" s="62">
        <f t="shared" si="5"/>
        <v>0.5262695284910579</v>
      </c>
      <c r="O37" s="63">
        <f>'[3]arkusz główny'!AR159</f>
        <v>2213455964</v>
      </c>
    </row>
    <row r="38" spans="1:15" x14ac:dyDescent="0.25">
      <c r="A38" s="284" t="s">
        <v>71</v>
      </c>
      <c r="B38" s="78" t="s">
        <v>72</v>
      </c>
      <c r="C38" s="274"/>
      <c r="D38" s="39">
        <f>'[3]arkusz główny'!H160</f>
        <v>6601</v>
      </c>
      <c r="E38" s="40">
        <f>'[3]arkusz główny'!I160</f>
        <v>10002445628.972008</v>
      </c>
      <c r="F38" s="275"/>
      <c r="G38" s="41">
        <f>'[3]arkusz główny'!U160</f>
        <v>2562</v>
      </c>
      <c r="H38" s="40">
        <f>'[3]arkusz główny'!V160</f>
        <v>3009300219.9400868</v>
      </c>
      <c r="I38" s="276"/>
      <c r="J38" s="42">
        <f>'[3]arkusz główny'!AK160</f>
        <v>1221</v>
      </c>
      <c r="K38" s="43">
        <f>'[3]arkusz główny'!AL160</f>
        <v>2131344318.9299998</v>
      </c>
      <c r="L38" s="43">
        <f>'[3]arkusz główny'!AM160</f>
        <v>1356174380.99</v>
      </c>
      <c r="M38" s="43">
        <f>'[3]arkusz główny'!AN160</f>
        <v>494774910.5</v>
      </c>
      <c r="N38" s="277"/>
      <c r="O38" s="278"/>
    </row>
    <row r="39" spans="1:15" x14ac:dyDescent="0.25">
      <c r="A39" s="304"/>
      <c r="B39" s="78" t="s">
        <v>73</v>
      </c>
      <c r="C39" s="274"/>
      <c r="D39" s="90">
        <f>'[3]arkusz główny'!H161</f>
        <v>4423</v>
      </c>
      <c r="E39" s="91">
        <f>'[3]arkusz główny'!I161</f>
        <v>9912318610.5488529</v>
      </c>
      <c r="F39" s="275"/>
      <c r="G39" s="92">
        <f>'[3]arkusz główny'!U161</f>
        <v>2229</v>
      </c>
      <c r="H39" s="91">
        <f>'[3]arkusz główny'!V161</f>
        <v>4472774245.6904669</v>
      </c>
      <c r="I39" s="276"/>
      <c r="J39" s="72">
        <f>'[3]arkusz główny'!AK161</f>
        <v>1214</v>
      </c>
      <c r="K39" s="73">
        <f>'[3]arkusz główny'!AL161</f>
        <v>2351235249.77</v>
      </c>
      <c r="L39" s="73">
        <f>'[3]arkusz główny'!AM161</f>
        <v>1496142280.1100004</v>
      </c>
      <c r="M39" s="73">
        <f>'[3]arkusz główny'!AN161</f>
        <v>526130642.77999997</v>
      </c>
      <c r="N39" s="277"/>
      <c r="O39" s="278"/>
    </row>
    <row r="40" spans="1:15" x14ac:dyDescent="0.25">
      <c r="A40" s="284" t="s">
        <v>74</v>
      </c>
      <c r="B40" s="74" t="s">
        <v>75</v>
      </c>
      <c r="C40" s="274"/>
      <c r="D40" s="90">
        <f>'[3]arkusz główny'!H164</f>
        <v>1464</v>
      </c>
      <c r="E40" s="91">
        <f>'[3]arkusz główny'!I164</f>
        <v>893593117.47448707</v>
      </c>
      <c r="F40" s="275"/>
      <c r="G40" s="92">
        <f>'[3]arkusz główny'!U164</f>
        <v>814</v>
      </c>
      <c r="H40" s="91">
        <f>'[3]arkusz główny'!V164</f>
        <v>501977493.96111107</v>
      </c>
      <c r="I40" s="276"/>
      <c r="J40" s="72">
        <f>'[3]arkusz główny'!AK164</f>
        <v>552</v>
      </c>
      <c r="K40" s="73">
        <f>'[3]arkusz główny'!AL164</f>
        <v>383320189.78999996</v>
      </c>
      <c r="L40" s="73">
        <f>'[3]arkusz główny'!AM164</f>
        <v>243906633.98000002</v>
      </c>
      <c r="M40" s="73">
        <f>'[3]arkusz główny'!AN164</f>
        <v>85161325.460000008</v>
      </c>
      <c r="N40" s="277"/>
      <c r="O40" s="278"/>
    </row>
    <row r="41" spans="1:15" ht="24" x14ac:dyDescent="0.25">
      <c r="A41" s="304"/>
      <c r="B41" s="64" t="s">
        <v>76</v>
      </c>
      <c r="C41" s="274"/>
      <c r="D41" s="90">
        <f>'[3]arkusz główny'!H165</f>
        <v>349</v>
      </c>
      <c r="E41" s="91">
        <f>'[3]arkusz główny'!I165</f>
        <v>443272148.94647962</v>
      </c>
      <c r="F41" s="275"/>
      <c r="G41" s="92">
        <f>'[3]arkusz główny'!U165</f>
        <v>218</v>
      </c>
      <c r="H41" s="91">
        <f>'[3]arkusz główny'!V165</f>
        <v>269663765.83422601</v>
      </c>
      <c r="I41" s="276"/>
      <c r="J41" s="72">
        <f>'[3]arkusz główny'!AK165</f>
        <v>189</v>
      </c>
      <c r="K41" s="73">
        <f>'[3]arkusz główny'!AL165</f>
        <v>217611776.70000002</v>
      </c>
      <c r="L41" s="73">
        <f>'[3]arkusz główny'!AM165</f>
        <v>138466372.84999999</v>
      </c>
      <c r="M41" s="73">
        <f>'[3]arkusz główny'!AN165</f>
        <v>49238868.129999995</v>
      </c>
      <c r="N41" s="277"/>
      <c r="O41" s="278"/>
    </row>
    <row r="42" spans="1:15" x14ac:dyDescent="0.25">
      <c r="A42" s="122" t="s">
        <v>77</v>
      </c>
      <c r="B42" s="74" t="s">
        <v>78</v>
      </c>
      <c r="C42" s="274"/>
      <c r="D42" s="46">
        <f>'[3]arkusz główny'!H166</f>
        <v>103</v>
      </c>
      <c r="E42" s="47">
        <f>'[3]arkusz główny'!I166</f>
        <v>58895854.840573631</v>
      </c>
      <c r="F42" s="275"/>
      <c r="G42" s="48">
        <f>'[3]arkusz główny'!U166</f>
        <v>75</v>
      </c>
      <c r="H42" s="47">
        <f>'[3]arkusz główny'!V166</f>
        <v>43819382.976900831</v>
      </c>
      <c r="I42" s="276"/>
      <c r="J42" s="49">
        <f>'[3]arkusz główny'!AK166</f>
        <v>75</v>
      </c>
      <c r="K42" s="50">
        <f>'[3]arkusz główny'!AL166</f>
        <v>42629766.57</v>
      </c>
      <c r="L42" s="50">
        <f>'[3]arkusz główny'!AM166</f>
        <v>27125320.16</v>
      </c>
      <c r="M42" s="50">
        <f>'[3]arkusz główny'!AN166</f>
        <v>9568679.6400000006</v>
      </c>
      <c r="N42" s="277"/>
      <c r="O42" s="278"/>
    </row>
    <row r="43" spans="1:15" x14ac:dyDescent="0.25">
      <c r="A43" s="52">
        <v>8</v>
      </c>
      <c r="B43" s="53" t="s">
        <v>79</v>
      </c>
      <c r="C43" s="54">
        <f>'[3]arkusz główny'!F168</f>
        <v>1164249046.4277201</v>
      </c>
      <c r="D43" s="55">
        <f>'[3]arkusz główny'!H168</f>
        <v>27651</v>
      </c>
      <c r="E43" s="56">
        <f>'[3]arkusz główny'!I168</f>
        <v>132969736.47999999</v>
      </c>
      <c r="F43" s="57">
        <f>IFERROR(E43/C43,".")</f>
        <v>0.11421073256447381</v>
      </c>
      <c r="G43" s="58">
        <f>'[3]arkusz główny'!U168</f>
        <v>23874</v>
      </c>
      <c r="H43" s="56">
        <f>'[3]arkusz główny'!V168</f>
        <v>1133500805.4400001</v>
      </c>
      <c r="I43" s="59">
        <f>IFERROR(H43/C43,".")</f>
        <v>0.97358963609885252</v>
      </c>
      <c r="J43" s="60">
        <f>'[3]arkusz główny'!AK168</f>
        <v>18806</v>
      </c>
      <c r="K43" s="61">
        <f>'[3]arkusz główny'!AL168</f>
        <v>806145428.75000012</v>
      </c>
      <c r="L43" s="61">
        <f>'[3]arkusz główny'!AM168</f>
        <v>512949130.81999999</v>
      </c>
      <c r="M43" s="61">
        <f>'[3]arkusz główny'!AN168</f>
        <v>182541337.14000002</v>
      </c>
      <c r="N43" s="62">
        <f>IFERROR(M43/O43,".")</f>
        <v>0.7083782956870579</v>
      </c>
      <c r="O43" s="63">
        <f>'[3]arkusz główny'!AR168</f>
        <v>257689060</v>
      </c>
    </row>
    <row r="44" spans="1:15" x14ac:dyDescent="0.25">
      <c r="A44" s="123" t="s">
        <v>80</v>
      </c>
      <c r="B44" s="124" t="s">
        <v>81</v>
      </c>
      <c r="C44" s="301"/>
      <c r="D44" s="125">
        <f>'[3]arkusz główny'!H169</f>
        <v>25015</v>
      </c>
      <c r="E44" s="126">
        <f>'[3]arkusz główny'!I169</f>
        <v>116751457.3</v>
      </c>
      <c r="F44" s="127"/>
      <c r="G44" s="128">
        <f>'[3]arkusz główny'!U169</f>
        <v>22268</v>
      </c>
      <c r="H44" s="126">
        <f>'[3]arkusz główny'!V169</f>
        <v>1125243049.49</v>
      </c>
      <c r="I44" s="129"/>
      <c r="J44" s="130">
        <f>'[3]arkusz główny'!AK169</f>
        <v>18382</v>
      </c>
      <c r="K44" s="131">
        <f>'[3]arkusz główny'!AL169</f>
        <v>797898886.72000003</v>
      </c>
      <c r="L44" s="131">
        <f>'[3]arkusz główny'!AM169</f>
        <v>507701864.2299999</v>
      </c>
      <c r="M44" s="131">
        <f>'[3]arkusz główny'!AN169</f>
        <v>180729893.27000001</v>
      </c>
      <c r="N44" s="132"/>
      <c r="O44" s="133"/>
    </row>
    <row r="45" spans="1:15" x14ac:dyDescent="0.25">
      <c r="A45" s="284" t="s">
        <v>82</v>
      </c>
      <c r="B45" s="134" t="s">
        <v>83</v>
      </c>
      <c r="C45" s="302"/>
      <c r="D45" s="135">
        <f>'[3]arkusz główny'!H170</f>
        <v>24867</v>
      </c>
      <c r="E45" s="136">
        <f>'[3]arkusz główny'!I170</f>
        <v>114645274.3</v>
      </c>
      <c r="F45" s="305"/>
      <c r="G45" s="137">
        <f>'[3]arkusz główny'!U170</f>
        <v>22211</v>
      </c>
      <c r="H45" s="138">
        <f>'[3]zobowiązania wieloletnie'!F10</f>
        <v>127611358.09</v>
      </c>
      <c r="I45" s="306"/>
      <c r="J45" s="139">
        <f>'[3]arkusz główny'!AK170</f>
        <v>2736</v>
      </c>
      <c r="K45" s="140">
        <f>'[3]arkusz główny'!AL170</f>
        <v>95952745.819999993</v>
      </c>
      <c r="L45" s="140">
        <f>'[3]arkusz główny'!AM170</f>
        <v>61054552.609999999</v>
      </c>
      <c r="M45" s="140">
        <f>'[3]arkusz główny'!AN170</f>
        <v>21645236.560000002</v>
      </c>
      <c r="N45" s="307"/>
      <c r="O45" s="308"/>
    </row>
    <row r="46" spans="1:15" x14ac:dyDescent="0.25">
      <c r="A46" s="279"/>
      <c r="B46" s="141" t="s">
        <v>84</v>
      </c>
      <c r="C46" s="302"/>
      <c r="D46" s="135">
        <f>'[3]arkusz główny'!H195</f>
        <v>148</v>
      </c>
      <c r="E46" s="136">
        <f>'[3]arkusz główny'!I195</f>
        <v>2106183</v>
      </c>
      <c r="F46" s="305"/>
      <c r="G46" s="142">
        <f>'[3]arkusz główny'!U195</f>
        <v>57</v>
      </c>
      <c r="H46" s="143">
        <f>'[3]zobowiązania wieloletnie'!F11</f>
        <v>447830070.13999999</v>
      </c>
      <c r="I46" s="306"/>
      <c r="J46" s="139">
        <f>'[3]arkusz główny'!AK195</f>
        <v>9425</v>
      </c>
      <c r="K46" s="140">
        <f>'[3]arkusz główny'!AL195</f>
        <v>352572559.66000003</v>
      </c>
      <c r="L46" s="140">
        <f>'[3]arkusz główny'!AM195</f>
        <v>224341177.07999998</v>
      </c>
      <c r="M46" s="140">
        <f>'[3]arkusz główny'!AN195</f>
        <v>80108040.640000001</v>
      </c>
      <c r="N46" s="307"/>
      <c r="O46" s="308"/>
    </row>
    <row r="47" spans="1:15" x14ac:dyDescent="0.25">
      <c r="A47" s="304"/>
      <c r="B47" s="141" t="s">
        <v>85</v>
      </c>
      <c r="C47" s="302"/>
      <c r="D47" s="144"/>
      <c r="E47" s="145"/>
      <c r="F47" s="305"/>
      <c r="G47" s="146"/>
      <c r="H47" s="143">
        <f>'[3]arkusz główny'!V206</f>
        <v>549801621.25999999</v>
      </c>
      <c r="I47" s="306"/>
      <c r="J47" s="139">
        <f>'[3]arkusz główny'!AK206</f>
        <v>7808</v>
      </c>
      <c r="K47" s="140">
        <f>'[3]arkusz główny'!AL206</f>
        <v>349373581.24000007</v>
      </c>
      <c r="L47" s="140">
        <f>'[3]arkusz główny'!AM206</f>
        <v>222306134.54000002</v>
      </c>
      <c r="M47" s="140">
        <f>'[3]arkusz główny'!AN206</f>
        <v>78976616.070000008</v>
      </c>
      <c r="N47" s="307"/>
      <c r="O47" s="308"/>
    </row>
    <row r="48" spans="1:15" s="151" customFormat="1" ht="13" x14ac:dyDescent="0.3">
      <c r="A48" s="147" t="s">
        <v>86</v>
      </c>
      <c r="B48" s="148" t="s">
        <v>87</v>
      </c>
      <c r="C48" s="303"/>
      <c r="D48" s="125">
        <f>'[3]arkusz główny'!H215</f>
        <v>2636</v>
      </c>
      <c r="E48" s="126">
        <f>'[3]arkusz główny'!I215</f>
        <v>16218279.18</v>
      </c>
      <c r="F48" s="127"/>
      <c r="G48" s="149">
        <f>'[3]arkusz główny'!U215</f>
        <v>1606</v>
      </c>
      <c r="H48" s="150">
        <f>'[3]arkusz główny'!V215</f>
        <v>8257755.9500000002</v>
      </c>
      <c r="I48" s="129"/>
      <c r="J48" s="130">
        <f>'[3]arkusz główny'!AK215</f>
        <v>1218</v>
      </c>
      <c r="K48" s="131">
        <f>'[3]arkusz główny'!AL215</f>
        <v>8246542.0299999993</v>
      </c>
      <c r="L48" s="131">
        <f>'[3]arkusz główny'!AM215</f>
        <v>5247266.5900000008</v>
      </c>
      <c r="M48" s="131">
        <f>'[3]arkusz główny'!AN215</f>
        <v>1811443.8699999999</v>
      </c>
      <c r="N48" s="132"/>
      <c r="O48" s="133"/>
    </row>
    <row r="49" spans="1:15" x14ac:dyDescent="0.25">
      <c r="A49" s="52">
        <v>9</v>
      </c>
      <c r="B49" s="53" t="s">
        <v>88</v>
      </c>
      <c r="C49" s="54">
        <f>'[3]arkusz główny'!F222</f>
        <v>1191787448.5608001</v>
      </c>
      <c r="D49" s="55">
        <f>SUM(D50:D51)</f>
        <v>804</v>
      </c>
      <c r="E49" s="56"/>
      <c r="F49" s="57"/>
      <c r="G49" s="58">
        <f>SUM(G50)</f>
        <v>580</v>
      </c>
      <c r="H49" s="56">
        <f>'[3]zobowiązania wieloletnie'!F13</f>
        <v>1144766123.23</v>
      </c>
      <c r="I49" s="59">
        <f>IFERROR(H49/C49,".")</f>
        <v>0.96054554410051651</v>
      </c>
      <c r="J49" s="60">
        <f>J50+J51</f>
        <v>1298</v>
      </c>
      <c r="K49" s="61">
        <f>SUM(K50:K51)</f>
        <v>794145581.88</v>
      </c>
      <c r="L49" s="61">
        <f>SUM(L50:L51)</f>
        <v>503618653.92999995</v>
      </c>
      <c r="M49" s="61">
        <f>SUM(M50:M51)</f>
        <v>178319443.81</v>
      </c>
      <c r="N49" s="62">
        <f>IFERROR(M49/O49,".")</f>
        <v>0.67952852877880132</v>
      </c>
      <c r="O49" s="63">
        <f>'[3]arkusz główny'!AR222</f>
        <v>262416420</v>
      </c>
    </row>
    <row r="50" spans="1:15" x14ac:dyDescent="0.25">
      <c r="A50" s="279" t="s">
        <v>89</v>
      </c>
      <c r="B50" s="152" t="s">
        <v>90</v>
      </c>
      <c r="C50" s="274"/>
      <c r="D50" s="39">
        <f>'[3]arkusz główny'!H223</f>
        <v>804</v>
      </c>
      <c r="E50" s="316"/>
      <c r="F50" s="275"/>
      <c r="G50" s="41">
        <f>'[3]arkusz główny'!U223</f>
        <v>580</v>
      </c>
      <c r="H50" s="138">
        <f>'[3]zobowiązania wieloletnie'!F14</f>
        <v>866421263.91999996</v>
      </c>
      <c r="I50" s="276"/>
      <c r="J50" s="153">
        <f>'[3]arkusz główny'!AK223</f>
        <v>542</v>
      </c>
      <c r="K50" s="73">
        <f>'[3]arkusz główny'!AL223</f>
        <v>522890683.81</v>
      </c>
      <c r="L50" s="43">
        <f>'[3]arkusz główny'!AM223</f>
        <v>331019171.44999999</v>
      </c>
      <c r="M50" s="43">
        <f>'[3]arkusz główny'!AN223</f>
        <v>115342301.67</v>
      </c>
      <c r="N50" s="277"/>
      <c r="O50" s="278"/>
    </row>
    <row r="51" spans="1:15" x14ac:dyDescent="0.25">
      <c r="A51" s="279"/>
      <c r="B51" s="154" t="s">
        <v>39</v>
      </c>
      <c r="C51" s="274"/>
      <c r="D51" s="155"/>
      <c r="E51" s="316"/>
      <c r="F51" s="275"/>
      <c r="G51" s="156"/>
      <c r="H51" s="157">
        <f>'[3]zobowiązania wieloletnie'!F15</f>
        <v>278344859.31</v>
      </c>
      <c r="I51" s="276"/>
      <c r="J51" s="49">
        <f>'[3]arkusz główny'!AK236</f>
        <v>756</v>
      </c>
      <c r="K51" s="50">
        <f>'[3]arkusz główny'!AL236</f>
        <v>271254898.06999999</v>
      </c>
      <c r="L51" s="50">
        <f>'[3]arkusz główny'!AM236</f>
        <v>172599482.47999999</v>
      </c>
      <c r="M51" s="50">
        <f>'[3]arkusz główny'!AN236</f>
        <v>62977142.140000001</v>
      </c>
      <c r="N51" s="277"/>
      <c r="O51" s="278"/>
    </row>
    <row r="52" spans="1:15" x14ac:dyDescent="0.25">
      <c r="A52" s="52">
        <v>10</v>
      </c>
      <c r="B52" s="158" t="s">
        <v>91</v>
      </c>
      <c r="C52" s="54">
        <f>'[3]arkusz główny'!F237</f>
        <v>9111483312.2435608</v>
      </c>
      <c r="D52" s="55">
        <f>'[3]arkusz główny'!H237</f>
        <v>586109</v>
      </c>
      <c r="E52" s="56"/>
      <c r="F52" s="57"/>
      <c r="G52" s="58">
        <f>'[3]arkusz główny'!U237</f>
        <v>543654</v>
      </c>
      <c r="H52" s="56">
        <f>'[3]zobowiązania wieloletnie'!F16</f>
        <v>8717074452.8100014</v>
      </c>
      <c r="I52" s="59">
        <f>IFERROR(H52/C52,".")</f>
        <v>0.9567129910775809</v>
      </c>
      <c r="J52" s="60">
        <f>'[3]arkusz główny'!AK237</f>
        <v>121161</v>
      </c>
      <c r="K52" s="159">
        <f>'[3]arkusz główny'!AL237</f>
        <v>6866128578.0499992</v>
      </c>
      <c r="L52" s="159">
        <f>'[3]arkusz główny'!AM237</f>
        <v>4368896686.749999</v>
      </c>
      <c r="M52" s="159">
        <f>'[3]arkusz główny'!AN237</f>
        <v>1542768009.02</v>
      </c>
      <c r="N52" s="160">
        <f>IFERROR(M52/O52,".")</f>
        <v>0.77132073384152366</v>
      </c>
      <c r="O52" s="63">
        <f>'[3]arkusz główny'!AR237</f>
        <v>2000164058</v>
      </c>
    </row>
    <row r="53" spans="1:15" x14ac:dyDescent="0.25">
      <c r="A53" s="44" t="s">
        <v>92</v>
      </c>
      <c r="B53" s="134" t="s">
        <v>93</v>
      </c>
      <c r="C53" s="274"/>
      <c r="D53" s="161">
        <f>'[3]arkusz główny'!H238</f>
        <v>545246</v>
      </c>
      <c r="E53" s="315"/>
      <c r="F53" s="312"/>
      <c r="G53" s="162">
        <f>'[3]arkusz główny'!U238</f>
        <v>509089</v>
      </c>
      <c r="H53" s="163">
        <f>'[3]arkusz główny'!V238</f>
        <v>6116325361.710001</v>
      </c>
      <c r="I53" s="313"/>
      <c r="J53" s="164">
        <f>'[3]arkusz główny'!AK238</f>
        <v>113773</v>
      </c>
      <c r="K53" s="165">
        <f>'[3]arkusz główny'!AL238</f>
        <v>6323552133.0299997</v>
      </c>
      <c r="L53" s="165">
        <f>'[3]arkusz główny'!AM238</f>
        <v>4023655624.8999996</v>
      </c>
      <c r="M53" s="165">
        <f>'[3]arkusz główny'!AN238</f>
        <v>1420987321.49</v>
      </c>
      <c r="N53" s="314"/>
      <c r="O53" s="278"/>
    </row>
    <row r="54" spans="1:15" x14ac:dyDescent="0.25">
      <c r="A54" s="122" t="s">
        <v>94</v>
      </c>
      <c r="B54" s="134" t="s">
        <v>93</v>
      </c>
      <c r="C54" s="274"/>
      <c r="D54" s="100">
        <f>'[3]arkusz główny'!H239</f>
        <v>54758</v>
      </c>
      <c r="E54" s="315"/>
      <c r="F54" s="312"/>
      <c r="G54" s="103">
        <f>'[3]arkusz główny'!U239</f>
        <v>51067</v>
      </c>
      <c r="H54" s="101">
        <f>'[3]arkusz główny'!V239</f>
        <v>530992953.52999985</v>
      </c>
      <c r="I54" s="313"/>
      <c r="J54" s="164">
        <f>'[3]arkusz główny'!AK239</f>
        <v>13366</v>
      </c>
      <c r="K54" s="165">
        <f>'[3]arkusz główny'!AL239</f>
        <v>542576445.0200001</v>
      </c>
      <c r="L54" s="165">
        <f>'[3]arkusz główny'!AM239</f>
        <v>345241061.85000002</v>
      </c>
      <c r="M54" s="165">
        <f>'[3]arkusz główny'!AN239</f>
        <v>121780687.53</v>
      </c>
      <c r="N54" s="314"/>
      <c r="O54" s="278"/>
    </row>
    <row r="55" spans="1:15" x14ac:dyDescent="0.25">
      <c r="A55" s="309" t="s">
        <v>95</v>
      </c>
      <c r="B55" s="134" t="s">
        <v>83</v>
      </c>
      <c r="C55" s="274"/>
      <c r="D55" s="166">
        <f>'[3]arkusz główny'!H240</f>
        <v>436396</v>
      </c>
      <c r="E55" s="315"/>
      <c r="F55" s="312"/>
      <c r="G55" s="167">
        <f>'[3]arkusz główny'!U240</f>
        <v>399931</v>
      </c>
      <c r="H55" s="168">
        <f>'[3]zobowiązania wieloletnie'!F17</f>
        <v>7175961757.8200006</v>
      </c>
      <c r="I55" s="313"/>
      <c r="J55" s="164">
        <f>'[3]arkusz główny'!AK240</f>
        <v>92553</v>
      </c>
      <c r="K55" s="165">
        <f>'[3]arkusz główny'!AL240</f>
        <v>5323540860.9499998</v>
      </c>
      <c r="L55" s="165">
        <f>'[3]arkusz główny'!AM240</f>
        <v>3387366022.2900004</v>
      </c>
      <c r="M55" s="165">
        <f>'[3]arkusz główny'!AN240</f>
        <v>1185446423.1599998</v>
      </c>
      <c r="N55" s="314"/>
      <c r="O55" s="278"/>
    </row>
    <row r="56" spans="1:15" x14ac:dyDescent="0.25">
      <c r="A56" s="310"/>
      <c r="B56" s="169" t="s">
        <v>84</v>
      </c>
      <c r="C56" s="274"/>
      <c r="D56" s="100">
        <f>'[3]arkusz główny'!H257</f>
        <v>149713</v>
      </c>
      <c r="E56" s="315"/>
      <c r="F56" s="312"/>
      <c r="G56" s="103">
        <f>'[3]arkusz główny'!U257</f>
        <v>143723</v>
      </c>
      <c r="H56" s="143">
        <f>'[3]zobowiązania wieloletnie'!F18</f>
        <v>1541112694.99</v>
      </c>
      <c r="I56" s="313"/>
      <c r="J56" s="164">
        <f>'[3]arkusz główny'!AK257</f>
        <v>57608</v>
      </c>
      <c r="K56" s="77">
        <f>'[3]arkusz główny'!AL257</f>
        <v>1542543600.3</v>
      </c>
      <c r="L56" s="77">
        <f>'[3]arkusz główny'!AM257</f>
        <v>981502592.95000005</v>
      </c>
      <c r="M56" s="77">
        <f>'[3]arkusz główny'!AN257</f>
        <v>357311021.5</v>
      </c>
      <c r="N56" s="314"/>
      <c r="O56" s="278"/>
    </row>
    <row r="57" spans="1:15" x14ac:dyDescent="0.25">
      <c r="A57" s="285"/>
      <c r="B57" s="170" t="s">
        <v>85</v>
      </c>
      <c r="C57" s="75"/>
      <c r="D57" s="171"/>
      <c r="E57" s="172"/>
      <c r="F57" s="173"/>
      <c r="G57" s="174"/>
      <c r="H57" s="175"/>
      <c r="I57" s="176"/>
      <c r="J57" s="164">
        <f>'[3]arkusz główny'!AK262</f>
        <v>1</v>
      </c>
      <c r="K57" s="77">
        <f>'[3]arkusz główny'!AL262</f>
        <v>44116.800000000003</v>
      </c>
      <c r="L57" s="77">
        <f>'[3]arkusz główny'!AM262</f>
        <v>28071.51</v>
      </c>
      <c r="M57" s="77">
        <f>'[3]arkusz główny'!AN262</f>
        <v>10564.36</v>
      </c>
      <c r="N57" s="177"/>
      <c r="O57" s="178"/>
    </row>
    <row r="58" spans="1:15" x14ac:dyDescent="0.25">
      <c r="A58" s="52">
        <v>11</v>
      </c>
      <c r="B58" s="53" t="s">
        <v>96</v>
      </c>
      <c r="C58" s="54">
        <f>'[3]arkusz główny'!F263</f>
        <v>3938894158.0332804</v>
      </c>
      <c r="D58" s="55">
        <f>'[3]arkusz główny'!H263</f>
        <v>150012</v>
      </c>
      <c r="E58" s="56"/>
      <c r="F58" s="57"/>
      <c r="G58" s="58">
        <f>'[3]arkusz główny'!U263</f>
        <v>141377</v>
      </c>
      <c r="H58" s="56">
        <f>'[3]zobowiązania wieloletnie'!F19</f>
        <v>3562467233.8099999</v>
      </c>
      <c r="I58" s="59">
        <f>IFERROR(H58/C58,".")</f>
        <v>0.90443334877237902</v>
      </c>
      <c r="J58" s="60">
        <f>'[3]arkusz główny'!AK263</f>
        <v>33678</v>
      </c>
      <c r="K58" s="159">
        <f>'[3]arkusz główny'!AL263</f>
        <v>2831233591.9100003</v>
      </c>
      <c r="L58" s="159">
        <f>'[3]arkusz główny'!AM263</f>
        <v>1801512284.73</v>
      </c>
      <c r="M58" s="159">
        <f>'[3]arkusz główny'!AN263</f>
        <v>636885936.84000003</v>
      </c>
      <c r="N58" s="160">
        <f>IFERROR(M58/O58,".")</f>
        <v>0.73597111371275536</v>
      </c>
      <c r="O58" s="63">
        <f>'[3]arkusz główny'!AR263</f>
        <v>865368117</v>
      </c>
    </row>
    <row r="59" spans="1:15" ht="24" x14ac:dyDescent="0.25">
      <c r="A59" s="116" t="s">
        <v>97</v>
      </c>
      <c r="B59" s="38" t="s">
        <v>98</v>
      </c>
      <c r="C59" s="274"/>
      <c r="D59" s="161">
        <f>'[3]arkusz główny'!H264</f>
        <v>37922</v>
      </c>
      <c r="E59" s="311"/>
      <c r="F59" s="312"/>
      <c r="G59" s="162">
        <f>'[3]arkusz główny'!U264</f>
        <v>32815</v>
      </c>
      <c r="H59" s="163">
        <f>'[3]arkusz główny'!V264</f>
        <v>660656192.15999997</v>
      </c>
      <c r="I59" s="313"/>
      <c r="J59" s="164">
        <f>'[3]arkusz główny'!AK264</f>
        <v>16194</v>
      </c>
      <c r="K59" s="165">
        <f>'[3]arkusz główny'!AL264</f>
        <v>665021108.83999991</v>
      </c>
      <c r="L59" s="165">
        <f>'[3]arkusz główny'!AM264</f>
        <v>423152617.24000001</v>
      </c>
      <c r="M59" s="165">
        <f>'[3]arkusz główny'!AN264</f>
        <v>148933642.38</v>
      </c>
      <c r="N59" s="314"/>
      <c r="O59" s="278"/>
    </row>
    <row r="60" spans="1:15" x14ac:dyDescent="0.25">
      <c r="A60" s="122" t="s">
        <v>99</v>
      </c>
      <c r="B60" s="64" t="s">
        <v>100</v>
      </c>
      <c r="C60" s="274"/>
      <c r="D60" s="100">
        <f>'[3]arkusz główny'!H265</f>
        <v>125237</v>
      </c>
      <c r="E60" s="311"/>
      <c r="F60" s="312"/>
      <c r="G60" s="103">
        <f>'[3]arkusz główny'!U265</f>
        <v>119026</v>
      </c>
      <c r="H60" s="101">
        <f>'[3]arkusz główny'!V265</f>
        <v>2157711329.3600001</v>
      </c>
      <c r="I60" s="313"/>
      <c r="J60" s="164">
        <f>'[3]arkusz główny'!AK265</f>
        <v>29251</v>
      </c>
      <c r="K60" s="165">
        <f>'[3]arkusz główny'!AL265</f>
        <v>2166212483.0699997</v>
      </c>
      <c r="L60" s="165">
        <f>'[3]arkusz główny'!AM265</f>
        <v>1378359667.4900002</v>
      </c>
      <c r="M60" s="165">
        <f>'[3]arkusz główny'!AN265</f>
        <v>487952294.45999998</v>
      </c>
      <c r="N60" s="314"/>
      <c r="O60" s="278"/>
    </row>
    <row r="61" spans="1:15" x14ac:dyDescent="0.25">
      <c r="A61" s="309" t="s">
        <v>101</v>
      </c>
      <c r="B61" s="179" t="s">
        <v>90</v>
      </c>
      <c r="C61" s="274"/>
      <c r="D61" s="166">
        <f>'[3]arkusz główny'!H266</f>
        <v>109229</v>
      </c>
      <c r="E61" s="311"/>
      <c r="F61" s="312"/>
      <c r="G61" s="167">
        <f>'[3]arkusz główny'!U266</f>
        <v>101418</v>
      </c>
      <c r="H61" s="168">
        <f>'[3]zobowiązania wieloletnie'!F20</f>
        <v>3001582083.6900001</v>
      </c>
      <c r="I61" s="313"/>
      <c r="J61" s="105">
        <f>'[3]arkusz główny'!AK266</f>
        <v>23323</v>
      </c>
      <c r="K61" s="180">
        <f>'[3]arkusz główny'!AL266</f>
        <v>2270235894.96</v>
      </c>
      <c r="L61" s="180">
        <f>'[3]arkusz główny'!AM266</f>
        <v>1444549800.3900001</v>
      </c>
      <c r="M61" s="180">
        <f>'[3]arkusz główny'!AN266</f>
        <v>507036444.90999997</v>
      </c>
      <c r="N61" s="314"/>
      <c r="O61" s="278"/>
    </row>
    <row r="62" spans="1:15" x14ac:dyDescent="0.25">
      <c r="A62" s="310"/>
      <c r="B62" s="154" t="s">
        <v>39</v>
      </c>
      <c r="C62" s="274"/>
      <c r="D62" s="161">
        <f>'[3]arkusz główny'!H283</f>
        <v>40783</v>
      </c>
      <c r="E62" s="311"/>
      <c r="F62" s="312"/>
      <c r="G62" s="162">
        <f>'[3]arkusz główny'!U283</f>
        <v>39959</v>
      </c>
      <c r="H62" s="157">
        <f>'[3]zobowiązania wieloletnie'!F21</f>
        <v>560885150.12</v>
      </c>
      <c r="I62" s="313"/>
      <c r="J62" s="105">
        <f>'[3]arkusz główny'!AK283</f>
        <v>17899</v>
      </c>
      <c r="K62" s="77">
        <f>'[3]arkusz główny'!AL283</f>
        <v>560997696.95000005</v>
      </c>
      <c r="L62" s="77">
        <f>'[3]arkusz główny'!AM283</f>
        <v>356962484.34000003</v>
      </c>
      <c r="M62" s="77">
        <f>'[3]arkusz główny'!AN283</f>
        <v>129849491.92999999</v>
      </c>
      <c r="N62" s="314"/>
      <c r="O62" s="278"/>
    </row>
    <row r="63" spans="1:15" x14ac:dyDescent="0.25">
      <c r="A63" s="52">
        <v>13</v>
      </c>
      <c r="B63" s="53" t="s">
        <v>102</v>
      </c>
      <c r="C63" s="54">
        <f>'[3]arkusz główny'!F288</f>
        <v>11915901777.799603</v>
      </c>
      <c r="D63" s="55">
        <f>'[3]arkusz główny'!H288</f>
        <v>6360073</v>
      </c>
      <c r="E63" s="56"/>
      <c r="F63" s="57"/>
      <c r="G63" s="58">
        <f>'[3]arkusz główny'!U288</f>
        <v>6225848</v>
      </c>
      <c r="H63" s="56">
        <f>'[3]arkusz główny'!V288</f>
        <v>11036647494.759998</v>
      </c>
      <c r="I63" s="59">
        <f>IFERROR(H63/C63,".")</f>
        <v>0.926211687588955</v>
      </c>
      <c r="J63" s="60">
        <f>'[3]arkusz główny'!AK288</f>
        <v>1076008</v>
      </c>
      <c r="K63" s="61">
        <f>'[3]arkusz główny'!AL288</f>
        <v>11092163218.99</v>
      </c>
      <c r="L63" s="61">
        <f>'[3]arkusz główny'!AM288</f>
        <v>7554887827.7099991</v>
      </c>
      <c r="M63" s="61">
        <f>'[3]arkusz główny'!AN288</f>
        <v>2502214110.7700005</v>
      </c>
      <c r="N63" s="62">
        <f>IFERROR(M63/O63,".")</f>
        <v>0.93578200799073386</v>
      </c>
      <c r="O63" s="63">
        <f>'[3]arkusz główny'!AR288</f>
        <v>2673928425</v>
      </c>
    </row>
    <row r="64" spans="1:15" x14ac:dyDescent="0.25">
      <c r="A64" s="37" t="s">
        <v>103</v>
      </c>
      <c r="B64" s="317" t="s">
        <v>104</v>
      </c>
      <c r="C64" s="274"/>
      <c r="D64" s="181">
        <f>'[3]arkusz główny'!H289</f>
        <v>249001</v>
      </c>
      <c r="E64" s="316"/>
      <c r="F64" s="275"/>
      <c r="G64" s="182">
        <f>'[3]arkusz główny'!U289</f>
        <v>244990</v>
      </c>
      <c r="H64" s="183">
        <f>'[3]arkusz główny'!V289</f>
        <v>542444167.55000007</v>
      </c>
      <c r="I64" s="276"/>
      <c r="J64" s="184">
        <f>'[3]arkusz główny'!AK289</f>
        <v>41039</v>
      </c>
      <c r="K64" s="185">
        <f>'[3]arkusz główny'!AL289</f>
        <v>546476924.78000009</v>
      </c>
      <c r="L64" s="185">
        <f>'[3]arkusz główny'!AM289</f>
        <v>374291628.54999995</v>
      </c>
      <c r="M64" s="185">
        <f>'[3]arkusz główny'!AN289</f>
        <v>123125716.20000002</v>
      </c>
      <c r="N64" s="277"/>
      <c r="O64" s="278"/>
    </row>
    <row r="65" spans="1:15" x14ac:dyDescent="0.25">
      <c r="A65" s="122" t="s">
        <v>105</v>
      </c>
      <c r="B65" s="318"/>
      <c r="C65" s="274"/>
      <c r="D65" s="181">
        <f>'[3]arkusz główny'!H290</f>
        <v>5310183</v>
      </c>
      <c r="E65" s="316"/>
      <c r="F65" s="275"/>
      <c r="G65" s="182">
        <f>'[3]arkusz główny'!U290</f>
        <v>5214670</v>
      </c>
      <c r="H65" s="183">
        <f>'[3]arkusz główny'!V290</f>
        <v>9328672162.5500011</v>
      </c>
      <c r="I65" s="276"/>
      <c r="J65" s="186">
        <f>'[3]arkusz główny'!AK290</f>
        <v>922000</v>
      </c>
      <c r="K65" s="187">
        <f>'[3]arkusz główny'!AL290</f>
        <v>9370312581.4500008</v>
      </c>
      <c r="L65" s="187">
        <f>'[3]arkusz główny'!AM290</f>
        <v>6355023847.3699999</v>
      </c>
      <c r="M65" s="187">
        <f>'[3]arkusz główny'!AN290</f>
        <v>2117761034.3400002</v>
      </c>
      <c r="N65" s="277"/>
      <c r="O65" s="278"/>
    </row>
    <row r="66" spans="1:15" x14ac:dyDescent="0.25">
      <c r="A66" s="122" t="s">
        <v>106</v>
      </c>
      <c r="B66" s="319"/>
      <c r="C66" s="274"/>
      <c r="D66" s="181">
        <f>'[3]arkusz główny'!H291</f>
        <v>972841</v>
      </c>
      <c r="E66" s="316"/>
      <c r="F66" s="275"/>
      <c r="G66" s="182">
        <f>'[3]arkusz główny'!U291</f>
        <v>941946</v>
      </c>
      <c r="H66" s="183">
        <f>'[3]arkusz główny'!V291</f>
        <v>1165531164.6600001</v>
      </c>
      <c r="I66" s="276"/>
      <c r="J66" s="186">
        <f>'[3]arkusz główny'!AK291</f>
        <v>217476</v>
      </c>
      <c r="K66" s="187">
        <f>'[3]arkusz główny'!AL291</f>
        <v>1175373712.76</v>
      </c>
      <c r="L66" s="187">
        <f>'[3]arkusz główny'!AM291</f>
        <v>825572351.78999996</v>
      </c>
      <c r="M66" s="187">
        <f>'[3]arkusz główny'!AN291</f>
        <v>261327360.23000002</v>
      </c>
      <c r="N66" s="277"/>
      <c r="O66" s="278"/>
    </row>
    <row r="67" spans="1:15" x14ac:dyDescent="0.25">
      <c r="A67" s="284" t="s">
        <v>107</v>
      </c>
      <c r="B67" s="179" t="s">
        <v>90</v>
      </c>
      <c r="C67" s="274"/>
      <c r="D67" s="188">
        <f>'[3]arkusz główny'!H292</f>
        <v>6359264</v>
      </c>
      <c r="E67" s="316"/>
      <c r="F67" s="275"/>
      <c r="G67" s="189">
        <f>'[3]arkusz główny'!U292</f>
        <v>6225039</v>
      </c>
      <c r="H67" s="190">
        <f>'[3]arkusz główny'!V292</f>
        <v>11032643954.459999</v>
      </c>
      <c r="I67" s="276"/>
      <c r="J67" s="105">
        <f>'[3]arkusz główny'!AK292</f>
        <v>1075929</v>
      </c>
      <c r="K67" s="77">
        <f>'[3]arkusz główny'!AL292</f>
        <v>11089738158.52</v>
      </c>
      <c r="L67" s="77">
        <f>'[3]arkusz główny'!AM292</f>
        <v>7553344764.4799995</v>
      </c>
      <c r="M67" s="77">
        <f>'[3]arkusz główny'!AN292</f>
        <v>2501647946.4500003</v>
      </c>
      <c r="N67" s="277"/>
      <c r="O67" s="278"/>
    </row>
    <row r="68" spans="1:15" x14ac:dyDescent="0.25">
      <c r="A68" s="279"/>
      <c r="B68" s="154" t="s">
        <v>108</v>
      </c>
      <c r="C68" s="274"/>
      <c r="D68" s="46">
        <f>'[3]arkusz główny'!H301</f>
        <v>809</v>
      </c>
      <c r="E68" s="316"/>
      <c r="F68" s="275"/>
      <c r="G68" s="189">
        <f>'[3]arkusz główny'!U301</f>
        <v>809</v>
      </c>
      <c r="H68" s="190">
        <f>'[3]arkusz główny'!V301</f>
        <v>4003540.3000000003</v>
      </c>
      <c r="I68" s="276"/>
      <c r="J68" s="105">
        <f>'[3]arkusz główny'!AK301</f>
        <v>812</v>
      </c>
      <c r="K68" s="77">
        <f>'[3]arkusz główny'!AL301</f>
        <v>2425060.4699999997</v>
      </c>
      <c r="L68" s="77">
        <f>'[3]arkusz główny'!AM301</f>
        <v>1543063.23</v>
      </c>
      <c r="M68" s="77">
        <f>'[3]arkusz główny'!AN301</f>
        <v>566164.31999999995</v>
      </c>
      <c r="N68" s="277"/>
      <c r="O68" s="278"/>
    </row>
    <row r="69" spans="1:15" x14ac:dyDescent="0.25">
      <c r="A69" s="191">
        <v>14</v>
      </c>
      <c r="B69" s="192" t="s">
        <v>109</v>
      </c>
      <c r="C69" s="193">
        <f>'[3]arkusz główny'!F303</f>
        <v>983900980.00099993</v>
      </c>
      <c r="D69" s="194">
        <f>'[3]arkusz główny'!H303</f>
        <v>144682</v>
      </c>
      <c r="E69" s="195"/>
      <c r="F69" s="196"/>
      <c r="G69" s="197">
        <f>'[3]arkusz główny'!U303</f>
        <v>118527</v>
      </c>
      <c r="H69" s="198">
        <f>'[3]arkusz główny'!V303</f>
        <v>712538150.32000005</v>
      </c>
      <c r="I69" s="199">
        <f>IFERROR(H69/C69,".")</f>
        <v>0.72419701250757562</v>
      </c>
      <c r="J69" s="200">
        <f>'[3]arkusz główny'!AK303</f>
        <v>55442</v>
      </c>
      <c r="K69" s="201">
        <f>'[3]arkusz główny'!AL303</f>
        <v>703562027.86999989</v>
      </c>
      <c r="L69" s="201">
        <f>'[3]arkusz główny'!AM303</f>
        <v>447675915.78000003</v>
      </c>
      <c r="M69" s="201">
        <f>'[3]arkusz główny'!AN303</f>
        <v>152015896.90999997</v>
      </c>
      <c r="N69" s="202">
        <f>IFERROR(M69/O69,".")</f>
        <v>0.7192954334721301</v>
      </c>
      <c r="O69" s="203">
        <f>'[3]arkusz główny'!AR303</f>
        <v>211340000</v>
      </c>
    </row>
    <row r="70" spans="1:15" x14ac:dyDescent="0.25">
      <c r="A70" s="204">
        <v>16</v>
      </c>
      <c r="B70" s="158" t="s">
        <v>110</v>
      </c>
      <c r="C70" s="193">
        <f>'[3]arkusz główny'!F308</f>
        <v>580758512.54079998</v>
      </c>
      <c r="D70" s="194">
        <f>'[3]arkusz główny'!H308</f>
        <v>1112</v>
      </c>
      <c r="E70" s="198">
        <f>'[3]arkusz główny'!I308</f>
        <v>2674571396.0499997</v>
      </c>
      <c r="F70" s="205">
        <f>IFERROR(E70/C70,".")</f>
        <v>4.6053072633388279</v>
      </c>
      <c r="G70" s="197">
        <f>'[3]arkusz główny'!U308</f>
        <v>356</v>
      </c>
      <c r="H70" s="198">
        <f>'[3]arkusz główny'!V308</f>
        <v>472425192.75</v>
      </c>
      <c r="I70" s="199">
        <f>IFERROR(H70/C70,".")</f>
        <v>0.81346236438817721</v>
      </c>
      <c r="J70" s="200">
        <f>'[3]arkusz główny'!AK308</f>
        <v>237</v>
      </c>
      <c r="K70" s="201">
        <f>'[3]arkusz główny'!AL308</f>
        <v>182444085.31000003</v>
      </c>
      <c r="L70" s="201">
        <f>'[3]arkusz główny'!AM308</f>
        <v>107896796.56999999</v>
      </c>
      <c r="M70" s="201">
        <f>'[3]arkusz główny'!AN308</f>
        <v>39197638.369999997</v>
      </c>
      <c r="N70" s="202">
        <f>IFERROR(M70/O70,".")</f>
        <v>0.3170198645454258</v>
      </c>
      <c r="O70" s="203">
        <f>'[3]arkusz główny'!AR308</f>
        <v>123644108</v>
      </c>
    </row>
    <row r="71" spans="1:15" x14ac:dyDescent="0.25">
      <c r="A71" s="204">
        <v>17</v>
      </c>
      <c r="B71" s="158" t="s">
        <v>111</v>
      </c>
      <c r="C71" s="193">
        <f>'[3]arkusz główny'!F316</f>
        <v>138971543.47584</v>
      </c>
      <c r="D71" s="206">
        <f>'[3]arkusz główny'!H316</f>
        <v>428</v>
      </c>
      <c r="E71" s="198">
        <f>'[3]arkusz główny'!I316</f>
        <v>4000186.1499999994</v>
      </c>
      <c r="F71" s="205">
        <f>IFERROR(E71/C71,".")</f>
        <v>2.8784210421433695E-2</v>
      </c>
      <c r="G71" s="197">
        <f>'[3]arkusz główny'!U316</f>
        <v>244</v>
      </c>
      <c r="H71" s="198">
        <f>'[3]arkusz główny'!V316</f>
        <v>2699588.96</v>
      </c>
      <c r="I71" s="199">
        <f>IFERROR(H71/C71,".")</f>
        <v>1.9425480155722093E-2</v>
      </c>
      <c r="J71" s="200">
        <f>'[3]arkusz główny'!AK316</f>
        <v>241</v>
      </c>
      <c r="K71" s="201">
        <f>'[3]arkusz główny'!AL316</f>
        <v>2671365.6599999997</v>
      </c>
      <c r="L71" s="201">
        <f>'[3]arkusz główny'!AM316</f>
        <v>1699788.6300000004</v>
      </c>
      <c r="M71" s="201">
        <f>'[3]arkusz główny'!AN316</f>
        <v>568350.76</v>
      </c>
      <c r="N71" s="202">
        <f>IFERROR(M71/O71,".")</f>
        <v>1.928574007465219E-2</v>
      </c>
      <c r="O71" s="203">
        <f>'[3]arkusz główny'!AR316</f>
        <v>29470000</v>
      </c>
    </row>
    <row r="72" spans="1:15" x14ac:dyDescent="0.25">
      <c r="A72" s="52">
        <v>19</v>
      </c>
      <c r="B72" s="53" t="s">
        <v>112</v>
      </c>
      <c r="C72" s="54">
        <f>'[3]arkusz główny'!F319</f>
        <v>4405029636.9910402</v>
      </c>
      <c r="D72" s="207">
        <f>D73+D74+D77+D80</f>
        <v>50487</v>
      </c>
      <c r="E72" s="56">
        <f>E73+E74+E77+E80</f>
        <v>6616479152.8082762</v>
      </c>
      <c r="F72" s="57">
        <f>IFERROR(E72/C72,".")</f>
        <v>1.5020282944856231</v>
      </c>
      <c r="G72" s="58">
        <f>G73+G74+G77+G80</f>
        <v>27445</v>
      </c>
      <c r="H72" s="56">
        <f>H73+H74+H77+H80</f>
        <v>3799884032.604023</v>
      </c>
      <c r="I72" s="59">
        <f>IFERROR(H72/C72,".")</f>
        <v>0.86262394257116137</v>
      </c>
      <c r="J72" s="60">
        <f>'[3]arkusz główny'!AK319</f>
        <v>20276</v>
      </c>
      <c r="K72" s="61">
        <f>K73+K74+K77+K80</f>
        <v>3179107540.6099997</v>
      </c>
      <c r="L72" s="61">
        <f>L73+L74+L77+L80</f>
        <v>1954634423.3199999</v>
      </c>
      <c r="M72" s="61">
        <f>M73+M74+M77+M80</f>
        <v>716740942</v>
      </c>
      <c r="N72" s="62">
        <f>IFERROR(M72/O72,".")</f>
        <v>0.741466273024739</v>
      </c>
      <c r="O72" s="63">
        <f>'[3]arkusz główny'!AR319</f>
        <v>966653465</v>
      </c>
    </row>
    <row r="73" spans="1:15" x14ac:dyDescent="0.25">
      <c r="A73" s="37" t="s">
        <v>113</v>
      </c>
      <c r="B73" s="208" t="s">
        <v>114</v>
      </c>
      <c r="C73" s="274"/>
      <c r="D73" s="209">
        <f>'[3]arkusz główny'!H320</f>
        <v>620</v>
      </c>
      <c r="E73" s="40">
        <f>'[3]arkusz główny'!I320</f>
        <v>61028000</v>
      </c>
      <c r="F73" s="275"/>
      <c r="G73" s="210">
        <f>'[3]arkusz główny'!U320</f>
        <v>609</v>
      </c>
      <c r="H73" s="91">
        <f>'[3]arkusz główny'!V320</f>
        <v>60120000</v>
      </c>
      <c r="I73" s="276"/>
      <c r="J73" s="42">
        <f>'[3]arkusz główny'!AK320</f>
        <v>332</v>
      </c>
      <c r="K73" s="211">
        <f>'[3]arkusz główny'!AL320</f>
        <v>41715080</v>
      </c>
      <c r="L73" s="211">
        <f>'[3]arkusz główny'!AM320</f>
        <v>26543305.399999999</v>
      </c>
      <c r="M73" s="211">
        <f>'[3]arkusz główny'!AN320</f>
        <v>9599891.5399999991</v>
      </c>
      <c r="N73" s="277"/>
      <c r="O73" s="278"/>
    </row>
    <row r="74" spans="1:15" x14ac:dyDescent="0.25">
      <c r="A74" s="284" t="s">
        <v>115</v>
      </c>
      <c r="B74" s="78" t="s">
        <v>116</v>
      </c>
      <c r="C74" s="274"/>
      <c r="D74" s="90">
        <f>'[3]arkusz główny'!H323</f>
        <v>49193</v>
      </c>
      <c r="E74" s="91">
        <f>'[3]arkusz główny'!I323</f>
        <v>5679685399.0212107</v>
      </c>
      <c r="F74" s="275"/>
      <c r="G74" s="92">
        <f>SUM(G75:G76)</f>
        <v>26311</v>
      </c>
      <c r="H74" s="91">
        <f>SUM(H75:H76)</f>
        <v>2975434859.8769579</v>
      </c>
      <c r="I74" s="276"/>
      <c r="J74" s="72">
        <f>'[3]arkusz główny'!AK323</f>
        <v>20186</v>
      </c>
      <c r="K74" s="73">
        <f>'[3]arkusz główny'!AL323</f>
        <v>2501881604.2499995</v>
      </c>
      <c r="L74" s="73">
        <f>'[3]arkusz główny'!AM323</f>
        <v>1540742716.2999997</v>
      </c>
      <c r="M74" s="73">
        <f>'[3]arkusz główny'!AN323</f>
        <v>564028807.91999996</v>
      </c>
      <c r="N74" s="277"/>
      <c r="O74" s="278"/>
    </row>
    <row r="75" spans="1:15" x14ac:dyDescent="0.25">
      <c r="A75" s="287"/>
      <c r="B75" s="179" t="s">
        <v>117</v>
      </c>
      <c r="C75" s="274"/>
      <c r="D75" s="90">
        <f>'[3]arkusz główny'!H324</f>
        <v>49193</v>
      </c>
      <c r="E75" s="91">
        <f>'[3]arkusz główny'!I324</f>
        <v>5679685399.0212107</v>
      </c>
      <c r="F75" s="275"/>
      <c r="G75" s="92">
        <f>'[3]arkusz główny'!U324</f>
        <v>26248</v>
      </c>
      <c r="H75" s="91">
        <f>'[3]arkusz główny'!V324</f>
        <v>2970388179.3369579</v>
      </c>
      <c r="I75" s="276"/>
      <c r="J75" s="72">
        <f>'[3]arkusz główny'!AK324</f>
        <v>20132</v>
      </c>
      <c r="K75" s="73">
        <f>'[3]arkusz główny'!AL324</f>
        <v>2496834923.7099996</v>
      </c>
      <c r="L75" s="73">
        <f>'[3]arkusz główny'!AM324</f>
        <v>1537531513.6799998</v>
      </c>
      <c r="M75" s="73">
        <f>'[3]arkusz główny'!AN324</f>
        <v>562894096.25</v>
      </c>
      <c r="N75" s="277"/>
      <c r="O75" s="278"/>
    </row>
    <row r="76" spans="1:15" x14ac:dyDescent="0.25">
      <c r="A76" s="285"/>
      <c r="B76" s="154" t="s">
        <v>118</v>
      </c>
      <c r="C76" s="274"/>
      <c r="D76" s="212"/>
      <c r="E76" s="213"/>
      <c r="F76" s="275"/>
      <c r="G76" s="92">
        <f>'[3]arkusz główny'!U325</f>
        <v>63</v>
      </c>
      <c r="H76" s="91">
        <f>'[3]arkusz główny'!V325</f>
        <v>5046680.5399999991</v>
      </c>
      <c r="I76" s="276"/>
      <c r="J76" s="72">
        <f>'[3]arkusz główny'!AK325</f>
        <v>62</v>
      </c>
      <c r="K76" s="73">
        <f>'[3]arkusz główny'!AL325</f>
        <v>5046680.5399999991</v>
      </c>
      <c r="L76" s="73">
        <f>'[3]arkusz główny'!AM325</f>
        <v>3211202.62</v>
      </c>
      <c r="M76" s="73">
        <f>'[3]arkusz główny'!AN325</f>
        <v>1134711.67</v>
      </c>
      <c r="N76" s="277"/>
      <c r="O76" s="278"/>
    </row>
    <row r="77" spans="1:15" x14ac:dyDescent="0.25">
      <c r="A77" s="284" t="s">
        <v>119</v>
      </c>
      <c r="B77" s="78" t="s">
        <v>120</v>
      </c>
      <c r="C77" s="274"/>
      <c r="D77" s="90">
        <f>'[3]arkusz główny'!H326</f>
        <v>400</v>
      </c>
      <c r="E77" s="91">
        <f>'[3]arkusz główny'!I326</f>
        <v>239024073.30000004</v>
      </c>
      <c r="F77" s="275"/>
      <c r="G77" s="92">
        <f>SUM(G78:G79)</f>
        <v>252</v>
      </c>
      <c r="H77" s="91">
        <f>SUM(H78:H79)</f>
        <v>129294975.99000001</v>
      </c>
      <c r="I77" s="276"/>
      <c r="J77" s="72">
        <f>'[3]arkusz główny'!AK326</f>
        <v>268</v>
      </c>
      <c r="K77" s="73">
        <f>'[3]arkusz główny'!AL326</f>
        <v>87036846.730000004</v>
      </c>
      <c r="L77" s="73">
        <f>'[3]arkusz główny'!AM326</f>
        <v>41964165.670000002</v>
      </c>
      <c r="M77" s="73">
        <f>'[3]arkusz główny'!AN326</f>
        <v>19152944.949999999</v>
      </c>
      <c r="N77" s="277"/>
      <c r="O77" s="278"/>
    </row>
    <row r="78" spans="1:15" x14ac:dyDescent="0.25">
      <c r="A78" s="287"/>
      <c r="B78" s="179" t="s">
        <v>117</v>
      </c>
      <c r="C78" s="274"/>
      <c r="D78" s="46">
        <f>'[3]arkusz główny'!H327</f>
        <v>400</v>
      </c>
      <c r="E78" s="47">
        <f>'[3]arkusz główny'!I327</f>
        <v>239024073.30000004</v>
      </c>
      <c r="F78" s="275"/>
      <c r="G78" s="48">
        <f>'[3]arkusz główny'!U327</f>
        <v>248</v>
      </c>
      <c r="H78" s="47">
        <f>'[3]arkusz główny'!V327</f>
        <v>128324817.71000001</v>
      </c>
      <c r="I78" s="276"/>
      <c r="J78" s="49">
        <f>'[3]arkusz główny'!AK327</f>
        <v>267</v>
      </c>
      <c r="K78" s="50">
        <f>'[3]arkusz główny'!AL327</f>
        <v>86066688.450000003</v>
      </c>
      <c r="L78" s="50">
        <f>'[3]arkusz główny'!AM327</f>
        <v>41346853.990000002</v>
      </c>
      <c r="M78" s="50">
        <f>'[3]arkusz główny'!AN327</f>
        <v>18935098.309999999</v>
      </c>
      <c r="N78" s="277"/>
      <c r="O78" s="278"/>
    </row>
    <row r="79" spans="1:15" x14ac:dyDescent="0.25">
      <c r="A79" s="285"/>
      <c r="B79" s="154" t="s">
        <v>118</v>
      </c>
      <c r="C79" s="274"/>
      <c r="D79" s="212"/>
      <c r="E79" s="213"/>
      <c r="F79" s="312"/>
      <c r="G79" s="48">
        <f>'[3]arkusz główny'!U328</f>
        <v>4</v>
      </c>
      <c r="H79" s="47">
        <f>'[3]arkusz główny'!V328</f>
        <v>970158.28</v>
      </c>
      <c r="I79" s="276"/>
      <c r="J79" s="49">
        <f>'[3]arkusz główny'!AK328</f>
        <v>7</v>
      </c>
      <c r="K79" s="50">
        <f>'[3]arkusz główny'!AL328</f>
        <v>970158.28</v>
      </c>
      <c r="L79" s="50">
        <f>'[3]arkusz główny'!AM328</f>
        <v>617311.68000000005</v>
      </c>
      <c r="M79" s="50">
        <f>'[3]arkusz główny'!AN328</f>
        <v>217846.64</v>
      </c>
      <c r="N79" s="277"/>
      <c r="O79" s="278"/>
    </row>
    <row r="80" spans="1:15" x14ac:dyDescent="0.25">
      <c r="A80" s="44" t="s">
        <v>121</v>
      </c>
      <c r="B80" s="74" t="s">
        <v>122</v>
      </c>
      <c r="C80" s="274"/>
      <c r="D80" s="46">
        <f>'[3]arkusz główny'!H329</f>
        <v>274</v>
      </c>
      <c r="E80" s="47">
        <f>'[3]arkusz główny'!I329</f>
        <v>636741680.48706508</v>
      </c>
      <c r="F80" s="275"/>
      <c r="G80" s="48">
        <f>'[3]arkusz główny'!U329</f>
        <v>273</v>
      </c>
      <c r="H80" s="47">
        <f>'[3]arkusz główny'!V329</f>
        <v>635034196.73706508</v>
      </c>
      <c r="I80" s="276"/>
      <c r="J80" s="49">
        <f>'[3]arkusz główny'!AK329</f>
        <v>274</v>
      </c>
      <c r="K80" s="50">
        <f>'[3]arkusz główny'!AL329</f>
        <v>548474009.63</v>
      </c>
      <c r="L80" s="50">
        <f>'[3]arkusz główny'!AM329</f>
        <v>345384235.94999999</v>
      </c>
      <c r="M80" s="50">
        <f>'[3]arkusz główny'!AN329</f>
        <v>123959297.58999999</v>
      </c>
      <c r="N80" s="277"/>
      <c r="O80" s="278"/>
    </row>
    <row r="81" spans="1:15" x14ac:dyDescent="0.25">
      <c r="A81" s="52">
        <v>20</v>
      </c>
      <c r="B81" s="53" t="s">
        <v>123</v>
      </c>
      <c r="C81" s="54">
        <f>'[3]arkusz główny'!F330</f>
        <v>2196622807.1644402</v>
      </c>
      <c r="D81" s="55">
        <f>'[3]arkusz główny'!H330</f>
        <v>1562</v>
      </c>
      <c r="E81" s="56">
        <f>'[3]arkusz główny'!I330</f>
        <v>1365873451.6000001</v>
      </c>
      <c r="F81" s="57">
        <f>IFERROR(E81/C81,".")</f>
        <v>0.62180609576897206</v>
      </c>
      <c r="G81" s="58">
        <f>'[3]arkusz główny'!U330</f>
        <v>1454</v>
      </c>
      <c r="H81" s="56">
        <f>'[3]arkusz główny'!V330</f>
        <v>1267027935.7599998</v>
      </c>
      <c r="I81" s="59">
        <f>IFERROR(H81/C81,".")</f>
        <v>0.57680723865176065</v>
      </c>
      <c r="J81" s="60">
        <f>'[3]arkusz główny'!AK330</f>
        <v>42</v>
      </c>
      <c r="K81" s="61">
        <f>'[3]arkusz główny'!AL330</f>
        <v>1091450902.49</v>
      </c>
      <c r="L81" s="61">
        <f>'[3]arkusz główny'!AM330</f>
        <v>694489881.62</v>
      </c>
      <c r="M81" s="61">
        <f>'[3]arkusz główny'!AN330</f>
        <v>243792790.41</v>
      </c>
      <c r="N81" s="62">
        <f>IFERROR(M81/O81,".")</f>
        <v>0.50987957791966065</v>
      </c>
      <c r="O81" s="63">
        <f>'[3]arkusz główny'!AR330</f>
        <v>478137978</v>
      </c>
    </row>
    <row r="82" spans="1:15" ht="24.75" customHeight="1" x14ac:dyDescent="0.25">
      <c r="A82" s="52">
        <f>'[3]arkusz główny'!B333</f>
        <v>21</v>
      </c>
      <c r="B82" s="53" t="s">
        <v>129</v>
      </c>
      <c r="C82" s="54">
        <f>'[3]arkusz główny'!F333</f>
        <v>1199201822.5796402</v>
      </c>
      <c r="D82" s="207">
        <f>'[3]arkusz główny'!H333</f>
        <v>195625</v>
      </c>
      <c r="E82" s="214"/>
      <c r="F82" s="215"/>
      <c r="G82" s="58">
        <f>'[3]arkusz główny'!U333</f>
        <v>180305</v>
      </c>
      <c r="H82" s="56">
        <f>'[3]arkusz główny'!V333</f>
        <v>1198852225.3199999</v>
      </c>
      <c r="I82" s="59">
        <f>IFERROR(H82/C82,".")</f>
        <v>0.99970847504310145</v>
      </c>
      <c r="J82" s="60">
        <f>'[3]arkusz główny'!AK333</f>
        <v>180341</v>
      </c>
      <c r="K82" s="61">
        <f>'[3]arkusz główny'!AL333</f>
        <v>1199188524.4499998</v>
      </c>
      <c r="L82" s="61">
        <f>'[3]arkusz główny'!AM333</f>
        <v>763043251.44000018</v>
      </c>
      <c r="M82" s="61">
        <f>'[3]arkusz główny'!AN333</f>
        <v>267027483.84999996</v>
      </c>
      <c r="N82" s="62">
        <f>IFERROR(M82/O82,".")</f>
        <v>1.0003143954873035</v>
      </c>
      <c r="O82" s="63">
        <f>'[3]arkusz główny'!AR333</f>
        <v>266943558</v>
      </c>
    </row>
    <row r="83" spans="1:15" ht="24.75" customHeight="1" x14ac:dyDescent="0.25">
      <c r="A83" s="52">
        <v>22</v>
      </c>
      <c r="B83" s="53" t="s">
        <v>124</v>
      </c>
      <c r="C83" s="54">
        <f>'[3]arkusz główny'!F334</f>
        <v>730676117.87215996</v>
      </c>
      <c r="D83" s="207">
        <f>'[3]arkusz główny'!H334</f>
        <v>34661</v>
      </c>
      <c r="E83" s="214"/>
      <c r="F83" s="215"/>
      <c r="G83" s="58">
        <f>'[3]arkusz główny'!U334</f>
        <v>30100</v>
      </c>
      <c r="H83" s="56">
        <f>'[3]arkusz główny'!V334</f>
        <v>577887800</v>
      </c>
      <c r="I83" s="59">
        <f>IFERROR(H83/C83,".")</f>
        <v>0.79089460550989021</v>
      </c>
      <c r="J83" s="60">
        <f>'[3]arkusz główny'!AK334</f>
        <v>30092</v>
      </c>
      <c r="K83" s="61">
        <f>'[3]arkusz główny'!AL334</f>
        <v>577737800</v>
      </c>
      <c r="L83" s="61">
        <f>'[3]arkusz główny'!AM334</f>
        <v>367614562.13999999</v>
      </c>
      <c r="M83" s="61">
        <f>'[3]arkusz główny'!AN334</f>
        <v>122505896.24000002</v>
      </c>
      <c r="N83" s="62">
        <f>IFERROR(M83/O83,".")</f>
        <v>0.7906893181045942</v>
      </c>
      <c r="O83" s="63">
        <f>'[3]arkusz główny'!AR334</f>
        <v>154935565</v>
      </c>
    </row>
    <row r="84" spans="1:15" x14ac:dyDescent="0.25">
      <c r="A84" s="52"/>
      <c r="B84" s="53" t="s">
        <v>125</v>
      </c>
      <c r="C84" s="54">
        <f>'[3]arkusz główny'!F335</f>
        <v>1168441147.6482</v>
      </c>
      <c r="D84" s="216">
        <f>'[3]arkusz główny'!H334</f>
        <v>34661</v>
      </c>
      <c r="E84" s="214"/>
      <c r="F84" s="215"/>
      <c r="G84" s="217"/>
      <c r="H84" s="56">
        <f>'[3]zobowiązania wieloletnie'!F22</f>
        <v>1259806059.8399999</v>
      </c>
      <c r="I84" s="59">
        <f>IFERROR(H84/C84,".")</f>
        <v>1.078193850307049</v>
      </c>
      <c r="J84" s="60">
        <f>'[3]arkusz główny'!AK335</f>
        <v>53466</v>
      </c>
      <c r="K84" s="61">
        <f>SUM(K85:K86)</f>
        <v>1259806059.8399999</v>
      </c>
      <c r="L84" s="61">
        <f>SUM(L85:L86)</f>
        <v>801610222.11000001</v>
      </c>
      <c r="M84" s="61">
        <f>SUM(M85:M86)</f>
        <v>298022333.51999998</v>
      </c>
      <c r="N84" s="62">
        <f>IFERROR(M84/O84,".")</f>
        <v>1.1362533924201312</v>
      </c>
      <c r="O84" s="63">
        <f>'[3]arkusz główny'!AR335</f>
        <v>262285099</v>
      </c>
    </row>
    <row r="85" spans="1:15" x14ac:dyDescent="0.25">
      <c r="A85" s="310" t="s">
        <v>89</v>
      </c>
      <c r="B85" s="218" t="s">
        <v>39</v>
      </c>
      <c r="C85" s="274"/>
      <c r="D85" s="328"/>
      <c r="E85" s="219"/>
      <c r="F85" s="220"/>
      <c r="G85" s="221"/>
      <c r="H85" s="138">
        <f>'[3]zobowiązania wieloletnie'!F23</f>
        <v>586710746.80999994</v>
      </c>
      <c r="I85" s="276"/>
      <c r="J85" s="222">
        <f>'[3]arkusz główny'!AK336</f>
        <v>17662</v>
      </c>
      <c r="K85" s="223">
        <f>'[3]arkusz główny'!AL336</f>
        <v>586710746.80999994</v>
      </c>
      <c r="L85" s="223">
        <f>'[3]arkusz główny'!AM336</f>
        <v>373321628.94999999</v>
      </c>
      <c r="M85" s="223">
        <f>'[3]arkusz główny'!AN336</f>
        <v>137689495.24000001</v>
      </c>
      <c r="N85" s="277"/>
      <c r="O85" s="278"/>
    </row>
    <row r="86" spans="1:15" ht="13" thickBot="1" x14ac:dyDescent="0.3">
      <c r="A86" s="326"/>
      <c r="B86" s="154" t="s">
        <v>126</v>
      </c>
      <c r="C86" s="327"/>
      <c r="D86" s="328"/>
      <c r="E86" s="219"/>
      <c r="F86" s="220"/>
      <c r="G86" s="224"/>
      <c r="H86" s="225">
        <f>'[3]zobowiązania wieloletnie'!F24</f>
        <v>673095313.02999997</v>
      </c>
      <c r="I86" s="329"/>
      <c r="J86" s="226">
        <f>'[3]arkusz główny'!AK337</f>
        <v>35804</v>
      </c>
      <c r="K86" s="227">
        <f>'[3]arkusz główny'!AL337</f>
        <v>673095313.02999997</v>
      </c>
      <c r="L86" s="227">
        <f>'[3]arkusz główny'!AM337</f>
        <v>428288593.16000003</v>
      </c>
      <c r="M86" s="227">
        <f>'[3]arkusz główny'!AN337</f>
        <v>160332838.28</v>
      </c>
      <c r="N86" s="330"/>
      <c r="O86" s="331"/>
    </row>
    <row r="87" spans="1:15" ht="31.5" customHeight="1" thickBot="1" x14ac:dyDescent="0.3">
      <c r="A87" s="320" t="s">
        <v>127</v>
      </c>
      <c r="B87" s="321"/>
      <c r="C87" s="228">
        <f>'[3]arkusz główny'!F338</f>
        <v>82273122884.575089</v>
      </c>
      <c r="D87" s="229">
        <f>D84+D81+D72+D70+D69+D63+D58+D52+D49+D43+D37+D31+D28+D18+D13+D9+D6+D82+D71</f>
        <v>7863882</v>
      </c>
      <c r="E87" s="230">
        <f>E84+E81+E72+E70+E69+E63+E58+E52+E49+E43+E37+E31+E28+E18+E13+E9+E6+E82+E71</f>
        <v>87822999775.816696</v>
      </c>
      <c r="F87" s="231">
        <f>IFERROR(E87/C87,".")</f>
        <v>1.0674567428177948</v>
      </c>
      <c r="G87" s="232">
        <f>G84+G81+G72+G70+G69+G63+G58+G52+G49+G43+G37+G31+G28+G18+G13+G9+G6+G82+G71+G83</f>
        <v>7487817</v>
      </c>
      <c r="H87" s="233">
        <f>H84+H81+H72+H70+H69+H63+H58+H52+H49+H43+H37+H31+H28+H18+H13+H9+H6+H82+H71+H83</f>
        <v>71784350849.507629</v>
      </c>
      <c r="I87" s="234">
        <f>IFERROR(H87/C87,".")</f>
        <v>0.87251277613732181</v>
      </c>
      <c r="J87" s="235">
        <f>'[3]arkusz główny'!AK338</f>
        <v>1278729</v>
      </c>
      <c r="K87" s="236">
        <f>K84+K81+K72+K70+K63+K58+K52+K49+K43+K37+K31+K28+K18+K13+K9+K6+K82+K69+K71+K83</f>
        <v>56001674757.440002</v>
      </c>
      <c r="L87" s="236">
        <f>L84+L81+L72+L70+L63+L58+L52+L49+L43+L37+L31+L28+L18+L13+L9+L6+L82+L69+L71+L83</f>
        <v>36213637741.690002</v>
      </c>
      <c r="M87" s="236">
        <f>M84+M81+M72+M70+M63+M58+M52+M49+M43+M37+M31+M28+M18+M13+M9+M6+M82+M69+M71+M83</f>
        <v>12564256494.549997</v>
      </c>
      <c r="N87" s="237">
        <f>IFERROR(M87/O87,".")</f>
        <v>0.69582799937033801</v>
      </c>
      <c r="O87" s="238">
        <f>'[3]arkusz główny'!AR338</f>
        <v>18056554933</v>
      </c>
    </row>
    <row r="88" spans="1:15" ht="31.5" customHeight="1" thickBot="1" x14ac:dyDescent="0.3">
      <c r="A88" s="322" t="s">
        <v>128</v>
      </c>
      <c r="B88" s="322"/>
      <c r="C88" s="239">
        <f>'[3]arkusz główny'!F339</f>
        <v>82826203954.589127</v>
      </c>
      <c r="D88" s="323"/>
      <c r="E88" s="324"/>
      <c r="F88" s="324"/>
      <c r="G88" s="325"/>
      <c r="H88" s="233">
        <f>'[3]arkusz główny'!V339</f>
        <v>72329342849.507629</v>
      </c>
      <c r="I88" s="240">
        <f>IFERROR(H88/C88,".")</f>
        <v>0.87326642289635081</v>
      </c>
      <c r="J88" s="241"/>
      <c r="K88" s="236">
        <f>'[3]arkusz główny'!AL339</f>
        <v>56429722757.439995</v>
      </c>
      <c r="L88" s="236">
        <f>'[3]arkusz główny'!AM339</f>
        <v>36486004683.970001</v>
      </c>
      <c r="M88" s="236">
        <f>'[3]arkusz główny'!AN339</f>
        <v>12657009814.409998</v>
      </c>
      <c r="N88" s="237">
        <f>IFERROR(M88/O88,".")</f>
        <v>0.69637542628366245</v>
      </c>
      <c r="O88" s="239">
        <f>O84+O81+O72+O70+O63+O58+O52+O49+O43+O37+O31+O28+O18+O13+O9+O6+O69+O82+O71+O83</f>
        <v>18175554933</v>
      </c>
    </row>
    <row r="89" spans="1:15" ht="13" x14ac:dyDescent="0.3">
      <c r="A89" s="242" t="s">
        <v>131</v>
      </c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</row>
    <row r="90" spans="1:15" ht="13" x14ac:dyDescent="0.3">
      <c r="A90" s="242" t="s">
        <v>130</v>
      </c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O90" s="244"/>
    </row>
    <row r="91" spans="1:15" x14ac:dyDescent="0.25">
      <c r="A91" s="242" t="s">
        <v>132</v>
      </c>
    </row>
    <row r="92" spans="1:15" x14ac:dyDescent="0.25">
      <c r="A92" s="242" t="s">
        <v>133</v>
      </c>
    </row>
  </sheetData>
  <mergeCells count="105">
    <mergeCell ref="A87:B87"/>
    <mergeCell ref="A88:B88"/>
    <mergeCell ref="D88:G88"/>
    <mergeCell ref="A85:A86"/>
    <mergeCell ref="C85:C86"/>
    <mergeCell ref="D85:D86"/>
    <mergeCell ref="I85:I86"/>
    <mergeCell ref="N85:N86"/>
    <mergeCell ref="O85:O86"/>
    <mergeCell ref="C73:C80"/>
    <mergeCell ref="F73:F80"/>
    <mergeCell ref="I73:I80"/>
    <mergeCell ref="N73:N80"/>
    <mergeCell ref="O73:O80"/>
    <mergeCell ref="A74:A76"/>
    <mergeCell ref="A77:A79"/>
    <mergeCell ref="O59:O62"/>
    <mergeCell ref="A61:A62"/>
    <mergeCell ref="B64:B66"/>
    <mergeCell ref="C64:C68"/>
    <mergeCell ref="E64:E68"/>
    <mergeCell ref="F64:F68"/>
    <mergeCell ref="I64:I68"/>
    <mergeCell ref="N64:N68"/>
    <mergeCell ref="O64:O68"/>
    <mergeCell ref="A67:A68"/>
    <mergeCell ref="A55:A57"/>
    <mergeCell ref="C59:C62"/>
    <mergeCell ref="E59:E62"/>
    <mergeCell ref="F59:F62"/>
    <mergeCell ref="I59:I62"/>
    <mergeCell ref="N59:N62"/>
    <mergeCell ref="O50:O51"/>
    <mergeCell ref="C53:C56"/>
    <mergeCell ref="E53:E56"/>
    <mergeCell ref="F53:F56"/>
    <mergeCell ref="I53:I56"/>
    <mergeCell ref="N53:N56"/>
    <mergeCell ref="O53:O56"/>
    <mergeCell ref="A50:A51"/>
    <mergeCell ref="C50:C51"/>
    <mergeCell ref="E50:E51"/>
    <mergeCell ref="F50:F51"/>
    <mergeCell ref="I50:I51"/>
    <mergeCell ref="N50:N51"/>
    <mergeCell ref="C44:C48"/>
    <mergeCell ref="A45:A47"/>
    <mergeCell ref="F45:F47"/>
    <mergeCell ref="I45:I47"/>
    <mergeCell ref="N45:N47"/>
    <mergeCell ref="O45:O47"/>
    <mergeCell ref="O29:O30"/>
    <mergeCell ref="A38:A39"/>
    <mergeCell ref="C38:C42"/>
    <mergeCell ref="F38:F42"/>
    <mergeCell ref="I38:I42"/>
    <mergeCell ref="N38:N42"/>
    <mergeCell ref="O38:O42"/>
    <mergeCell ref="A40:A41"/>
    <mergeCell ref="A19:A24"/>
    <mergeCell ref="A26:A27"/>
    <mergeCell ref="C29:C30"/>
    <mergeCell ref="F29:F30"/>
    <mergeCell ref="I29:I30"/>
    <mergeCell ref="N29:N30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</mergeCells>
  <printOptions horizontalCentered="1" verticalCentered="1"/>
  <pageMargins left="0.31496062992125984" right="0" top="0" bottom="0" header="0.27559055118110237" footer="7.874015748031496E-2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marzec 2023</vt:lpstr>
      <vt:lpstr>'PROW 2014-2020 marzec 2023'!Obszar_wydruku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2023-04-18T06:52:13Z</cp:lastPrinted>
  <dcterms:created xsi:type="dcterms:W3CDTF">2023-04-18T06:40:57Z</dcterms:created>
  <dcterms:modified xsi:type="dcterms:W3CDTF">2023-04-25T09:28:24Z</dcterms:modified>
</cp:coreProperties>
</file>