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CE6461FE-DDF7-4E51-9F9B-F8B76A40A89F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PROW 2014-2020 sierpień 2023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sierpień 2023'!$A$1:$O$92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1" l="1"/>
  <c r="L88" i="1"/>
  <c r="K88" i="1"/>
  <c r="H88" i="1"/>
  <c r="C88" i="1"/>
  <c r="O87" i="1"/>
  <c r="J87" i="1"/>
  <c r="C87" i="1"/>
  <c r="M86" i="1"/>
  <c r="L86" i="1"/>
  <c r="K86" i="1"/>
  <c r="J86" i="1"/>
  <c r="H86" i="1"/>
  <c r="M85" i="1"/>
  <c r="L85" i="1"/>
  <c r="L84" i="1" s="1"/>
  <c r="K85" i="1"/>
  <c r="K84" i="1" s="1"/>
  <c r="J85" i="1"/>
  <c r="H85" i="1"/>
  <c r="O84" i="1"/>
  <c r="J84" i="1"/>
  <c r="H84" i="1"/>
  <c r="D84" i="1"/>
  <c r="C84" i="1"/>
  <c r="O83" i="1"/>
  <c r="M83" i="1"/>
  <c r="N83" i="1" s="1"/>
  <c r="L83" i="1"/>
  <c r="K83" i="1"/>
  <c r="J83" i="1"/>
  <c r="H83" i="1"/>
  <c r="G83" i="1"/>
  <c r="D83" i="1"/>
  <c r="C83" i="1"/>
  <c r="O82" i="1"/>
  <c r="M82" i="1"/>
  <c r="L82" i="1"/>
  <c r="K82" i="1"/>
  <c r="J82" i="1"/>
  <c r="H82" i="1"/>
  <c r="I82" i="1" s="1"/>
  <c r="G82" i="1"/>
  <c r="D82" i="1"/>
  <c r="C82" i="1"/>
  <c r="A82" i="1"/>
  <c r="O81" i="1"/>
  <c r="M81" i="1"/>
  <c r="N81" i="1" s="1"/>
  <c r="L81" i="1"/>
  <c r="K81" i="1"/>
  <c r="J81" i="1"/>
  <c r="H81" i="1"/>
  <c r="G81" i="1"/>
  <c r="E81" i="1"/>
  <c r="D81" i="1"/>
  <c r="C81" i="1"/>
  <c r="M80" i="1"/>
  <c r="L80" i="1"/>
  <c r="K80" i="1"/>
  <c r="J80" i="1"/>
  <c r="H80" i="1"/>
  <c r="G80" i="1"/>
  <c r="E80" i="1"/>
  <c r="D80" i="1"/>
  <c r="M79" i="1"/>
  <c r="L79" i="1"/>
  <c r="K79" i="1"/>
  <c r="J79" i="1"/>
  <c r="H79" i="1"/>
  <c r="G79" i="1"/>
  <c r="M78" i="1"/>
  <c r="L78" i="1"/>
  <c r="K78" i="1"/>
  <c r="J78" i="1"/>
  <c r="H78" i="1"/>
  <c r="G78" i="1"/>
  <c r="E78" i="1"/>
  <c r="D78" i="1"/>
  <c r="M77" i="1"/>
  <c r="L77" i="1"/>
  <c r="K77" i="1"/>
  <c r="J77" i="1"/>
  <c r="E77" i="1"/>
  <c r="D77" i="1"/>
  <c r="M76" i="1"/>
  <c r="L76" i="1"/>
  <c r="K76" i="1"/>
  <c r="J76" i="1"/>
  <c r="H76" i="1"/>
  <c r="G76" i="1"/>
  <c r="G74" i="1" s="1"/>
  <c r="M75" i="1"/>
  <c r="L75" i="1"/>
  <c r="K75" i="1"/>
  <c r="J75" i="1"/>
  <c r="H75" i="1"/>
  <c r="G75" i="1"/>
  <c r="E75" i="1"/>
  <c r="D75" i="1"/>
  <c r="M74" i="1"/>
  <c r="L74" i="1"/>
  <c r="K74" i="1"/>
  <c r="J74" i="1"/>
  <c r="E74" i="1"/>
  <c r="D74" i="1"/>
  <c r="M73" i="1"/>
  <c r="L73" i="1"/>
  <c r="K73" i="1"/>
  <c r="J73" i="1"/>
  <c r="H73" i="1"/>
  <c r="G73" i="1"/>
  <c r="E73" i="1"/>
  <c r="D73" i="1"/>
  <c r="D72" i="1" s="1"/>
  <c r="O72" i="1"/>
  <c r="J72" i="1"/>
  <c r="C72" i="1"/>
  <c r="O71" i="1"/>
  <c r="M71" i="1"/>
  <c r="L71" i="1"/>
  <c r="K71" i="1"/>
  <c r="J71" i="1"/>
  <c r="H71" i="1"/>
  <c r="G71" i="1"/>
  <c r="E71" i="1"/>
  <c r="D71" i="1"/>
  <c r="C71" i="1"/>
  <c r="O70" i="1"/>
  <c r="M70" i="1"/>
  <c r="L70" i="1"/>
  <c r="K70" i="1"/>
  <c r="J70" i="1"/>
  <c r="H70" i="1"/>
  <c r="G70" i="1"/>
  <c r="E70" i="1"/>
  <c r="D70" i="1"/>
  <c r="C70" i="1"/>
  <c r="O69" i="1"/>
  <c r="M69" i="1"/>
  <c r="L69" i="1"/>
  <c r="K69" i="1"/>
  <c r="J69" i="1"/>
  <c r="H69" i="1"/>
  <c r="G69" i="1"/>
  <c r="D69" i="1"/>
  <c r="C69" i="1"/>
  <c r="M68" i="1"/>
  <c r="L68" i="1"/>
  <c r="K68" i="1"/>
  <c r="J68" i="1"/>
  <c r="H68" i="1"/>
  <c r="G68" i="1"/>
  <c r="D68" i="1"/>
  <c r="M67" i="1"/>
  <c r="L67" i="1"/>
  <c r="K67" i="1"/>
  <c r="J67" i="1"/>
  <c r="H67" i="1"/>
  <c r="G67" i="1"/>
  <c r="D67" i="1"/>
  <c r="M66" i="1"/>
  <c r="L66" i="1"/>
  <c r="K66" i="1"/>
  <c r="J66" i="1"/>
  <c r="H66" i="1"/>
  <c r="G66" i="1"/>
  <c r="D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O63" i="1"/>
  <c r="M63" i="1"/>
  <c r="L63" i="1"/>
  <c r="K63" i="1"/>
  <c r="J63" i="1"/>
  <c r="H63" i="1"/>
  <c r="G63" i="1"/>
  <c r="D63" i="1"/>
  <c r="C63" i="1"/>
  <c r="M62" i="1"/>
  <c r="L62" i="1"/>
  <c r="K62" i="1"/>
  <c r="J62" i="1"/>
  <c r="H62" i="1"/>
  <c r="G62" i="1"/>
  <c r="D62" i="1"/>
  <c r="M61" i="1"/>
  <c r="L61" i="1"/>
  <c r="K61" i="1"/>
  <c r="J61" i="1"/>
  <c r="H61" i="1"/>
  <c r="G61" i="1"/>
  <c r="D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O58" i="1"/>
  <c r="M58" i="1"/>
  <c r="L58" i="1"/>
  <c r="K58" i="1"/>
  <c r="J58" i="1"/>
  <c r="H58" i="1"/>
  <c r="G58" i="1"/>
  <c r="D58" i="1"/>
  <c r="C58" i="1"/>
  <c r="M57" i="1"/>
  <c r="L57" i="1"/>
  <c r="K57" i="1"/>
  <c r="J57" i="1"/>
  <c r="M56" i="1"/>
  <c r="L56" i="1"/>
  <c r="K56" i="1"/>
  <c r="J56" i="1"/>
  <c r="H56" i="1"/>
  <c r="G56" i="1"/>
  <c r="D56" i="1"/>
  <c r="M55" i="1"/>
  <c r="L55" i="1"/>
  <c r="K55" i="1"/>
  <c r="J55" i="1"/>
  <c r="H55" i="1"/>
  <c r="G55" i="1"/>
  <c r="D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O52" i="1"/>
  <c r="M52" i="1"/>
  <c r="L52" i="1"/>
  <c r="K52" i="1"/>
  <c r="J52" i="1"/>
  <c r="H52" i="1"/>
  <c r="G52" i="1"/>
  <c r="D52" i="1"/>
  <c r="C52" i="1"/>
  <c r="M51" i="1"/>
  <c r="L51" i="1"/>
  <c r="K51" i="1"/>
  <c r="J51" i="1"/>
  <c r="H51" i="1"/>
  <c r="M50" i="1"/>
  <c r="L50" i="1"/>
  <c r="L49" i="1" s="1"/>
  <c r="K50" i="1"/>
  <c r="K49" i="1" s="1"/>
  <c r="J50" i="1"/>
  <c r="H50" i="1"/>
  <c r="G50" i="1"/>
  <c r="G49" i="1" s="1"/>
  <c r="D50" i="1"/>
  <c r="D49" i="1" s="1"/>
  <c r="O49" i="1"/>
  <c r="H49" i="1"/>
  <c r="C49" i="1"/>
  <c r="M48" i="1"/>
  <c r="L48" i="1"/>
  <c r="K48" i="1"/>
  <c r="J48" i="1"/>
  <c r="H48" i="1"/>
  <c r="G48" i="1"/>
  <c r="E48" i="1"/>
  <c r="D48" i="1"/>
  <c r="M47" i="1"/>
  <c r="L47" i="1"/>
  <c r="K47" i="1"/>
  <c r="J47" i="1"/>
  <c r="H47" i="1"/>
  <c r="M46" i="1"/>
  <c r="L46" i="1"/>
  <c r="K46" i="1"/>
  <c r="J46" i="1"/>
  <c r="H46" i="1"/>
  <c r="G46" i="1"/>
  <c r="E46" i="1"/>
  <c r="D46" i="1"/>
  <c r="M45" i="1"/>
  <c r="L45" i="1"/>
  <c r="K45" i="1"/>
  <c r="J45" i="1"/>
  <c r="H45" i="1"/>
  <c r="G45" i="1"/>
  <c r="E45" i="1"/>
  <c r="D45" i="1"/>
  <c r="M44" i="1"/>
  <c r="L44" i="1"/>
  <c r="K44" i="1"/>
  <c r="J44" i="1"/>
  <c r="H44" i="1"/>
  <c r="G44" i="1"/>
  <c r="E44" i="1"/>
  <c r="D44" i="1"/>
  <c r="O43" i="1"/>
  <c r="M43" i="1"/>
  <c r="L43" i="1"/>
  <c r="K43" i="1"/>
  <c r="J43" i="1"/>
  <c r="H43" i="1"/>
  <c r="G43" i="1"/>
  <c r="E43" i="1"/>
  <c r="D43" i="1"/>
  <c r="C43" i="1"/>
  <c r="M42" i="1"/>
  <c r="L42" i="1"/>
  <c r="K42" i="1"/>
  <c r="J42" i="1"/>
  <c r="H42" i="1"/>
  <c r="G42" i="1"/>
  <c r="E42" i="1"/>
  <c r="D42" i="1"/>
  <c r="M41" i="1"/>
  <c r="L41" i="1"/>
  <c r="K41" i="1"/>
  <c r="J41" i="1"/>
  <c r="H41" i="1"/>
  <c r="G41" i="1"/>
  <c r="E41" i="1"/>
  <c r="D41" i="1"/>
  <c r="M40" i="1"/>
  <c r="L40" i="1"/>
  <c r="K40" i="1"/>
  <c r="J40" i="1"/>
  <c r="H40" i="1"/>
  <c r="G40" i="1"/>
  <c r="E40" i="1"/>
  <c r="D40" i="1"/>
  <c r="M39" i="1"/>
  <c r="L39" i="1"/>
  <c r="K39" i="1"/>
  <c r="J39" i="1"/>
  <c r="H39" i="1"/>
  <c r="G39" i="1"/>
  <c r="E39" i="1"/>
  <c r="D39" i="1"/>
  <c r="M38" i="1"/>
  <c r="M37" i="1" s="1"/>
  <c r="L38" i="1"/>
  <c r="L37" i="1" s="1"/>
  <c r="K38" i="1"/>
  <c r="K37" i="1" s="1"/>
  <c r="J38" i="1"/>
  <c r="H38" i="1"/>
  <c r="H37" i="1" s="1"/>
  <c r="G38" i="1"/>
  <c r="G37" i="1" s="1"/>
  <c r="E38" i="1"/>
  <c r="E37" i="1" s="1"/>
  <c r="D38" i="1"/>
  <c r="D37" i="1" s="1"/>
  <c r="O37" i="1"/>
  <c r="J37" i="1"/>
  <c r="C37" i="1"/>
  <c r="O36" i="1"/>
  <c r="M36" i="1"/>
  <c r="L36" i="1"/>
  <c r="K36" i="1"/>
  <c r="J36" i="1"/>
  <c r="H36" i="1"/>
  <c r="G36" i="1"/>
  <c r="D36" i="1"/>
  <c r="C36" i="1"/>
  <c r="O35" i="1"/>
  <c r="M35" i="1"/>
  <c r="L35" i="1"/>
  <c r="K35" i="1"/>
  <c r="J35" i="1"/>
  <c r="H35" i="1"/>
  <c r="G35" i="1"/>
  <c r="E35" i="1"/>
  <c r="D35" i="1"/>
  <c r="C35" i="1"/>
  <c r="O34" i="1"/>
  <c r="M34" i="1"/>
  <c r="L34" i="1"/>
  <c r="K34" i="1"/>
  <c r="J34" i="1"/>
  <c r="H34" i="1"/>
  <c r="G34" i="1"/>
  <c r="E34" i="1"/>
  <c r="D34" i="1"/>
  <c r="C34" i="1"/>
  <c r="O33" i="1"/>
  <c r="M33" i="1"/>
  <c r="L33" i="1"/>
  <c r="K33" i="1"/>
  <c r="J33" i="1"/>
  <c r="H33" i="1"/>
  <c r="G33" i="1"/>
  <c r="E33" i="1"/>
  <c r="D33" i="1"/>
  <c r="C33" i="1"/>
  <c r="O32" i="1"/>
  <c r="M32" i="1"/>
  <c r="L32" i="1"/>
  <c r="K32" i="1"/>
  <c r="J32" i="1"/>
  <c r="H32" i="1"/>
  <c r="G32" i="1"/>
  <c r="E32" i="1"/>
  <c r="D32" i="1"/>
  <c r="C32" i="1"/>
  <c r="J31" i="1"/>
  <c r="M30" i="1"/>
  <c r="L30" i="1"/>
  <c r="K30" i="1"/>
  <c r="J30" i="1"/>
  <c r="H30" i="1"/>
  <c r="G30" i="1"/>
  <c r="E30" i="1"/>
  <c r="D30" i="1"/>
  <c r="M29" i="1"/>
  <c r="M28" i="1" s="1"/>
  <c r="L29" i="1"/>
  <c r="L28" i="1" s="1"/>
  <c r="K29" i="1"/>
  <c r="K28" i="1" s="1"/>
  <c r="J29" i="1"/>
  <c r="H29" i="1"/>
  <c r="H28" i="1" s="1"/>
  <c r="G29" i="1"/>
  <c r="G28" i="1" s="1"/>
  <c r="E29" i="1"/>
  <c r="E28" i="1" s="1"/>
  <c r="D29" i="1"/>
  <c r="D28" i="1" s="1"/>
  <c r="O28" i="1"/>
  <c r="J28" i="1"/>
  <c r="C28" i="1"/>
  <c r="O27" i="1"/>
  <c r="C27" i="1"/>
  <c r="O26" i="1"/>
  <c r="M26" i="1"/>
  <c r="L26" i="1"/>
  <c r="K26" i="1"/>
  <c r="J26" i="1"/>
  <c r="H26" i="1"/>
  <c r="G26" i="1"/>
  <c r="E26" i="1"/>
  <c r="D26" i="1"/>
  <c r="C26" i="1"/>
  <c r="O25" i="1"/>
  <c r="M25" i="1"/>
  <c r="L25" i="1"/>
  <c r="K25" i="1"/>
  <c r="J25" i="1"/>
  <c r="H25" i="1"/>
  <c r="G25" i="1"/>
  <c r="E25" i="1"/>
  <c r="D25" i="1"/>
  <c r="C25" i="1"/>
  <c r="O24" i="1"/>
  <c r="M24" i="1"/>
  <c r="N24" i="1" s="1"/>
  <c r="L24" i="1"/>
  <c r="K24" i="1"/>
  <c r="J24" i="1"/>
  <c r="H24" i="1"/>
  <c r="G24" i="1"/>
  <c r="E24" i="1"/>
  <c r="D24" i="1"/>
  <c r="C24" i="1"/>
  <c r="B24" i="1"/>
  <c r="O23" i="1"/>
  <c r="M23" i="1"/>
  <c r="N23" i="1" s="1"/>
  <c r="L23" i="1"/>
  <c r="K23" i="1"/>
  <c r="J23" i="1"/>
  <c r="H23" i="1"/>
  <c r="G23" i="1"/>
  <c r="E23" i="1"/>
  <c r="D23" i="1"/>
  <c r="C23" i="1"/>
  <c r="O22" i="1"/>
  <c r="M22" i="1"/>
  <c r="L22" i="1"/>
  <c r="K22" i="1"/>
  <c r="J22" i="1"/>
  <c r="H22" i="1"/>
  <c r="G22" i="1"/>
  <c r="E22" i="1"/>
  <c r="D22" i="1"/>
  <c r="C22" i="1"/>
  <c r="O21" i="1"/>
  <c r="M21" i="1"/>
  <c r="L21" i="1"/>
  <c r="K21" i="1"/>
  <c r="J21" i="1"/>
  <c r="H21" i="1"/>
  <c r="G21" i="1"/>
  <c r="E21" i="1"/>
  <c r="D21" i="1"/>
  <c r="C21" i="1"/>
  <c r="O20" i="1"/>
  <c r="M20" i="1"/>
  <c r="L20" i="1"/>
  <c r="K20" i="1"/>
  <c r="H20" i="1"/>
  <c r="G20" i="1"/>
  <c r="E20" i="1"/>
  <c r="D20" i="1"/>
  <c r="C20" i="1"/>
  <c r="O19" i="1"/>
  <c r="M19" i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K15" i="1"/>
  <c r="J15" i="1"/>
  <c r="H15" i="1"/>
  <c r="H14" i="1" s="1"/>
  <c r="H13" i="1" s="1"/>
  <c r="I13" i="1" s="1"/>
  <c r="G15" i="1"/>
  <c r="G14" i="1" s="1"/>
  <c r="D15" i="1"/>
  <c r="D14" i="1" s="1"/>
  <c r="D13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L10" i="1"/>
  <c r="L9" i="1" s="1"/>
  <c r="K10" i="1"/>
  <c r="K9" i="1" s="1"/>
  <c r="J10" i="1"/>
  <c r="H10" i="1"/>
  <c r="H9" i="1" s="1"/>
  <c r="G10" i="1"/>
  <c r="G9" i="1" s="1"/>
  <c r="E10" i="1"/>
  <c r="E9" i="1" s="1"/>
  <c r="D10" i="1"/>
  <c r="D9" i="1" s="1"/>
  <c r="O9" i="1"/>
  <c r="M9" i="1"/>
  <c r="N9" i="1" s="1"/>
  <c r="C9" i="1"/>
  <c r="M8" i="1"/>
  <c r="L8" i="1"/>
  <c r="K8" i="1"/>
  <c r="J8" i="1"/>
  <c r="H8" i="1"/>
  <c r="G8" i="1"/>
  <c r="E8" i="1"/>
  <c r="D8" i="1"/>
  <c r="M7" i="1"/>
  <c r="M6" i="1" s="1"/>
  <c r="L7" i="1"/>
  <c r="L6" i="1" s="1"/>
  <c r="K7" i="1"/>
  <c r="K6" i="1" s="1"/>
  <c r="J7" i="1"/>
  <c r="H7" i="1"/>
  <c r="H6" i="1" s="1"/>
  <c r="G7" i="1"/>
  <c r="G6" i="1" s="1"/>
  <c r="E7" i="1"/>
  <c r="E6" i="1" s="1"/>
  <c r="D7" i="1"/>
  <c r="O6" i="1"/>
  <c r="J6" i="1"/>
  <c r="D6" i="1"/>
  <c r="C6" i="1"/>
  <c r="F43" i="1" l="1"/>
  <c r="I52" i="1"/>
  <c r="N70" i="1"/>
  <c r="L14" i="1"/>
  <c r="L13" i="1" s="1"/>
  <c r="I58" i="1"/>
  <c r="F81" i="1"/>
  <c r="N82" i="1"/>
  <c r="I84" i="1"/>
  <c r="I81" i="1"/>
  <c r="F6" i="1"/>
  <c r="N33" i="1"/>
  <c r="M49" i="1"/>
  <c r="N52" i="1"/>
  <c r="F37" i="1"/>
  <c r="N69" i="1"/>
  <c r="L18" i="1"/>
  <c r="I25" i="1"/>
  <c r="F19" i="1"/>
  <c r="F20" i="1"/>
  <c r="I26" i="1"/>
  <c r="J49" i="1"/>
  <c r="N49" i="1"/>
  <c r="E72" i="1"/>
  <c r="F72" i="1" s="1"/>
  <c r="M14" i="1"/>
  <c r="M13" i="1" s="1"/>
  <c r="N13" i="1" s="1"/>
  <c r="F26" i="1"/>
  <c r="N37" i="1"/>
  <c r="N58" i="1"/>
  <c r="I22" i="1"/>
  <c r="K14" i="1"/>
  <c r="K13" i="1" s="1"/>
  <c r="N21" i="1"/>
  <c r="I23" i="1"/>
  <c r="I70" i="1"/>
  <c r="I83" i="1"/>
  <c r="D18" i="1"/>
  <c r="F23" i="1"/>
  <c r="G13" i="1"/>
  <c r="I9" i="1"/>
  <c r="N25" i="1"/>
  <c r="N34" i="1"/>
  <c r="N63" i="1"/>
  <c r="I69" i="1"/>
  <c r="M84" i="1"/>
  <c r="N84" i="1" s="1"/>
  <c r="N35" i="1"/>
  <c r="F71" i="1"/>
  <c r="K72" i="1"/>
  <c r="N19" i="1"/>
  <c r="M31" i="1"/>
  <c r="K31" i="1"/>
  <c r="I34" i="1"/>
  <c r="F35" i="1"/>
  <c r="I63" i="1"/>
  <c r="D31" i="1"/>
  <c r="I71" i="1"/>
  <c r="M72" i="1"/>
  <c r="N72" i="1" s="1"/>
  <c r="H74" i="1"/>
  <c r="I28" i="1"/>
  <c r="E31" i="1"/>
  <c r="O31" i="1"/>
  <c r="I6" i="1"/>
  <c r="J9" i="1"/>
  <c r="H18" i="1"/>
  <c r="I18" i="1" s="1"/>
  <c r="F24" i="1"/>
  <c r="G31" i="1"/>
  <c r="C31" i="1"/>
  <c r="I35" i="1"/>
  <c r="F70" i="1"/>
  <c r="I88" i="1"/>
  <c r="F21" i="1"/>
  <c r="N22" i="1"/>
  <c r="G18" i="1"/>
  <c r="H31" i="1"/>
  <c r="I36" i="1"/>
  <c r="I37" i="1"/>
  <c r="I43" i="1"/>
  <c r="N71" i="1"/>
  <c r="K18" i="1"/>
  <c r="I20" i="1"/>
  <c r="I24" i="1"/>
  <c r="F25" i="1"/>
  <c r="N26" i="1"/>
  <c r="I32" i="1"/>
  <c r="F33" i="1"/>
  <c r="I21" i="1"/>
  <c r="F22" i="1"/>
  <c r="N28" i="1"/>
  <c r="G77" i="1"/>
  <c r="G72" i="1" s="1"/>
  <c r="N6" i="1"/>
  <c r="I33" i="1"/>
  <c r="F34" i="1"/>
  <c r="H77" i="1"/>
  <c r="F9" i="1"/>
  <c r="N20" i="1"/>
  <c r="F28" i="1"/>
  <c r="L31" i="1"/>
  <c r="N36" i="1"/>
  <c r="N43" i="1"/>
  <c r="I49" i="1"/>
  <c r="L72" i="1"/>
  <c r="D87" i="1"/>
  <c r="O88" i="1"/>
  <c r="M18" i="1"/>
  <c r="N18" i="1" s="1"/>
  <c r="E18" i="1"/>
  <c r="F18" i="1" s="1"/>
  <c r="I19" i="1"/>
  <c r="F32" i="1"/>
  <c r="N32" i="1"/>
  <c r="F31" i="1" l="1"/>
  <c r="L87" i="1"/>
  <c r="K87" i="1"/>
  <c r="G87" i="1"/>
  <c r="H72" i="1"/>
  <c r="I72" i="1" s="1"/>
  <c r="N31" i="1"/>
  <c r="M87" i="1"/>
  <c r="N87" i="1" s="1"/>
  <c r="I31" i="1"/>
  <c r="E87" i="1"/>
  <c r="N88" i="1"/>
  <c r="H87" i="1" l="1"/>
  <c r="I87" i="1" s="1"/>
  <c r="F87" i="1"/>
</calcChain>
</file>

<file path=xl/sharedStrings.xml><?xml version="1.0" encoding="utf-8"?>
<sst xmlns="http://schemas.openxmlformats.org/spreadsheetml/2006/main" count="157" uniqueCount="134">
  <si>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</si>
  <si>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</si>
  <si>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</si>
  <si>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</si>
  <si>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</si>
  <si>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</si>
  <si>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</si>
  <si>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</si>
  <si>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</si>
  <si>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</si>
  <si>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</si>
  <si>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</si>
  <si>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</si>
  <si>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</si>
  <si>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</si>
  <si>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</si>
  <si>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</si>
  <si>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</si>
  <si>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</si>
  <si>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</si>
  <si>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</si>
  <si>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</si>
  <si>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</si>
  <si>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</si>
  <si>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</si>
  <si>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</si>
  <si>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</si>
  <si>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</si>
  <si>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</si>
  <si>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</si>
  <si>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</si>
  <si>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</si>
  <si>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</si>
  <si>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</si>
  <si>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</si>
  <si>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</si>
  <si>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</si>
  <si>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</si>
  <si>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</si>
  <si>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</si>
  <si>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</si>
  <si>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</si>
  <si>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</si>
  <si>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</si>
  <si>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</si>
  <si>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</si>
  <si>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</si>
  <si>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w tym obszar F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</si>
  <si>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</si>
  <si>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</si>
  <si>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</si>
  <si>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</si>
  <si>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</si>
  <si>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</si>
  <si>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</si>
  <si>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</si>
  <si>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</si>
  <si>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</si>
  <si>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</si>
  <si>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</si>
  <si>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</si>
  <si>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</si>
  <si>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</si>
  <si>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</si>
  <si>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</si>
  <si>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</si>
  <si>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</si>
  <si>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</si>
  <si>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</si>
  <si>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</si>
  <si>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</si>
  <si>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</si>
  <si>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</si>
  <si>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</si>
  <si>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</si>
  <si>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</si>
  <si>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</si>
  <si>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</si>
  <si>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</si>
  <si>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</si>
  <si>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</si>
  <si>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</si>
  <si>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</si>
  <si>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</si>
  <si>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</si>
  <si>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</si>
  <si>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</si>
  <si>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</si>
  <si>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</si>
  <si>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</si>
  <si>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</si>
  <si>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</si>
  <si>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</si>
  <si>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</si>
  <si>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</si>
  <si>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</si>
  <si>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</si>
  <si>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</si>
  <si>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</si>
  <si>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</si>
  <si>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</si>
  <si>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</si>
  <si>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</si>
  <si>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</si>
  <si>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</si>
  <si>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</si>
  <si>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</si>
  <si>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</si>
  <si>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</si>
  <si>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</si>
  <si>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</si>
  <si>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</si>
  <si>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</si>
  <si>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</si>
  <si>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</si>
  <si>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</si>
  <si>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</si>
  <si>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</si>
  <si>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</si>
  <si>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</si>
  <si>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</si>
  <si>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</si>
  <si>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</si>
  <si>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</si>
  <si>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Nadzwyczajne tymczasowe wsparcie dla rolników i MŚP szczególnie dotkniętych wpływem rosyjskiej inwazji na Ukrainę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</si>
  <si>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</si>
  <si>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</si>
  <si>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</si>
  <si>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</si>
  <si>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Wyjątkowe tymczasowe wsparcie dla rolników i MŚP szczególnie dotkniętych kryzysem związanym z COVID-19</t>
  </si>
  <si>
    <t>2.) Szacunkowe limity finansowe zostały przeliczone wg kursu 4,4113 (kurs EBC z przedostatniego dnia roboczego Komisji Europejskiej miesiąca poprzedzającego miesiąc, dla którego dokonuje się wyliczenia limitu alokacji środków wspólnotowych - 28.07.2023 r.)</t>
  </si>
  <si>
    <t>3.) W kwocie zrealizowanych płatności w ramach działania Renty strukturalne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</si>
  <si>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>4.) W działaniu 13 poziom płatności jest wyższy niż kontraktacja z uwagi na wypłacone zaliczki.</t>
  </si>
  <si>
    <t xml:space="preserve">1.)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</si>
</sst>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2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>
      <alignment horizontal="center" vertical="center" wrapText="1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28" xfId="2" applyFont="1" applyBorder="1" applyAlignment="1" applyProtection="1">
      <alignment horizontal="center" vertical="center" wrapText="1"/>
      <protection locked="0"/>
    </xf>
    <xf numFmtId="0" fontId="5" fillId="0" borderId="30" xfId="2" applyFont="1" applyBorder="1" applyAlignment="1" applyProtection="1">
      <alignment horizontal="center" vertical="center" wrapText="1"/>
      <protection locked="0"/>
    </xf>
    <xf numFmtId="0" fontId="5" fillId="0" borderId="33" xfId="2" applyFont="1" applyBorder="1" applyAlignment="1" applyProtection="1">
      <alignment horizontal="center" vertical="center" wrapText="1"/>
      <protection locked="0"/>
    </xf>
    <xf numFmtId="0" fontId="5" fillId="0" borderId="34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35" xfId="2" applyFont="1" applyBorder="1" applyAlignment="1" applyProtection="1">
      <alignment horizontal="center" vertical="center" wrapText="1"/>
      <protection locked="0"/>
    </xf>
    <xf numFmtId="0" fontId="5" fillId="0" borderId="36" xfId="2" applyFont="1" applyBorder="1" applyAlignment="1" applyProtection="1">
      <alignment horizontal="center" vertical="center" wrapText="1"/>
      <protection locked="0"/>
    </xf>
    <xf numFmtId="0" fontId="5" fillId="0" borderId="37" xfId="2" applyFont="1" applyBorder="1" applyAlignment="1" applyProtection="1">
      <alignment horizontal="center" vertical="center" wrapText="1"/>
      <protection locked="0"/>
    </xf>
    <xf numFmtId="0" fontId="5" fillId="0" borderId="38" xfId="2" applyFont="1" applyBorder="1" applyAlignment="1" applyProtection="1">
      <alignment horizontal="center" vertical="center" wrapText="1"/>
      <protection locked="0"/>
    </xf>
    <xf numFmtId="0" fontId="5" fillId="0" borderId="39" xfId="2" applyFont="1" applyBorder="1" applyAlignment="1" applyProtection="1">
      <alignment horizontal="center" vertical="center" wrapText="1"/>
      <protection locked="0"/>
    </xf>
    <xf numFmtId="0" fontId="5" fillId="0" borderId="40" xfId="2" applyFont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left" vertical="center" wrapText="1"/>
      <protection locked="0"/>
    </xf>
    <xf numFmtId="4" fontId="6" fillId="2" borderId="7" xfId="2" applyNumberFormat="1" applyFont="1" applyFill="1" applyBorder="1" applyAlignment="1">
      <alignment horizontal="right" vertical="center" wrapText="1"/>
    </xf>
    <xf numFmtId="3" fontId="6" fillId="2" borderId="9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0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4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9" xfId="2" applyNumberFormat="1" applyFont="1" applyFill="1" applyBorder="1" applyAlignment="1">
      <alignment horizontal="right" vertical="center" wrapText="1"/>
    </xf>
    <xf numFmtId="4" fontId="6" fillId="2" borderId="10" xfId="2" applyNumberFormat="1" applyFont="1" applyFill="1" applyBorder="1" applyAlignment="1">
      <alignment horizontal="right" vertical="center" wrapText="1"/>
    </xf>
    <xf numFmtId="10" fontId="6" fillId="2" borderId="11" xfId="2" applyNumberFormat="1" applyFont="1" applyFill="1" applyBorder="1" applyAlignment="1">
      <alignment horizontal="right" vertical="center" wrapText="1"/>
    </xf>
    <xf numFmtId="4" fontId="6" fillId="2" borderId="5" xfId="2" applyNumberFormat="1" applyFont="1" applyFill="1" applyBorder="1" applyAlignment="1">
      <alignment horizontal="right" vertical="center" wrapText="1"/>
    </xf>
    <xf numFmtId="0" fontId="7" fillId="0" borderId="0" xfId="2" applyFont="1" applyProtection="1">
      <protection locked="0"/>
    </xf>
    <xf numFmtId="0" fontId="8" fillId="0" borderId="43" xfId="2" applyFont="1" applyBorder="1" applyAlignment="1" applyProtection="1">
      <alignment horizontal="center" vertical="center"/>
      <protection locked="0"/>
    </xf>
    <xf numFmtId="0" fontId="6" fillId="0" borderId="43" xfId="2" applyFont="1" applyBorder="1" applyAlignment="1" applyProtection="1">
      <alignment horizontal="lef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>
      <alignment horizontal="right" vertical="center" wrapText="1"/>
    </xf>
    <xf numFmtId="4" fontId="8" fillId="0" borderId="45" xfId="2" applyNumberFormat="1" applyFont="1" applyBorder="1" applyAlignment="1">
      <alignment horizontal="right" vertical="center" wrapText="1"/>
    </xf>
    <xf numFmtId="0" fontId="8" fillId="0" borderId="22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3" fontId="8" fillId="0" borderId="20" xfId="2" applyNumberFormat="1" applyFont="1" applyBorder="1" applyAlignment="1" applyProtection="1">
      <alignment horizontal="right" vertical="center" wrapText="1"/>
      <protection locked="0"/>
    </xf>
    <xf numFmtId="4" fontId="8" fillId="0" borderId="47" xfId="2" applyNumberFormat="1" applyFont="1" applyBorder="1" applyAlignment="1" applyProtection="1">
      <alignment horizontal="right" vertical="center" wrapText="1"/>
      <protection locked="0"/>
    </xf>
    <xf numFmtId="3" fontId="8" fillId="0" borderId="18" xfId="2" applyNumberFormat="1" applyFont="1" applyBorder="1" applyAlignment="1" applyProtection="1">
      <alignment horizontal="right" vertical="center" wrapText="1"/>
      <protection locked="0"/>
    </xf>
    <xf numFmtId="3" fontId="8" fillId="0" borderId="20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2" borderId="13" xfId="2" applyFont="1" applyFill="1" applyBorder="1" applyAlignment="1" applyProtection="1">
      <alignment horizontal="left" vertical="center" wrapText="1"/>
      <protection locked="0"/>
    </xf>
    <xf numFmtId="4" fontId="6" fillId="2" borderId="48" xfId="2" applyNumberFormat="1" applyFont="1" applyFill="1" applyBorder="1" applyAlignment="1">
      <alignment horizontal="right" vertical="center" wrapText="1"/>
    </xf>
    <xf numFmtId="3" fontId="6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5" xfId="2" applyNumberFormat="1" applyFont="1" applyFill="1" applyBorder="1" applyAlignment="1">
      <alignment horizontal="right" vertical="center" wrapText="1"/>
    </xf>
    <xf numFmtId="4" fontId="6" fillId="2" borderId="16" xfId="2" applyNumberFormat="1" applyFont="1" applyFill="1" applyBorder="1" applyAlignment="1">
      <alignment horizontal="right" vertical="center" wrapText="1"/>
    </xf>
    <xf numFmtId="10" fontId="6" fillId="2" borderId="17" xfId="2" applyNumberFormat="1" applyFont="1" applyFill="1" applyBorder="1" applyAlignment="1">
      <alignment horizontal="right" vertical="center" wrapText="1"/>
    </xf>
    <xf numFmtId="4" fontId="6" fillId="2" borderId="12" xfId="2" applyNumberFormat="1" applyFont="1" applyFill="1" applyBorder="1" applyAlignment="1">
      <alignment horizontal="right" vertical="center" wrapText="1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8" fillId="0" borderId="49" xfId="2" applyFont="1" applyBorder="1" applyAlignment="1" applyProtection="1">
      <alignment horizontal="left" vertical="center" wrapText="1"/>
      <protection locked="0"/>
    </xf>
    <xf numFmtId="3" fontId="8" fillId="0" borderId="46" xfId="2" applyNumberFormat="1" applyFont="1" applyBorder="1" applyAlignment="1">
      <alignment horizontal="right" vertical="center" wrapText="1"/>
    </xf>
    <xf numFmtId="4" fontId="8" fillId="5" borderId="45" xfId="2" applyNumberFormat="1" applyFont="1" applyFill="1" applyBorder="1" applyAlignment="1">
      <alignment horizontal="right" vertical="center" wrapText="1"/>
    </xf>
    <xf numFmtId="0" fontId="8" fillId="6" borderId="13" xfId="2" applyFont="1" applyFill="1" applyBorder="1" applyAlignment="1" applyProtection="1">
      <alignment horizontal="left" vertical="center" wrapText="1"/>
      <protection locked="0"/>
    </xf>
    <xf numFmtId="3" fontId="8" fillId="4" borderId="15" xfId="2" applyNumberFormat="1" applyFont="1" applyFill="1" applyBorder="1" applyAlignment="1">
      <alignment horizontal="right" vertical="center" wrapText="1"/>
    </xf>
    <xf numFmtId="3" fontId="8" fillId="4" borderId="21" xfId="2" applyNumberFormat="1" applyFont="1" applyFill="1" applyBorder="1" applyAlignment="1">
      <alignment horizontal="right" vertical="center" wrapText="1"/>
    </xf>
    <xf numFmtId="4" fontId="8" fillId="5" borderId="16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4" fontId="8" fillId="0" borderId="16" xfId="2" applyNumberFormat="1" applyFont="1" applyBorder="1" applyAlignment="1">
      <alignment horizontal="right" vertical="center" wrapText="1"/>
    </xf>
    <xf numFmtId="0" fontId="6" fillId="0" borderId="51" xfId="2" applyFont="1" applyBorder="1" applyAlignment="1" applyProtection="1">
      <alignment horizontal="left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3" fontId="8" fillId="0" borderId="18" xfId="2" applyNumberFormat="1" applyFont="1" applyBorder="1" applyAlignment="1">
      <alignment horizontal="right" vertical="center" wrapText="1"/>
    </xf>
    <xf numFmtId="4" fontId="8" fillId="6" borderId="47" xfId="2" applyNumberFormat="1" applyFont="1" applyFill="1" applyBorder="1" applyAlignment="1">
      <alignment horizontal="right" vertical="center" wrapText="1"/>
    </xf>
    <xf numFmtId="0" fontId="6" fillId="0" borderId="13" xfId="2" applyFont="1" applyBorder="1" applyAlignment="1" applyProtection="1">
      <alignment horizontal="left" vertical="center" wrapText="1"/>
      <protection locked="0"/>
    </xf>
    <xf numFmtId="4" fontId="8" fillId="0" borderId="53" xfId="2" applyNumberFormat="1" applyFont="1" applyBorder="1" applyAlignment="1">
      <alignment horizontal="right" vertical="center" wrapText="1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10" fontId="8" fillId="0" borderId="17" xfId="2" applyNumberFormat="1" applyFont="1" applyBorder="1" applyAlignment="1" applyProtection="1">
      <alignment horizontal="right" vertical="center" wrapText="1"/>
      <protection locked="0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10" fontId="8" fillId="0" borderId="17" xfId="2" applyNumberFormat="1" applyFont="1" applyBorder="1" applyAlignment="1">
      <alignment horizontal="right" vertical="center" wrapText="1"/>
    </xf>
    <xf numFmtId="4" fontId="8" fillId="0" borderId="33" xfId="2" applyNumberFormat="1" applyFont="1" applyBorder="1" applyAlignment="1">
      <alignment horizontal="right" vertical="center" wrapText="1"/>
    </xf>
    <xf numFmtId="3" fontId="1" fillId="0" borderId="0" xfId="2" applyNumberFormat="1" applyProtection="1">
      <protection locked="0"/>
    </xf>
    <xf numFmtId="0" fontId="9" fillId="0" borderId="13" xfId="2" applyFont="1" applyBorder="1" applyAlignment="1" applyProtection="1">
      <alignment horizontal="left" vertical="center" wrapText="1"/>
      <protection locked="0"/>
    </xf>
    <xf numFmtId="4" fontId="8" fillId="6" borderId="12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 applyProtection="1">
      <alignment horizontal="right" vertical="center" wrapText="1"/>
      <protection locked="0"/>
    </xf>
    <xf numFmtId="4" fontId="8" fillId="0" borderId="16" xfId="2" applyNumberFormat="1" applyFont="1" applyBorder="1" applyAlignment="1" applyProtection="1">
      <alignment horizontal="right" vertical="center" wrapText="1"/>
      <protection locked="0"/>
    </xf>
    <xf numFmtId="3" fontId="8" fillId="0" borderId="21" xfId="2" applyNumberFormat="1" applyFont="1" applyBorder="1" applyAlignment="1" applyProtection="1">
      <alignment horizontal="right" vertical="center" wrapText="1"/>
      <protection locked="0"/>
    </xf>
    <xf numFmtId="164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53" xfId="2" applyNumberFormat="1" applyFont="1" applyFill="1" applyBorder="1" applyAlignment="1">
      <alignment horizontal="right" vertical="center" wrapText="1"/>
    </xf>
    <xf numFmtId="10" fontId="8" fillId="0" borderId="19" xfId="2" applyNumberFormat="1" applyFont="1" applyBorder="1" applyAlignment="1" applyProtection="1">
      <alignment horizontal="right" vertical="center" wrapText="1"/>
      <protection locked="0"/>
    </xf>
    <xf numFmtId="4" fontId="8" fillId="6" borderId="0" xfId="2" applyNumberFormat="1" applyFont="1" applyFill="1" applyAlignment="1">
      <alignment horizontal="right" vertical="center" wrapText="1"/>
    </xf>
    <xf numFmtId="10" fontId="8" fillId="0" borderId="40" xfId="2" applyNumberFormat="1" applyFont="1" applyBorder="1" applyAlignment="1" applyProtection="1">
      <alignment horizontal="right" vertical="center" wrapText="1"/>
      <protection locked="0"/>
    </xf>
    <xf numFmtId="10" fontId="8" fillId="0" borderId="39" xfId="2" applyNumberFormat="1" applyFont="1" applyBorder="1" applyAlignment="1" applyProtection="1">
      <alignment horizontal="right" vertical="center" wrapText="1"/>
      <protection locked="0"/>
    </xf>
    <xf numFmtId="4" fontId="8" fillId="6" borderId="14" xfId="2" applyNumberFormat="1" applyFont="1" applyFill="1" applyBorder="1" applyAlignment="1">
      <alignment horizontal="right" vertical="center" wrapText="1"/>
    </xf>
    <xf numFmtId="3" fontId="8" fillId="6" borderId="15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16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1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1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5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>
      <alignment horizontal="right" vertical="center" wrapText="1"/>
    </xf>
    <xf numFmtId="4" fontId="8" fillId="6" borderId="22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2" applyNumberFormat="1" applyFont="1" applyBorder="1" applyAlignment="1">
      <alignment horizontal="right" vertical="center" wrapText="1"/>
    </xf>
    <xf numFmtId="10" fontId="8" fillId="0" borderId="50" xfId="2" applyNumberFormat="1" applyFont="1" applyBorder="1" applyAlignment="1" applyProtection="1">
      <alignment horizontal="right" vertical="center" wrapText="1"/>
      <protection locked="0"/>
    </xf>
    <xf numFmtId="10" fontId="8" fillId="0" borderId="54" xfId="2" applyNumberFormat="1" applyFont="1" applyBorder="1" applyAlignment="1" applyProtection="1">
      <alignment horizontal="right" vertical="center" wrapText="1"/>
      <protection locked="0"/>
    </xf>
    <xf numFmtId="10" fontId="8" fillId="0" borderId="50" xfId="2" applyNumberFormat="1" applyFont="1" applyBorder="1" applyAlignment="1">
      <alignment horizontal="right" vertical="center" wrapText="1"/>
    </xf>
    <xf numFmtId="4" fontId="8" fillId="0" borderId="22" xfId="2" applyNumberFormat="1" applyFont="1" applyBorder="1" applyAlignment="1">
      <alignment horizontal="right" vertical="center" wrapText="1"/>
    </xf>
    <xf numFmtId="3" fontId="8" fillId="0" borderId="55" xfId="2" applyNumberFormat="1" applyFont="1" applyBorder="1" applyAlignment="1">
      <alignment horizontal="right" vertical="center" wrapText="1"/>
    </xf>
    <xf numFmtId="4" fontId="8" fillId="0" borderId="18" xfId="2" applyNumberFormat="1" applyFont="1" applyBorder="1" applyAlignment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0" fontId="6" fillId="0" borderId="33" xfId="2" applyFont="1" applyBorder="1" applyAlignment="1" applyProtection="1">
      <alignment horizontal="left" vertical="center" wrapText="1"/>
      <protection locked="0"/>
    </xf>
    <xf numFmtId="4" fontId="8" fillId="0" borderId="0" xfId="2" applyNumberFormat="1" applyFont="1" applyAlignment="1">
      <alignment horizontal="right" vertical="center" wrapText="1"/>
    </xf>
    <xf numFmtId="10" fontId="8" fillId="0" borderId="40" xfId="2" applyNumberFormat="1" applyFont="1" applyBorder="1" applyAlignment="1">
      <alignment horizontal="right" vertical="center" wrapText="1"/>
    </xf>
    <xf numFmtId="4" fontId="8" fillId="3" borderId="47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6" fillId="6" borderId="22" xfId="2" applyFont="1" applyFill="1" applyBorder="1" applyAlignment="1" applyProtection="1">
      <alignment horizontal="center" vertical="center" wrapText="1"/>
      <protection locked="0"/>
    </xf>
    <xf numFmtId="0" fontId="6" fillId="6" borderId="13" xfId="2" applyFont="1" applyFill="1" applyBorder="1" applyAlignment="1" applyProtection="1">
      <alignment horizontal="left" vertical="center" wrapText="1"/>
      <protection locked="0"/>
    </xf>
    <xf numFmtId="3" fontId="6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6" fillId="6" borderId="45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40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46" xfId="2" applyNumberFormat="1" applyFont="1" applyFill="1" applyBorder="1" applyAlignment="1" applyProtection="1">
      <alignment horizontal="right" vertical="center" wrapText="1"/>
      <protection locked="0"/>
    </xf>
    <xf numFmtId="10" fontId="6" fillId="7" borderId="39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15" xfId="2" applyNumberFormat="1" applyFont="1" applyFill="1" applyBorder="1" applyAlignment="1">
      <alignment horizontal="right" vertical="center" wrapText="1"/>
    </xf>
    <xf numFmtId="4" fontId="6" fillId="6" borderId="16" xfId="2" applyNumberFormat="1" applyFont="1" applyFill="1" applyBorder="1" applyAlignment="1">
      <alignment horizontal="right" vertical="center" wrapText="1"/>
    </xf>
    <xf numFmtId="10" fontId="6" fillId="7" borderId="40" xfId="2" applyNumberFormat="1" applyFont="1" applyFill="1" applyBorder="1" applyAlignment="1">
      <alignment horizontal="right" vertical="center" wrapText="1"/>
    </xf>
    <xf numFmtId="4" fontId="6" fillId="4" borderId="33" xfId="2" applyNumberFormat="1" applyFont="1" applyFill="1" applyBorder="1" applyAlignment="1">
      <alignment horizontal="right" vertical="center" wrapText="1"/>
    </xf>
    <xf numFmtId="0" fontId="8" fillId="6" borderId="12" xfId="2" applyFont="1" applyFill="1" applyBorder="1" applyAlignment="1">
      <alignment vertical="center" wrapText="1"/>
    </xf>
    <xf numFmtId="3" fontId="8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6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5" xfId="2" applyNumberFormat="1" applyFont="1" applyFill="1" applyBorder="1" applyAlignment="1">
      <alignment horizontal="right" vertical="center" wrapText="1"/>
    </xf>
    <xf numFmtId="4" fontId="8" fillId="6" borderId="16" xfId="2" applyNumberFormat="1" applyFont="1" applyFill="1" applyBorder="1" applyAlignment="1">
      <alignment horizontal="right" vertical="center" wrapText="1"/>
    </xf>
    <xf numFmtId="0" fontId="8" fillId="8" borderId="51" xfId="2" applyFont="1" applyFill="1" applyBorder="1" applyAlignment="1">
      <alignment horizontal="left" vertical="center" wrapText="1"/>
    </xf>
    <xf numFmtId="3" fontId="8" fillId="6" borderId="21" xfId="2" applyNumberFormat="1" applyFont="1" applyFill="1" applyBorder="1" applyAlignment="1" applyProtection="1">
      <alignment vertical="center" wrapText="1"/>
      <protection locked="0"/>
    </xf>
    <xf numFmtId="4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44" xfId="2" applyNumberFormat="1" applyFont="1" applyFill="1" applyBorder="1" applyAlignment="1" applyProtection="1">
      <alignment vertical="center" wrapText="1"/>
      <protection locked="0"/>
    </xf>
    <xf numFmtId="4" fontId="8" fillId="3" borderId="45" xfId="2" applyNumberFormat="1" applyFont="1" applyFill="1" applyBorder="1" applyAlignment="1" applyProtection="1">
      <alignment vertical="center" wrapText="1"/>
      <protection locked="0"/>
    </xf>
    <xf numFmtId="3" fontId="8" fillId="3" borderId="18" xfId="2" applyNumberFormat="1" applyFont="1" applyFill="1" applyBorder="1" applyAlignment="1" applyProtection="1">
      <alignment vertical="center" wrapText="1"/>
      <protection locked="0"/>
    </xf>
    <xf numFmtId="0" fontId="6" fillId="6" borderId="43" xfId="2" applyFont="1" applyFill="1" applyBorder="1" applyAlignment="1" applyProtection="1">
      <alignment horizontal="center" vertical="center"/>
      <protection locked="0"/>
    </xf>
    <xf numFmtId="0" fontId="6" fillId="6" borderId="51" xfId="2" applyFont="1" applyFill="1" applyBorder="1" applyAlignment="1">
      <alignment horizontal="left" vertical="center" wrapText="1"/>
    </xf>
    <xf numFmtId="3" fontId="6" fillId="6" borderId="21" xfId="2" applyNumberFormat="1" applyFont="1" applyFill="1" applyBorder="1" applyAlignment="1" applyProtection="1">
      <alignment vertical="center" wrapText="1"/>
      <protection locked="0"/>
    </xf>
    <xf numFmtId="4" fontId="6" fillId="6" borderId="16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Protection="1">
      <protection locked="0"/>
    </xf>
    <xf numFmtId="0" fontId="8" fillId="6" borderId="33" xfId="2" applyFont="1" applyFill="1" applyBorder="1" applyAlignment="1" applyProtection="1">
      <alignment vertical="center" wrapText="1"/>
      <protection locked="0"/>
    </xf>
    <xf numFmtId="3" fontId="8" fillId="0" borderId="57" xfId="2" applyNumberFormat="1" applyFont="1" applyBorder="1" applyAlignment="1">
      <alignment horizontal="right" vertical="center" wrapText="1"/>
    </xf>
    <xf numFmtId="0" fontId="8" fillId="8" borderId="51" xfId="2" applyFont="1" applyFill="1" applyBorder="1" applyAlignment="1" applyProtection="1">
      <alignment horizontal="left" vertical="center" wrapText="1"/>
      <protection locked="0"/>
    </xf>
    <xf numFmtId="3" fontId="8" fillId="3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1" xfId="2" applyFont="1" applyFill="1" applyBorder="1" applyAlignment="1" applyProtection="1">
      <alignment horizontal="left" vertical="center" wrapText="1"/>
      <protection locked="0"/>
    </xf>
    <xf numFmtId="165" fontId="6" fillId="2" borderId="16" xfId="2" applyNumberFormat="1" applyFont="1" applyFill="1" applyBorder="1" applyAlignment="1">
      <alignment horizontal="right" vertical="center" wrapText="1"/>
    </xf>
    <xf numFmtId="10" fontId="6" fillId="2" borderId="13" xfId="2" applyNumberFormat="1" applyFont="1" applyFill="1" applyBorder="1" applyAlignment="1">
      <alignment horizontal="right" vertical="center" wrapText="1"/>
    </xf>
    <xf numFmtId="3" fontId="8" fillId="6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38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4" xfId="2" applyNumberFormat="1" applyFont="1" applyFill="1" applyBorder="1" applyAlignment="1">
      <alignment horizontal="right" vertical="center" wrapText="1"/>
    </xf>
    <xf numFmtId="4" fontId="8" fillId="6" borderId="45" xfId="2" applyNumberFormat="1" applyFont="1" applyFill="1" applyBorder="1" applyAlignment="1">
      <alignment horizontal="right" vertical="center" wrapText="1"/>
    </xf>
    <xf numFmtId="3" fontId="8" fillId="6" borderId="53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2" applyNumberFormat="1" applyFont="1" applyFill="1" applyBorder="1" applyAlignment="1" applyProtection="1">
      <alignment horizontal="right" vertical="center" wrapText="1"/>
      <protection locked="0"/>
    </xf>
    <xf numFmtId="165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12" xfId="2" applyFont="1" applyFill="1" applyBorder="1" applyAlignment="1">
      <alignment horizontal="left" vertical="center" wrapText="1"/>
    </xf>
    <xf numFmtId="0" fontId="8" fillId="8" borderId="34" xfId="2" applyFont="1" applyFill="1" applyBorder="1" applyAlignment="1">
      <alignment horizontal="left" vertical="center" wrapText="1"/>
    </xf>
    <xf numFmtId="3" fontId="8" fillId="4" borderId="35" xfId="2" applyNumberFormat="1" applyFont="1" applyFill="1" applyBorder="1" applyAlignment="1" applyProtection="1">
      <alignment horizontal="right" vertical="center" wrapText="1"/>
      <protection locked="0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4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6" borderId="22" xfId="2" applyFont="1" applyFill="1" applyBorder="1" applyAlignment="1" applyProtection="1">
      <alignment vertical="center" wrapText="1"/>
      <protection locked="0"/>
    </xf>
    <xf numFmtId="165" fontId="8" fillId="6" borderId="47" xfId="2" applyNumberFormat="1" applyFont="1" applyFill="1" applyBorder="1" applyAlignment="1">
      <alignment horizontal="right" vertical="center" wrapText="1"/>
    </xf>
    <xf numFmtId="3" fontId="8" fillId="6" borderId="44" xfId="2" applyNumberFormat="1" applyFont="1" applyFill="1" applyBorder="1" applyAlignment="1" applyProtection="1">
      <alignment vertical="center" wrapText="1"/>
      <protection locked="0"/>
    </xf>
    <xf numFmtId="3" fontId="8" fillId="6" borderId="46" xfId="2" applyNumberFormat="1" applyFont="1" applyFill="1" applyBorder="1" applyAlignment="1" applyProtection="1">
      <alignment vertical="center" wrapText="1"/>
      <protection locked="0"/>
    </xf>
    <xf numFmtId="4" fontId="8" fillId="6" borderId="45" xfId="2" applyNumberFormat="1" applyFont="1" applyFill="1" applyBorder="1" applyAlignment="1" applyProtection="1">
      <alignment vertical="center" wrapText="1"/>
      <protection locked="0"/>
    </xf>
    <xf numFmtId="3" fontId="8" fillId="6" borderId="44" xfId="2" applyNumberFormat="1" applyFont="1" applyFill="1" applyBorder="1" applyAlignment="1">
      <alignment vertical="center" wrapText="1"/>
    </xf>
    <xf numFmtId="4" fontId="8" fillId="6" borderId="45" xfId="2" applyNumberFormat="1" applyFont="1" applyFill="1" applyBorder="1" applyAlignment="1">
      <alignment vertical="center" wrapText="1"/>
    </xf>
    <xf numFmtId="3" fontId="8" fillId="6" borderId="15" xfId="2" applyNumberFormat="1" applyFont="1" applyFill="1" applyBorder="1" applyAlignment="1">
      <alignment vertical="center" wrapText="1"/>
    </xf>
    <xf numFmtId="4" fontId="8" fillId="6" borderId="16" xfId="2" applyNumberFormat="1" applyFont="1" applyFill="1" applyBorder="1" applyAlignment="1">
      <alignment vertical="center" wrapText="1"/>
    </xf>
    <xf numFmtId="3" fontId="8" fillId="6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3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vertical="center" wrapText="1"/>
    </xf>
    <xf numFmtId="4" fontId="6" fillId="2" borderId="14" xfId="2" applyNumberFormat="1" applyFont="1" applyFill="1" applyBorder="1" applyAlignment="1">
      <alignment horizontal="right" vertical="center" wrapText="1"/>
    </xf>
    <xf numFmtId="3" fontId="6" fillId="2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54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2" applyNumberFormat="1" applyFont="1" applyFill="1" applyBorder="1" applyAlignment="1">
      <alignment horizontal="right" vertical="center" wrapText="1"/>
    </xf>
    <xf numFmtId="4" fontId="6" fillId="2" borderId="47" xfId="2" applyNumberFormat="1" applyFont="1" applyFill="1" applyBorder="1" applyAlignment="1">
      <alignment horizontal="right" vertical="center" wrapText="1"/>
    </xf>
    <xf numFmtId="10" fontId="6" fillId="2" borderId="50" xfId="2" applyNumberFormat="1" applyFont="1" applyFill="1" applyBorder="1" applyAlignment="1">
      <alignment horizontal="right" vertical="center" wrapText="1"/>
    </xf>
    <xf numFmtId="4" fontId="6" fillId="2" borderId="22" xfId="2" applyNumberFormat="1" applyFont="1" applyFill="1" applyBorder="1" applyAlignment="1">
      <alignment horizontal="right" vertical="center" wrapText="1"/>
    </xf>
    <xf numFmtId="0" fontId="6" fillId="2" borderId="22" xfId="2" applyFont="1" applyFill="1" applyBorder="1" applyAlignment="1" applyProtection="1">
      <alignment horizontal="center" vertical="center" wrapText="1"/>
      <protection locked="0"/>
    </xf>
    <xf numFmtId="10" fontId="6" fillId="2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5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2" applyFont="1" applyBorder="1" applyAlignment="1" applyProtection="1">
      <alignment horizontal="left" vertical="center" wrapText="1"/>
      <protection locked="0"/>
    </xf>
    <xf numFmtId="3" fontId="8" fillId="0" borderId="57" xfId="2" applyNumberFormat="1" applyFont="1" applyBorder="1" applyAlignment="1" applyProtection="1">
      <alignment horizontal="right" vertical="center" wrapText="1"/>
      <protection locked="0"/>
    </xf>
    <xf numFmtId="3" fontId="8" fillId="0" borderId="58" xfId="2" applyNumberFormat="1" applyFont="1" applyBorder="1" applyAlignment="1" applyProtection="1">
      <alignment horizontal="right" vertical="center" wrapText="1"/>
      <protection locked="0"/>
    </xf>
    <xf numFmtId="4" fontId="8" fillId="0" borderId="46" xfId="2" applyNumberFormat="1" applyFont="1" applyBorder="1" applyAlignment="1">
      <alignment horizontal="right" vertical="center" wrapText="1"/>
    </xf>
    <xf numFmtId="0" fontId="8" fillId="8" borderId="15" xfId="2" applyFont="1" applyFill="1" applyBorder="1" applyAlignment="1" applyProtection="1">
      <alignment horizontal="left" vertical="center" wrapText="1"/>
      <protection locked="0"/>
    </xf>
    <xf numFmtId="0" fontId="8" fillId="8" borderId="16" xfId="2" applyFont="1" applyFill="1" applyBorder="1" applyAlignment="1" applyProtection="1">
      <alignment horizontal="left" vertical="center" wrapText="1"/>
      <protection locked="0"/>
    </xf>
    <xf numFmtId="4" fontId="6" fillId="4" borderId="19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17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2" applyFont="1" applyFill="1" applyBorder="1" applyAlignment="1" applyProtection="1">
      <alignment horizontal="left"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3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2" applyNumberFormat="1" applyFont="1" applyFill="1" applyBorder="1" applyAlignment="1">
      <alignment horizontal="right" vertical="center" wrapText="1"/>
    </xf>
    <xf numFmtId="4" fontId="8" fillId="6" borderId="39" xfId="2" applyNumberFormat="1" applyFont="1" applyFill="1" applyBorder="1" applyAlignment="1">
      <alignment horizontal="right" vertical="center" wrapText="1"/>
    </xf>
    <xf numFmtId="3" fontId="8" fillId="3" borderId="29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61" xfId="2" applyNumberFormat="1" applyFont="1" applyFill="1" applyBorder="1" applyAlignment="1">
      <alignment horizontal="right" vertical="center" wrapText="1"/>
    </xf>
    <xf numFmtId="4" fontId="8" fillId="6" borderId="30" xfId="2" applyNumberFormat="1" applyFont="1" applyFill="1" applyBorder="1" applyAlignment="1">
      <alignment horizontal="right" vertical="center" wrapText="1"/>
    </xf>
    <xf numFmtId="4" fontId="11" fillId="9" borderId="1" xfId="2" applyNumberFormat="1" applyFont="1" applyFill="1" applyBorder="1" applyAlignment="1">
      <alignment horizontal="right" vertical="center" wrapText="1"/>
    </xf>
    <xf numFmtId="3" fontId="11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2" applyNumberFormat="1" applyFont="1" applyFill="1" applyBorder="1" applyAlignment="1">
      <alignment horizontal="right" vertical="center" wrapText="1"/>
    </xf>
    <xf numFmtId="4" fontId="11" fillId="9" borderId="65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>
      <alignment horizontal="right" vertical="center" wrapText="1"/>
    </xf>
    <xf numFmtId="4" fontId="11" fillId="9" borderId="32" xfId="2" applyNumberFormat="1" applyFont="1" applyFill="1" applyBorder="1" applyAlignment="1">
      <alignment horizontal="right" vertical="center" wrapText="1"/>
    </xf>
    <xf numFmtId="4" fontId="11" fillId="9" borderId="4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" applyNumberFormat="1" applyFont="1" applyFill="1" applyBorder="1" applyAlignment="1">
      <alignment horizontal="right" vertical="center" wrapText="1"/>
    </xf>
    <xf numFmtId="0" fontId="9" fillId="0" borderId="0" xfId="2" applyFont="1" applyProtection="1">
      <protection locked="0"/>
    </xf>
    <xf numFmtId="0" fontId="12" fillId="0" borderId="0" xfId="2" applyFont="1" applyProtection="1">
      <protection locked="0"/>
    </xf>
    <xf numFmtId="4" fontId="12" fillId="0" borderId="0" xfId="2" applyNumberFormat="1" applyFont="1" applyProtection="1"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15" xfId="2" applyFont="1" applyBorder="1" applyAlignment="1" applyProtection="1">
      <alignment horizontal="center" vertical="center" wrapText="1"/>
      <protection locked="0"/>
    </xf>
    <xf numFmtId="0" fontId="5" fillId="0" borderId="26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31" xfId="2" applyFont="1" applyBorder="1" applyAlignment="1" applyProtection="1">
      <alignment horizontal="center" vertical="center" wrapText="1"/>
      <protection locked="0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32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0" fontId="8" fillId="0" borderId="22" xfId="2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>
      <alignment horizontal="center" vertical="center"/>
    </xf>
    <xf numFmtId="4" fontId="8" fillId="0" borderId="38" xfId="2" applyNumberFormat="1" applyFont="1" applyBorder="1" applyAlignment="1">
      <alignment horizontal="right" vertical="center" wrapText="1"/>
    </xf>
    <xf numFmtId="0" fontId="1" fillId="0" borderId="33" xfId="0" applyFont="1" applyBorder="1" applyAlignment="1">
      <alignment horizontal="center" vertical="center"/>
    </xf>
    <xf numFmtId="4" fontId="8" fillId="4" borderId="38" xfId="2" applyNumberFormat="1" applyFont="1" applyFill="1" applyBorder="1" applyAlignment="1">
      <alignment horizontal="right" vertical="center" wrapText="1"/>
    </xf>
    <xf numFmtId="4" fontId="8" fillId="4" borderId="45" xfId="2" applyNumberFormat="1" applyFont="1" applyFill="1" applyBorder="1" applyAlignment="1">
      <alignment horizontal="right" vertical="center" wrapText="1"/>
    </xf>
    <xf numFmtId="10" fontId="8" fillId="4" borderId="40" xfId="2" applyNumberFormat="1" applyFont="1" applyFill="1" applyBorder="1" applyAlignment="1">
      <alignment horizontal="right" vertical="center" wrapText="1"/>
    </xf>
    <xf numFmtId="10" fontId="8" fillId="4" borderId="39" xfId="2" applyNumberFormat="1" applyFont="1" applyFill="1" applyBorder="1" applyAlignment="1">
      <alignment horizontal="right" vertical="center" wrapText="1"/>
    </xf>
    <xf numFmtId="4" fontId="8" fillId="0" borderId="50" xfId="2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1" fillId="0" borderId="52" xfId="0" applyFont="1" applyBorder="1" applyAlignment="1">
      <alignment horizontal="right" vertical="center" wrapText="1"/>
    </xf>
    <xf numFmtId="10" fontId="8" fillId="4" borderId="33" xfId="2" applyNumberFormat="1" applyFont="1" applyFill="1" applyBorder="1" applyAlignment="1">
      <alignment horizontal="right" vertical="center" wrapText="1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0" fontId="1" fillId="0" borderId="45" xfId="0" applyFont="1" applyBorder="1" applyAlignment="1">
      <alignment horizontal="right" vertical="center" wrapText="1"/>
    </xf>
    <xf numFmtId="4" fontId="6" fillId="4" borderId="55" xfId="2" applyNumberFormat="1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1" fillId="4" borderId="57" xfId="0" applyFont="1" applyFill="1" applyBorder="1" applyAlignment="1">
      <alignment horizontal="right" vertical="center" wrapText="1"/>
    </xf>
    <xf numFmtId="0" fontId="8" fillId="0" borderId="43" xfId="2" applyFont="1" applyBorder="1" applyAlignment="1" applyProtection="1">
      <alignment horizontal="center" vertical="center"/>
      <protection locked="0"/>
    </xf>
    <xf numFmtId="10" fontId="8" fillId="4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40" xfId="2" applyNumberFormat="1" applyFont="1" applyFill="1" applyBorder="1" applyAlignment="1">
      <alignment horizontal="right" vertical="center" wrapText="1"/>
    </xf>
    <xf numFmtId="4" fontId="8" fillId="4" borderId="33" xfId="2" applyNumberFormat="1" applyFont="1" applyFill="1" applyBorder="1" applyAlignment="1">
      <alignment horizontal="right" vertical="center" wrapText="1"/>
    </xf>
    <xf numFmtId="0" fontId="8" fillId="6" borderId="22" xfId="2" applyFont="1" applyFill="1" applyBorder="1" applyAlignment="1" applyProtection="1">
      <alignment horizontal="center" vertical="center"/>
      <protection locked="0"/>
    </xf>
    <xf numFmtId="0" fontId="8" fillId="6" borderId="33" xfId="2" applyFont="1" applyFill="1" applyBorder="1" applyAlignment="1" applyProtection="1">
      <alignment horizontal="center" vertical="center"/>
      <protection locked="0"/>
    </xf>
    <xf numFmtId="165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1" fillId="9" borderId="1" xfId="2" applyFont="1" applyFill="1" applyBorder="1" applyAlignment="1">
      <alignment horizontal="left" vertical="center" wrapText="1"/>
    </xf>
    <xf numFmtId="0" fontId="11" fillId="9" borderId="3" xfId="2" applyFont="1" applyFill="1" applyBorder="1" applyAlignment="1">
      <alignment horizontal="left" vertical="center" wrapText="1"/>
    </xf>
    <xf numFmtId="0" fontId="11" fillId="9" borderId="4" xfId="2" applyFont="1" applyFill="1" applyBorder="1" applyAlignment="1">
      <alignment horizontal="center" vertical="center" wrapText="1"/>
    </xf>
    <xf numFmtId="3" fontId="11" fillId="4" borderId="67" xfId="2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8" fillId="6" borderId="32" xfId="2" applyFont="1" applyFill="1" applyBorder="1" applyAlignment="1" applyProtection="1">
      <alignment horizontal="center" vertical="center"/>
      <protection locked="0"/>
    </xf>
    <xf numFmtId="4" fontId="8" fillId="3" borderId="25" xfId="2" applyNumberFormat="1" applyFont="1" applyFill="1" applyBorder="1" applyAlignment="1">
      <alignment horizontal="right" vertical="center" wrapText="1"/>
    </xf>
    <xf numFmtId="3" fontId="8" fillId="3" borderId="35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2" xfId="2" applyNumberFormat="1" applyFont="1" applyFill="1" applyBorder="1" applyAlignment="1">
      <alignment horizontal="right" vertical="center" wrapText="1"/>
    </xf>
    <xf numFmtId="4" fontId="8" fillId="3" borderId="32" xfId="2" applyNumberFormat="1" applyFont="1" applyFill="1" applyBorder="1" applyAlignment="1">
      <alignment horizontal="right" vertical="center" wrapText="1"/>
    </xf>
  </cellXfs>
  <cellStyles count="3">
    <cellStyle name="Normalny" xfId="0" builtinId="0"/>
    <cellStyle name="Normalny 10 19" xfId="2" xr:uid="{00000000-0005-0000-0000-000001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AppData/Local/Microsoft/Windows/INetCache/Content.Outlook/NZ0QWROT/ARiMR%20(M_2023-08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  <sheetName val="Słownik"/>
      <sheetName val="Overview_monitoring_tables6"/>
      <sheetName val="G1_6"/>
      <sheetName val="O__111_(1)6"/>
      <sheetName val="O__111_(2)6"/>
      <sheetName val="O__112_(1)6"/>
      <sheetName val="O__112_(2)6"/>
      <sheetName val="O__1136"/>
      <sheetName val="O__114_(1)6"/>
      <sheetName val="O__114_(2)6"/>
      <sheetName val="O__1156"/>
      <sheetName val="O__121_(1)6"/>
      <sheetName val="O__121_(2)6"/>
      <sheetName val="O__121_(3)6"/>
      <sheetName val="O__122_(1)6"/>
      <sheetName val="O__122_(2)6"/>
      <sheetName val="O__123_(1)6"/>
      <sheetName val="O__123_(2)6"/>
      <sheetName val="O__123_(3)6"/>
      <sheetName val="O__123_(4)6"/>
      <sheetName val="O__1246"/>
      <sheetName val="O__1256"/>
      <sheetName val="O__126_(1)6"/>
      <sheetName val="O__126_(2)6"/>
      <sheetName val="O__1316"/>
      <sheetName val="O__1326"/>
      <sheetName val="O__1336"/>
      <sheetName val="O__1416"/>
      <sheetName val="O__1426"/>
      <sheetName val="O__LFA_6"/>
      <sheetName val="O__2116"/>
      <sheetName val="O__2126"/>
      <sheetName val="O__2136"/>
      <sheetName val="O__AGRI-ENV6"/>
      <sheetName val="O__214_(1)6"/>
      <sheetName val="O__214_(2)6"/>
      <sheetName val="O__2156"/>
      <sheetName val="O__2166"/>
      <sheetName val="O__221_(1)6"/>
      <sheetName val="O__221_(2)6"/>
      <sheetName val="O__221_(3)6"/>
      <sheetName val="O__222_(1)6"/>
      <sheetName val="O__222_(2)6"/>
      <sheetName val="O__223_(1)6"/>
      <sheetName val="O__223_(2)6"/>
      <sheetName val="O__223_(3)6"/>
      <sheetName val="O__2246"/>
      <sheetName val="O__2256"/>
      <sheetName val="O__226_(1)6"/>
      <sheetName val="O__226_(2)6"/>
      <sheetName val="O__2276"/>
      <sheetName val="O__3116"/>
      <sheetName val="O__3126"/>
      <sheetName val="O__3136"/>
      <sheetName val="O__3216"/>
      <sheetName val="O__3226"/>
      <sheetName val="O__3236"/>
      <sheetName val="O__331_(1)6"/>
      <sheetName val="O__331_(2)6"/>
      <sheetName val="O__331_(3)6"/>
      <sheetName val="O__341_(1)6"/>
      <sheetName val="O__341_(2)6"/>
      <sheetName val="O__341_(3)6"/>
      <sheetName val="O__41_(1)6"/>
      <sheetName val="O__41_(2)6"/>
      <sheetName val="O__41_(3)6"/>
      <sheetName val="O__4216"/>
      <sheetName val="O__4316"/>
      <sheetName val="Overview_monitoring_tables7"/>
      <sheetName val="G1_7"/>
      <sheetName val="O__111_(1)7"/>
      <sheetName val="O__111_(2)7"/>
      <sheetName val="O__112_(1)7"/>
      <sheetName val="O__112_(2)7"/>
      <sheetName val="O__1137"/>
      <sheetName val="O__114_(1)7"/>
      <sheetName val="O__114_(2)7"/>
      <sheetName val="O__1157"/>
      <sheetName val="O__121_(1)7"/>
      <sheetName val="O__121_(2)7"/>
      <sheetName val="O__121_(3)7"/>
      <sheetName val="O__122_(1)7"/>
      <sheetName val="O__122_(2)7"/>
      <sheetName val="O__123_(1)7"/>
      <sheetName val="O__123_(2)7"/>
      <sheetName val="O__123_(3)7"/>
      <sheetName val="O__123_(4)7"/>
      <sheetName val="O__1247"/>
      <sheetName val="O__1257"/>
      <sheetName val="O__126_(1)7"/>
      <sheetName val="O__126_(2)7"/>
      <sheetName val="O__1317"/>
      <sheetName val="O__1327"/>
      <sheetName val="O__1337"/>
      <sheetName val="O__1417"/>
      <sheetName val="O__1427"/>
      <sheetName val="O__LFA_7"/>
      <sheetName val="O__2117"/>
      <sheetName val="O__2127"/>
      <sheetName val="O__2137"/>
      <sheetName val="O__AGRI-ENV7"/>
      <sheetName val="O__214_(1)7"/>
      <sheetName val="O__214_(2)7"/>
      <sheetName val="O__2157"/>
      <sheetName val="O__2167"/>
      <sheetName val="O__221_(1)7"/>
      <sheetName val="O__221_(2)7"/>
      <sheetName val="O__221_(3)7"/>
      <sheetName val="O__222_(1)7"/>
      <sheetName val="O__222_(2)7"/>
      <sheetName val="O__223_(1)7"/>
      <sheetName val="O__223_(2)7"/>
      <sheetName val="O__223_(3)7"/>
      <sheetName val="O__2247"/>
      <sheetName val="O__2257"/>
      <sheetName val="O__226_(1)7"/>
      <sheetName val="O__226_(2)7"/>
      <sheetName val="O__2277"/>
      <sheetName val="O__3117"/>
      <sheetName val="O__3127"/>
      <sheetName val="O__3137"/>
      <sheetName val="O__3217"/>
      <sheetName val="O__3227"/>
      <sheetName val="O__3237"/>
      <sheetName val="O__331_(1)7"/>
      <sheetName val="O__331_(2)7"/>
      <sheetName val="O__331_(3)7"/>
      <sheetName val="O__341_(1)7"/>
      <sheetName val="O__341_(2)7"/>
      <sheetName val="O__341_(3)7"/>
      <sheetName val="O__41_(1)7"/>
      <sheetName val="O__41_(2)7"/>
      <sheetName val="O__41_(3)7"/>
      <sheetName val="O__4217"/>
      <sheetName val="O__4317"/>
      <sheetName val="Overview_monitoring_tables8"/>
      <sheetName val="G1_8"/>
      <sheetName val="O__111_(1)8"/>
      <sheetName val="O__111_(2)8"/>
      <sheetName val="O__112_(1)8"/>
      <sheetName val="O__112_(2)8"/>
      <sheetName val="O__1138"/>
      <sheetName val="O__114_(1)8"/>
      <sheetName val="O__114_(2)8"/>
      <sheetName val="O__1158"/>
      <sheetName val="O__121_(1)8"/>
      <sheetName val="O__121_(2)8"/>
      <sheetName val="O__121_(3)8"/>
      <sheetName val="O__122_(1)8"/>
      <sheetName val="O__122_(2)8"/>
      <sheetName val="O__123_(1)8"/>
      <sheetName val="O__123_(2)8"/>
      <sheetName val="O__123_(3)8"/>
      <sheetName val="O__123_(4)8"/>
      <sheetName val="O__1248"/>
      <sheetName val="O__1258"/>
      <sheetName val="O__126_(1)8"/>
      <sheetName val="O__126_(2)8"/>
      <sheetName val="O__1318"/>
      <sheetName val="O__1328"/>
      <sheetName val="O__1338"/>
      <sheetName val="O__1418"/>
      <sheetName val="O__1428"/>
      <sheetName val="O__LFA_8"/>
      <sheetName val="O__2118"/>
      <sheetName val="O__2128"/>
      <sheetName val="O__2138"/>
      <sheetName val="O__AGRI-ENV8"/>
      <sheetName val="O__214_(1)8"/>
      <sheetName val="O__214_(2)8"/>
      <sheetName val="O__2158"/>
      <sheetName val="O__2168"/>
      <sheetName val="O__221_(1)8"/>
      <sheetName val="O__221_(2)8"/>
      <sheetName val="O__221_(3)8"/>
      <sheetName val="O__222_(1)8"/>
      <sheetName val="O__222_(2)8"/>
      <sheetName val="O__223_(1)8"/>
      <sheetName val="O__223_(2)8"/>
      <sheetName val="O__223_(3)8"/>
      <sheetName val="O__2248"/>
      <sheetName val="O__2258"/>
      <sheetName val="O__226_(1)8"/>
      <sheetName val="O__226_(2)8"/>
      <sheetName val="O__2278"/>
      <sheetName val="O__3118"/>
      <sheetName val="O__3128"/>
      <sheetName val="O__3138"/>
      <sheetName val="O__3218"/>
      <sheetName val="O__3228"/>
      <sheetName val="O__3238"/>
      <sheetName val="O__331_(1)8"/>
      <sheetName val="O__331_(2)8"/>
      <sheetName val="O__331_(3)8"/>
      <sheetName val="O__341_(1)8"/>
      <sheetName val="O__341_(2)8"/>
      <sheetName val="O__341_(3)8"/>
      <sheetName val="O__41_(1)8"/>
      <sheetName val="O__41_(2)8"/>
      <sheetName val="O__41_(3)8"/>
      <sheetName val="O__4218"/>
      <sheetName val="O__4318"/>
      <sheetName val="Overview_monitoring_tables9"/>
      <sheetName val="G1_9"/>
      <sheetName val="O__111_(1)9"/>
      <sheetName val="O__111_(2)9"/>
      <sheetName val="O__112_(1)9"/>
      <sheetName val="O__112_(2)9"/>
      <sheetName val="O__1139"/>
      <sheetName val="O__114_(1)9"/>
      <sheetName val="O__114_(2)9"/>
      <sheetName val="O__1159"/>
      <sheetName val="O__121_(1)9"/>
      <sheetName val="O__121_(2)9"/>
      <sheetName val="O__121_(3)9"/>
      <sheetName val="O__122_(1)9"/>
      <sheetName val="O__122_(2)9"/>
      <sheetName val="O__123_(1)9"/>
      <sheetName val="O__123_(2)9"/>
      <sheetName val="O__123_(3)9"/>
      <sheetName val="O__123_(4)9"/>
      <sheetName val="O__1249"/>
      <sheetName val="O__1259"/>
      <sheetName val="O__126_(1)9"/>
      <sheetName val="O__126_(2)9"/>
      <sheetName val="O__1319"/>
      <sheetName val="O__1329"/>
      <sheetName val="O__1339"/>
      <sheetName val="O__1419"/>
      <sheetName val="O__1429"/>
      <sheetName val="O__LFA_9"/>
      <sheetName val="O__2119"/>
      <sheetName val="O__2129"/>
      <sheetName val="O__2139"/>
      <sheetName val="O__AGRI-ENV9"/>
      <sheetName val="O__214_(1)9"/>
      <sheetName val="O__214_(2)9"/>
      <sheetName val="O__2159"/>
      <sheetName val="O__2169"/>
      <sheetName val="O__221_(1)9"/>
      <sheetName val="O__221_(2)9"/>
      <sheetName val="O__221_(3)9"/>
      <sheetName val="O__222_(1)9"/>
      <sheetName val="O__222_(2)9"/>
      <sheetName val="O__223_(1)9"/>
      <sheetName val="O__223_(2)9"/>
      <sheetName val="O__223_(3)9"/>
      <sheetName val="O__2249"/>
      <sheetName val="O__2259"/>
      <sheetName val="O__226_(1)9"/>
      <sheetName val="O__226_(2)9"/>
      <sheetName val="O__2279"/>
      <sheetName val="O__3119"/>
      <sheetName val="O__3129"/>
      <sheetName val="O__3139"/>
      <sheetName val="O__3219"/>
      <sheetName val="O__3229"/>
      <sheetName val="O__3239"/>
      <sheetName val="O__331_(1)9"/>
      <sheetName val="O__331_(2)9"/>
      <sheetName val="O__331_(3)9"/>
      <sheetName val="O__341_(1)9"/>
      <sheetName val="O__341_(2)9"/>
      <sheetName val="O__341_(3)9"/>
      <sheetName val="O__41_(1)9"/>
      <sheetName val="O__41_(2)9"/>
      <sheetName val="O__41_(3)9"/>
      <sheetName val="O__4219"/>
      <sheetName val="O__4319"/>
      <sheetName val="Overview_monitoring_tables10"/>
      <sheetName val="G1_10"/>
      <sheetName val="O__111_(1)10"/>
      <sheetName val="O__111_(2)10"/>
      <sheetName val="O__112_(1)10"/>
      <sheetName val="O__112_(2)10"/>
      <sheetName val="O__11310"/>
      <sheetName val="O__114_(1)10"/>
      <sheetName val="O__114_(2)10"/>
      <sheetName val="O__11510"/>
      <sheetName val="O__121_(1)10"/>
      <sheetName val="O__121_(2)10"/>
      <sheetName val="O__121_(3)10"/>
      <sheetName val="O__122_(1)10"/>
      <sheetName val="O__122_(2)10"/>
      <sheetName val="O__123_(1)10"/>
      <sheetName val="O__123_(2)10"/>
      <sheetName val="O__123_(3)10"/>
      <sheetName val="O__123_(4)10"/>
      <sheetName val="O__12410"/>
      <sheetName val="O__12510"/>
      <sheetName val="O__126_(1)10"/>
      <sheetName val="O__126_(2)10"/>
      <sheetName val="O__13110"/>
      <sheetName val="O__13210"/>
      <sheetName val="O__13310"/>
      <sheetName val="O__14110"/>
      <sheetName val="O__14210"/>
      <sheetName val="O__LFA_10"/>
      <sheetName val="O__21110"/>
      <sheetName val="O__21210"/>
      <sheetName val="O__21310"/>
      <sheetName val="O__AGRI-ENV10"/>
      <sheetName val="O__214_(1)10"/>
      <sheetName val="O__214_(2)10"/>
      <sheetName val="O__21510"/>
      <sheetName val="O__21610"/>
      <sheetName val="O__221_(1)10"/>
      <sheetName val="O__221_(2)10"/>
      <sheetName val="O__221_(3)10"/>
      <sheetName val="O__222_(1)10"/>
      <sheetName val="O__222_(2)10"/>
      <sheetName val="O__223_(1)10"/>
      <sheetName val="O__223_(2)10"/>
      <sheetName val="O__223_(3)10"/>
      <sheetName val="O__22410"/>
      <sheetName val="O__22510"/>
      <sheetName val="O__226_(1)10"/>
      <sheetName val="O__226_(2)10"/>
      <sheetName val="O__22710"/>
      <sheetName val="O__31110"/>
      <sheetName val="O__31210"/>
      <sheetName val="O__31310"/>
      <sheetName val="O__32110"/>
      <sheetName val="O__32210"/>
      <sheetName val="O__32310"/>
      <sheetName val="O__331_(1)10"/>
      <sheetName val="O__331_(2)10"/>
      <sheetName val="O__331_(3)10"/>
      <sheetName val="O__341_(1)10"/>
      <sheetName val="O__341_(2)10"/>
      <sheetName val="O__341_(3)10"/>
      <sheetName val="O__41_(1)10"/>
      <sheetName val="O__41_(2)10"/>
      <sheetName val="O__41_(3)10"/>
      <sheetName val="O__42110"/>
      <sheetName val="O__43110"/>
      <sheetName val="Overview_monitoring_tables11"/>
      <sheetName val="G1_11"/>
      <sheetName val="O__111_(1)11"/>
      <sheetName val="O__111_(2)11"/>
      <sheetName val="O__112_(1)11"/>
      <sheetName val="O__112_(2)11"/>
      <sheetName val="O__11311"/>
      <sheetName val="O__114_(1)11"/>
      <sheetName val="O__114_(2)11"/>
      <sheetName val="O__11511"/>
      <sheetName val="O__121_(1)11"/>
      <sheetName val="O__121_(2)11"/>
      <sheetName val="O__121_(3)11"/>
      <sheetName val="O__122_(1)11"/>
      <sheetName val="O__122_(2)11"/>
      <sheetName val="O__123_(1)11"/>
      <sheetName val="O__123_(2)11"/>
      <sheetName val="O__123_(3)11"/>
      <sheetName val="O__123_(4)11"/>
      <sheetName val="O__12411"/>
      <sheetName val="O__12511"/>
      <sheetName val="O__126_(1)11"/>
      <sheetName val="O__126_(2)11"/>
      <sheetName val="O__13111"/>
      <sheetName val="O__13211"/>
      <sheetName val="O__13311"/>
      <sheetName val="O__14111"/>
      <sheetName val="O__14211"/>
      <sheetName val="O__LFA_11"/>
      <sheetName val="O__21111"/>
      <sheetName val="O__21211"/>
      <sheetName val="O__21311"/>
      <sheetName val="O__AGRI-ENV11"/>
      <sheetName val="O__214_(1)11"/>
      <sheetName val="O__214_(2)11"/>
      <sheetName val="O__21511"/>
      <sheetName val="O__21611"/>
      <sheetName val="O__221_(1)11"/>
      <sheetName val="O__221_(2)11"/>
      <sheetName val="O__221_(3)11"/>
      <sheetName val="O__222_(1)11"/>
      <sheetName val="O__222_(2)11"/>
      <sheetName val="O__223_(1)11"/>
      <sheetName val="O__223_(2)11"/>
      <sheetName val="O__223_(3)11"/>
      <sheetName val="O__22411"/>
      <sheetName val="O__22511"/>
      <sheetName val="O__226_(1)11"/>
      <sheetName val="O__226_(2)11"/>
      <sheetName val="O__22711"/>
      <sheetName val="O__31111"/>
      <sheetName val="O__31211"/>
      <sheetName val="O__31311"/>
      <sheetName val="O__32111"/>
      <sheetName val="O__32211"/>
      <sheetName val="O__32311"/>
      <sheetName val="O__331_(1)11"/>
      <sheetName val="O__331_(2)11"/>
      <sheetName val="O__331_(3)11"/>
      <sheetName val="O__341_(1)11"/>
      <sheetName val="O__341_(2)11"/>
      <sheetName val="O__341_(3)11"/>
      <sheetName val="O__41_(1)11"/>
      <sheetName val="O__41_(2)11"/>
      <sheetName val="O__41_(3)11"/>
      <sheetName val="O__42111"/>
      <sheetName val="O__43111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DZN_kraj"/>
      <sheetName val="DZN_maz"/>
      <sheetName val="ODZ_DK_kraj"/>
      <sheetName val="ODZ_DK_maz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_k_DK"/>
      <sheetName val="cel_OR7_DK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 IV nabór"/>
      <sheetName val="1.1 V nabór"/>
      <sheetName val="1.1 VI nabór"/>
      <sheetName val="1.1"/>
      <sheetName val="1.2 I nabór"/>
      <sheetName val="1.2 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0_4"/>
      <sheetName val="2.3_kampania_2021_1"/>
      <sheetName val="2.3_kampania_2021_2"/>
      <sheetName val="2.3_kampania_2022"/>
      <sheetName val="2.3_kampania_202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 Nabór 2022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_2023"/>
      <sheetName val="4.1_modernizacja_2023_2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2023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_nabór 2022"/>
      <sheetName val="5.1_nabór 2022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_nabór_2023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_nabór_2022"/>
      <sheetName val="6.3"/>
      <sheetName val="6.4_nabor 2016"/>
      <sheetName val="6.4_nabor 2019"/>
      <sheetName val="6.4_nabor 2020"/>
      <sheetName val="6.4_nabor 2022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_2022_I"/>
      <sheetName val="9_PROW 14-20_2022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7_nabory"/>
      <sheetName val="17"/>
      <sheetName val="19.1_2015"/>
      <sheetName val="19.1_2022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22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98">
          <cell r="D98">
            <v>2105922298</v>
          </cell>
          <cell r="E98">
            <v>9400111691.3716927</v>
          </cell>
        </row>
        <row r="99">
          <cell r="D99">
            <v>10000000</v>
          </cell>
          <cell r="E99">
            <v>44791788.948189996</v>
          </cell>
        </row>
        <row r="100">
          <cell r="D100">
            <v>80000000</v>
          </cell>
          <cell r="E100">
            <v>352904000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od uruchomienia Programu na dzień 31.08.2023 r.</v>
          </cell>
        </row>
        <row r="8">
          <cell r="F8">
            <v>217814191.643893</v>
          </cell>
          <cell r="AK8">
            <v>23</v>
          </cell>
          <cell r="AR8">
            <v>48999757</v>
          </cell>
        </row>
        <row r="9">
          <cell r="H9">
            <v>195</v>
          </cell>
          <cell r="I9">
            <v>213846805.05000001</v>
          </cell>
          <cell r="U9">
            <v>77</v>
          </cell>
          <cell r="V9">
            <v>114744037.62</v>
          </cell>
          <cell r="AK9">
            <v>22</v>
          </cell>
          <cell r="AL9">
            <v>36247972.25</v>
          </cell>
          <cell r="AM9">
            <v>23064584.369999997</v>
          </cell>
          <cell r="AN9">
            <v>7961497.1300000008</v>
          </cell>
        </row>
        <row r="16">
          <cell r="H16">
            <v>4</v>
          </cell>
          <cell r="I16">
            <v>111855192</v>
          </cell>
          <cell r="U16">
            <v>2</v>
          </cell>
          <cell r="V16">
            <v>67859683.479999989</v>
          </cell>
          <cell r="AK16">
            <v>1</v>
          </cell>
          <cell r="AL16">
            <v>13520345.869999999</v>
          </cell>
          <cell r="AM16">
            <v>8602996.0700000003</v>
          </cell>
          <cell r="AN16">
            <v>2945609.12</v>
          </cell>
        </row>
        <row r="19">
          <cell r="F19">
            <v>484239741.162462</v>
          </cell>
          <cell r="AR19">
            <v>108000519</v>
          </cell>
        </row>
        <row r="20">
          <cell r="H20">
            <v>103</v>
          </cell>
          <cell r="I20">
            <v>499787010.64999998</v>
          </cell>
          <cell r="U20">
            <v>88</v>
          </cell>
          <cell r="V20">
            <v>456300386.75</v>
          </cell>
          <cell r="AK20">
            <v>17</v>
          </cell>
          <cell r="AL20">
            <v>246784315.54000002</v>
          </cell>
          <cell r="AM20">
            <v>157028859.09</v>
          </cell>
          <cell r="AN20">
            <v>54351694.949999988</v>
          </cell>
        </row>
        <row r="26">
          <cell r="H26">
            <v>61</v>
          </cell>
          <cell r="I26">
            <v>60437797.459999993</v>
          </cell>
          <cell r="U26">
            <v>32</v>
          </cell>
          <cell r="V26">
            <v>19778704.960000001</v>
          </cell>
          <cell r="AK26">
            <v>11</v>
          </cell>
          <cell r="AL26">
            <v>17969704.250000004</v>
          </cell>
          <cell r="AM26">
            <v>11434122.529999999</v>
          </cell>
          <cell r="AN26">
            <v>3893486.42</v>
          </cell>
        </row>
        <row r="38">
          <cell r="F38">
            <v>194907782.620563</v>
          </cell>
          <cell r="AK38">
            <v>10635</v>
          </cell>
          <cell r="AR38">
            <v>44004400</v>
          </cell>
        </row>
        <row r="39">
          <cell r="AK39">
            <v>10586</v>
          </cell>
        </row>
        <row r="40">
          <cell r="H40">
            <v>4417</v>
          </cell>
          <cell r="U40">
            <v>3319</v>
          </cell>
          <cell r="AK40">
            <v>2431</v>
          </cell>
          <cell r="AL40">
            <v>8553140.4700000007</v>
          </cell>
          <cell r="AM40">
            <v>5442334.3999999994</v>
          </cell>
          <cell r="AN40">
            <v>1939562.59</v>
          </cell>
        </row>
        <row r="49">
          <cell r="AK49">
            <v>8305</v>
          </cell>
          <cell r="AL49">
            <v>22571733.219999999</v>
          </cell>
          <cell r="AM49">
            <v>14362319.380000001</v>
          </cell>
          <cell r="AN49">
            <v>5228085.03</v>
          </cell>
        </row>
        <row r="50">
          <cell r="H50">
            <v>199</v>
          </cell>
          <cell r="I50">
            <v>268858534.80000001</v>
          </cell>
          <cell r="U50">
            <v>106</v>
          </cell>
          <cell r="V50">
            <v>146345193.51999998</v>
          </cell>
          <cell r="AK50">
            <v>50</v>
          </cell>
          <cell r="AL50">
            <v>72678462.850000009</v>
          </cell>
          <cell r="AM50">
            <v>46245304.950000003</v>
          </cell>
          <cell r="AN50">
            <v>16189820.600000001</v>
          </cell>
        </row>
        <row r="54">
          <cell r="F54">
            <v>17877559784.656116</v>
          </cell>
          <cell r="AK54">
            <v>44440</v>
          </cell>
          <cell r="AR54">
            <v>4008796435</v>
          </cell>
        </row>
        <row r="55">
          <cell r="F55">
            <v>10322752180.319883</v>
          </cell>
          <cell r="H55">
            <v>105101</v>
          </cell>
          <cell r="I55">
            <v>20448142065.209999</v>
          </cell>
          <cell r="U55">
            <v>47089</v>
          </cell>
          <cell r="V55">
            <v>9061771135.4000015</v>
          </cell>
          <cell r="AK55">
            <v>40608</v>
          </cell>
          <cell r="AL55">
            <v>7695931491.3499985</v>
          </cell>
          <cell r="AM55">
            <v>4896921069.6400023</v>
          </cell>
          <cell r="AN55">
            <v>1721318106.9599972</v>
          </cell>
          <cell r="AR55">
            <v>2314922298</v>
          </cell>
        </row>
        <row r="70">
          <cell r="F70">
            <v>502626808.54393399</v>
          </cell>
          <cell r="H70">
            <v>4681</v>
          </cell>
          <cell r="I70">
            <v>805486735.70000005</v>
          </cell>
          <cell r="U70">
            <v>2803</v>
          </cell>
          <cell r="V70">
            <v>421518625.56999993</v>
          </cell>
          <cell r="AK70">
            <v>2541</v>
          </cell>
          <cell r="AL70">
            <v>388451675.17000002</v>
          </cell>
          <cell r="AM70">
            <v>341255083.24000001</v>
          </cell>
          <cell r="AN70">
            <v>86966655.999999985</v>
          </cell>
          <cell r="AR70">
            <v>112798335</v>
          </cell>
        </row>
        <row r="74">
          <cell r="D74" t="str">
            <v>Inwestycje mające na celu ochronę wód przed zanieczyszczeniem azotanami pochodzącymi ze źródeł rolniczych 
(w tym "Inwestycje w gospodarstwach położonych na obszarach OSN")</v>
          </cell>
          <cell r="F74">
            <v>615531739.48140097</v>
          </cell>
          <cell r="H74">
            <v>9730</v>
          </cell>
          <cell r="I74">
            <v>777064797.76999998</v>
          </cell>
          <cell r="U74">
            <v>4183</v>
          </cell>
          <cell r="V74">
            <v>327540767.34999996</v>
          </cell>
          <cell r="AK74">
            <v>3438</v>
          </cell>
          <cell r="AL74">
            <v>255053009.03999996</v>
          </cell>
          <cell r="AM74">
            <v>230014255.28</v>
          </cell>
          <cell r="AN74">
            <v>55650144.609999999</v>
          </cell>
          <cell r="AR74">
            <v>137338894</v>
          </cell>
        </row>
        <row r="82">
          <cell r="F82">
            <v>3830194947.6328478</v>
          </cell>
          <cell r="H82">
            <v>5846</v>
          </cell>
          <cell r="I82">
            <v>11194415060.359999</v>
          </cell>
          <cell r="U82">
            <v>1577</v>
          </cell>
          <cell r="V82">
            <v>3334442962.7600002</v>
          </cell>
          <cell r="AK82">
            <v>901</v>
          </cell>
          <cell r="AL82">
            <v>2098908971.7900002</v>
          </cell>
          <cell r="AM82">
            <v>1335535772.6900003</v>
          </cell>
          <cell r="AN82">
            <v>468415756.06000006</v>
          </cell>
          <cell r="AR82">
            <v>855330975</v>
          </cell>
        </row>
        <row r="94">
          <cell r="F94">
            <v>1877234258.8095508</v>
          </cell>
          <cell r="H94">
            <v>234</v>
          </cell>
          <cell r="I94">
            <v>2189936399.2360291</v>
          </cell>
          <cell r="U94">
            <v>185</v>
          </cell>
          <cell r="V94">
            <v>1858758076.5696886</v>
          </cell>
          <cell r="AK94">
            <v>51</v>
          </cell>
          <cell r="AL94">
            <v>434583240.21999991</v>
          </cell>
          <cell r="AM94">
            <v>276525315.06</v>
          </cell>
          <cell r="AN94">
            <v>96063411.170000002</v>
          </cell>
          <cell r="AR94">
            <v>423098688</v>
          </cell>
        </row>
        <row r="95">
          <cell r="F95">
            <v>729219849.86849999</v>
          </cell>
          <cell r="AR95">
            <v>165307245</v>
          </cell>
        </row>
        <row r="96">
          <cell r="F96">
            <v>533864294.81174296</v>
          </cell>
          <cell r="AK96">
            <v>4764</v>
          </cell>
          <cell r="AR96">
            <v>118446174</v>
          </cell>
        </row>
        <row r="97">
          <cell r="H97">
            <v>9860</v>
          </cell>
          <cell r="I97">
            <v>716036517.56000006</v>
          </cell>
          <cell r="U97">
            <v>5617</v>
          </cell>
          <cell r="V97">
            <v>385203853.29000002</v>
          </cell>
          <cell r="AK97">
            <v>4260</v>
          </cell>
          <cell r="AL97">
            <v>298141346.56999993</v>
          </cell>
          <cell r="AM97">
            <v>188724609.06000003</v>
          </cell>
          <cell r="AN97">
            <v>65342375.670000002</v>
          </cell>
        </row>
        <row r="107">
          <cell r="H107">
            <v>1703</v>
          </cell>
          <cell r="I107">
            <v>119749640.38000001</v>
          </cell>
          <cell r="U107">
            <v>636</v>
          </cell>
          <cell r="V107">
            <v>34182778.93</v>
          </cell>
          <cell r="AK107">
            <v>507</v>
          </cell>
          <cell r="AL107">
            <v>27808210.710000001</v>
          </cell>
          <cell r="AM107">
            <v>17694362.259999998</v>
          </cell>
          <cell r="AN107">
            <v>6243429.9100000001</v>
          </cell>
        </row>
        <row r="120">
          <cell r="AK120">
            <v>119359</v>
          </cell>
        </row>
        <row r="121">
          <cell r="F121">
            <v>3526459501.5115438</v>
          </cell>
          <cell r="H121">
            <v>35642</v>
          </cell>
          <cell r="I121">
            <v>4485450000</v>
          </cell>
          <cell r="U121">
            <v>26793</v>
          </cell>
          <cell r="V121">
            <v>3424650000</v>
          </cell>
          <cell r="AK121">
            <v>26525</v>
          </cell>
          <cell r="AL121">
            <v>3058560000</v>
          </cell>
          <cell r="AM121">
            <v>1946161728</v>
          </cell>
          <cell r="AN121">
            <v>683539110.60000002</v>
          </cell>
          <cell r="AR121">
            <v>783171231</v>
          </cell>
        </row>
        <row r="130">
          <cell r="F130">
            <v>3449294442.0632372</v>
          </cell>
          <cell r="H130">
            <v>31826</v>
          </cell>
          <cell r="I130">
            <v>5630800000</v>
          </cell>
          <cell r="U130">
            <v>18357</v>
          </cell>
          <cell r="V130">
            <v>3217850000</v>
          </cell>
          <cell r="AK130">
            <v>15818</v>
          </cell>
          <cell r="AL130">
            <v>2318440000</v>
          </cell>
          <cell r="AM130">
            <v>1475223372</v>
          </cell>
          <cell r="AN130">
            <v>507026023.93000001</v>
          </cell>
          <cell r="AR130">
            <v>757477347</v>
          </cell>
        </row>
        <row r="139">
          <cell r="F139">
            <v>4460272296.7523565</v>
          </cell>
          <cell r="H139">
            <v>89944</v>
          </cell>
          <cell r="I139">
            <v>5396640000</v>
          </cell>
          <cell r="U139">
            <v>73247</v>
          </cell>
          <cell r="V139">
            <v>4394820000</v>
          </cell>
          <cell r="AK139">
            <v>73287</v>
          </cell>
          <cell r="AL139">
            <v>3824628000</v>
          </cell>
          <cell r="AM139">
            <v>2433610796.4000001</v>
          </cell>
          <cell r="AN139">
            <v>849178331.20000005</v>
          </cell>
          <cell r="AR139">
            <v>987252603</v>
          </cell>
        </row>
        <row r="150">
          <cell r="F150">
            <v>2469446850.0491371</v>
          </cell>
          <cell r="H150">
            <v>12801</v>
          </cell>
          <cell r="I150">
            <v>5544476943.5100002</v>
          </cell>
          <cell r="U150">
            <v>3727</v>
          </cell>
          <cell r="V150">
            <v>1606014699.8999999</v>
          </cell>
          <cell r="AK150">
            <v>3241</v>
          </cell>
          <cell r="AL150">
            <v>1415060780.4100001</v>
          </cell>
          <cell r="AM150">
            <v>900403167.75999975</v>
          </cell>
          <cell r="AN150">
            <v>311633238.71999997</v>
          </cell>
          <cell r="AR150">
            <v>550577793</v>
          </cell>
        </row>
        <row r="156">
          <cell r="F156">
            <v>10265362.907357</v>
          </cell>
          <cell r="H156">
            <v>887</v>
          </cell>
          <cell r="U156">
            <v>571</v>
          </cell>
          <cell r="V156">
            <v>10115497.399999999</v>
          </cell>
          <cell r="AK156">
            <v>570</v>
          </cell>
          <cell r="AL156">
            <v>9979061.1999999993</v>
          </cell>
          <cell r="AM156">
            <v>6349673.71</v>
          </cell>
          <cell r="AN156">
            <v>2332100.96</v>
          </cell>
          <cell r="AR156">
            <v>2396857</v>
          </cell>
        </row>
        <row r="162">
          <cell r="F162">
            <v>9762746269.5887985</v>
          </cell>
          <cell r="AK162">
            <v>2115</v>
          </cell>
          <cell r="AR162">
            <v>2213455964</v>
          </cell>
        </row>
        <row r="163">
          <cell r="H163">
            <v>6641</v>
          </cell>
          <cell r="I163">
            <v>10063560599.832382</v>
          </cell>
          <cell r="U163">
            <v>2885</v>
          </cell>
          <cell r="V163">
            <v>3880672872.5740299</v>
          </cell>
          <cell r="AK163">
            <v>1232</v>
          </cell>
          <cell r="AL163">
            <v>2185517107.8099999</v>
          </cell>
          <cell r="AM163">
            <v>1390644526.4199998</v>
          </cell>
          <cell r="AN163">
            <v>506717638.62000006</v>
          </cell>
        </row>
        <row r="164">
          <cell r="H164">
            <v>4423</v>
          </cell>
          <cell r="I164">
            <v>9896749115.2288532</v>
          </cell>
          <cell r="U164">
            <v>2329</v>
          </cell>
          <cell r="V164">
            <v>4768695552.748744</v>
          </cell>
          <cell r="AK164">
            <v>1281</v>
          </cell>
          <cell r="AL164">
            <v>2545244320.7800002</v>
          </cell>
          <cell r="AM164">
            <v>1619843325.9000001</v>
          </cell>
          <cell r="AN164">
            <v>568963986.75</v>
          </cell>
        </row>
        <row r="167">
          <cell r="H167">
            <v>1517</v>
          </cell>
          <cell r="I167">
            <v>930429456.52448702</v>
          </cell>
          <cell r="U167">
            <v>805</v>
          </cell>
          <cell r="V167">
            <v>496545415.55769598</v>
          </cell>
          <cell r="AK167">
            <v>575</v>
          </cell>
          <cell r="AL167">
            <v>406677320.38999999</v>
          </cell>
          <cell r="AM167">
            <v>258768776.00999996</v>
          </cell>
          <cell r="AN167">
            <v>90328969.349999994</v>
          </cell>
        </row>
        <row r="168">
          <cell r="H168">
            <v>350</v>
          </cell>
          <cell r="I168">
            <v>444843734.67647958</v>
          </cell>
          <cell r="U168">
            <v>217</v>
          </cell>
          <cell r="V168">
            <v>268147155.74623138</v>
          </cell>
          <cell r="AK168">
            <v>196</v>
          </cell>
          <cell r="AL168">
            <v>233216714.09000003</v>
          </cell>
          <cell r="AM168">
            <v>148395794.47</v>
          </cell>
          <cell r="AN168">
            <v>52661818.589999996</v>
          </cell>
        </row>
        <row r="169">
          <cell r="H169">
            <v>103</v>
          </cell>
          <cell r="I169">
            <v>58895854.840573631</v>
          </cell>
          <cell r="U169">
            <v>75</v>
          </cell>
          <cell r="V169">
            <v>43819382.976900831</v>
          </cell>
          <cell r="AK169">
            <v>75</v>
          </cell>
          <cell r="AL169">
            <v>42629766.57</v>
          </cell>
          <cell r="AM169">
            <v>27125320.16</v>
          </cell>
          <cell r="AN169">
            <v>9568679.6400000006</v>
          </cell>
        </row>
        <row r="171">
          <cell r="F171">
            <v>1141552908.5459719</v>
          </cell>
          <cell r="H171">
            <v>31397</v>
          </cell>
          <cell r="I171">
            <v>142299130.83000001</v>
          </cell>
          <cell r="U171">
            <v>24346</v>
          </cell>
          <cell r="V171">
            <v>1132769773.3999999</v>
          </cell>
          <cell r="AK171">
            <v>18914</v>
          </cell>
          <cell r="AL171">
            <v>810150685.63</v>
          </cell>
          <cell r="AM171">
            <v>515497669.43999988</v>
          </cell>
          <cell r="AN171">
            <v>183425425.86999997</v>
          </cell>
          <cell r="AR171">
            <v>257689060</v>
          </cell>
        </row>
        <row r="172">
          <cell r="H172">
            <v>28758</v>
          </cell>
          <cell r="I172">
            <v>126110893.99000001</v>
          </cell>
          <cell r="U172">
            <v>22599</v>
          </cell>
          <cell r="V172">
            <v>1123907339.6199999</v>
          </cell>
          <cell r="AK172">
            <v>18464</v>
          </cell>
          <cell r="AL172">
            <v>801297011.25</v>
          </cell>
          <cell r="AM172">
            <v>509864085.19999999</v>
          </cell>
          <cell r="AN172">
            <v>181478724.25</v>
          </cell>
        </row>
        <row r="173">
          <cell r="H173">
            <v>28607</v>
          </cell>
          <cell r="I173">
            <v>123948021.79000001</v>
          </cell>
          <cell r="U173">
            <v>22542</v>
          </cell>
          <cell r="AK173">
            <v>2814</v>
          </cell>
          <cell r="AL173">
            <v>97335713.280000001</v>
          </cell>
          <cell r="AM173">
            <v>61934532.919999994</v>
          </cell>
          <cell r="AN173">
            <v>21953398.470000003</v>
          </cell>
        </row>
        <row r="198">
          <cell r="H198">
            <v>151</v>
          </cell>
          <cell r="I198">
            <v>2162872.2000000002</v>
          </cell>
          <cell r="U198">
            <v>57</v>
          </cell>
          <cell r="AK198">
            <v>9431</v>
          </cell>
          <cell r="AL198">
            <v>353036236.08999991</v>
          </cell>
          <cell r="AM198">
            <v>224636211.63</v>
          </cell>
          <cell r="AN198">
            <v>80208890.019999996</v>
          </cell>
        </row>
        <row r="209">
          <cell r="V209">
            <v>549801621.25999999</v>
          </cell>
          <cell r="AK209">
            <v>7819</v>
          </cell>
          <cell r="AL209">
            <v>350925061.88000005</v>
          </cell>
          <cell r="AM209">
            <v>223293340.65000001</v>
          </cell>
          <cell r="AN209">
            <v>79316435.76000002</v>
          </cell>
        </row>
        <row r="219">
          <cell r="H219">
            <v>2639</v>
          </cell>
          <cell r="I219">
            <v>16188236.84</v>
          </cell>
          <cell r="U219">
            <v>1747</v>
          </cell>
          <cell r="V219">
            <v>8862433.7799999993</v>
          </cell>
          <cell r="AK219">
            <v>1310</v>
          </cell>
          <cell r="AL219">
            <v>8853674.3800000008</v>
          </cell>
          <cell r="AM219">
            <v>5633584.2399999993</v>
          </cell>
          <cell r="AN219">
            <v>1946701.62</v>
          </cell>
        </row>
        <row r="226">
          <cell r="F226">
            <v>1167582005.951333</v>
          </cell>
          <cell r="AR226">
            <v>262416420</v>
          </cell>
        </row>
        <row r="227">
          <cell r="H227">
            <v>804</v>
          </cell>
          <cell r="U227">
            <v>773</v>
          </cell>
          <cell r="AK227">
            <v>656</v>
          </cell>
          <cell r="AL227">
            <v>578380104.42999995</v>
          </cell>
          <cell r="AM227">
            <v>363598742.74000001</v>
          </cell>
          <cell r="AN227">
            <v>127622984.29000001</v>
          </cell>
        </row>
        <row r="240">
          <cell r="AK240">
            <v>756</v>
          </cell>
          <cell r="AL240">
            <v>271254898.06999999</v>
          </cell>
          <cell r="AM240">
            <v>172599482.47999999</v>
          </cell>
          <cell r="AN240">
            <v>62977142.140000001</v>
          </cell>
        </row>
        <row r="241">
          <cell r="F241">
            <v>8982331698.3274117</v>
          </cell>
          <cell r="H241">
            <v>637879</v>
          </cell>
          <cell r="U241">
            <v>556491</v>
          </cell>
          <cell r="AK241">
            <v>122380</v>
          </cell>
          <cell r="AL241">
            <v>7084574119.8699999</v>
          </cell>
          <cell r="AM241">
            <v>4507897979.8200006</v>
          </cell>
          <cell r="AN241">
            <v>1590221531.5700002</v>
          </cell>
          <cell r="AR241">
            <v>2000164058</v>
          </cell>
        </row>
        <row r="242">
          <cell r="H242">
            <v>595300</v>
          </cell>
          <cell r="U242">
            <v>521532</v>
          </cell>
          <cell r="V242">
            <v>6407344155.3700008</v>
          </cell>
          <cell r="AK242">
            <v>115023</v>
          </cell>
          <cell r="AL242">
            <v>6525980352.210001</v>
          </cell>
          <cell r="AM242">
            <v>4152465101.5399995</v>
          </cell>
          <cell r="AN242">
            <v>1464963991.3300002</v>
          </cell>
        </row>
        <row r="243">
          <cell r="H243">
            <v>59810</v>
          </cell>
          <cell r="U243">
            <v>52192</v>
          </cell>
          <cell r="V243">
            <v>552577652.04999995</v>
          </cell>
          <cell r="AK243">
            <v>13463</v>
          </cell>
          <cell r="AL243">
            <v>558593767.66000009</v>
          </cell>
          <cell r="AM243">
            <v>355432878.27999997</v>
          </cell>
          <cell r="AN243">
            <v>125257540.23999998</v>
          </cell>
        </row>
        <row r="244">
          <cell r="H244">
            <v>488166</v>
          </cell>
          <cell r="U244">
            <v>412766</v>
          </cell>
          <cell r="AK244">
            <v>93844</v>
          </cell>
          <cell r="AL244">
            <v>5541849839.3900003</v>
          </cell>
          <cell r="AM244">
            <v>3526280420.1100006</v>
          </cell>
          <cell r="AN244">
            <v>1232869633.77</v>
          </cell>
        </row>
        <row r="261">
          <cell r="H261">
            <v>149713</v>
          </cell>
          <cell r="U261">
            <v>143725</v>
          </cell>
          <cell r="AK261">
            <v>57609</v>
          </cell>
          <cell r="AL261">
            <v>1542680163.6799998</v>
          </cell>
          <cell r="AM261">
            <v>981589488.20000005</v>
          </cell>
          <cell r="AN261">
            <v>357341333.44</v>
          </cell>
        </row>
        <row r="266">
          <cell r="AK266">
            <v>1</v>
          </cell>
          <cell r="AL266">
            <v>44116.800000000003</v>
          </cell>
          <cell r="AM266">
            <v>28071.51</v>
          </cell>
          <cell r="AN266">
            <v>10564.36</v>
          </cell>
        </row>
        <row r="267">
          <cell r="F267">
            <v>3875025760.5438013</v>
          </cell>
          <cell r="H267">
            <v>166079</v>
          </cell>
          <cell r="U267">
            <v>144395</v>
          </cell>
          <cell r="AK267">
            <v>34123</v>
          </cell>
          <cell r="AL267">
            <v>2938288369.1100006</v>
          </cell>
          <cell r="AM267">
            <v>1869631188.7999997</v>
          </cell>
          <cell r="AN267">
            <v>660129863.80999994</v>
          </cell>
          <cell r="AR267">
            <v>865368117</v>
          </cell>
        </row>
        <row r="268">
          <cell r="H268">
            <v>42038</v>
          </cell>
          <cell r="U268">
            <v>34027</v>
          </cell>
          <cell r="V268">
            <v>691641491.93999982</v>
          </cell>
          <cell r="AK268">
            <v>16688</v>
          </cell>
          <cell r="AL268">
            <v>699736292.83000004</v>
          </cell>
          <cell r="AM268">
            <v>445241872.75999999</v>
          </cell>
          <cell r="AN268">
            <v>156468907.50999999</v>
          </cell>
        </row>
        <row r="269">
          <cell r="H269">
            <v>138596</v>
          </cell>
          <cell r="U269">
            <v>121345</v>
          </cell>
          <cell r="V269">
            <v>2225264565.6700001</v>
          </cell>
          <cell r="AK269">
            <v>29469</v>
          </cell>
          <cell r="AL269">
            <v>2238552076.2800002</v>
          </cell>
          <cell r="AM269">
            <v>1424389316.04</v>
          </cell>
          <cell r="AN269">
            <v>503660956.29999995</v>
          </cell>
        </row>
        <row r="270">
          <cell r="H270">
            <v>125299</v>
          </cell>
          <cell r="U270">
            <v>104435</v>
          </cell>
          <cell r="AK270">
            <v>23812</v>
          </cell>
          <cell r="AL270">
            <v>2377249938.1599998</v>
          </cell>
          <cell r="AM270">
            <v>1512642785.4299998</v>
          </cell>
          <cell r="AN270">
            <v>530271292.08000004</v>
          </cell>
        </row>
        <row r="287">
          <cell r="H287">
            <v>40780</v>
          </cell>
          <cell r="U287">
            <v>39960</v>
          </cell>
          <cell r="AK287">
            <v>17901</v>
          </cell>
          <cell r="AL287">
            <v>561038430.95000005</v>
          </cell>
          <cell r="AM287">
            <v>356988403.37</v>
          </cell>
          <cell r="AN287">
            <v>129858571.72999999</v>
          </cell>
        </row>
        <row r="292">
          <cell r="F292">
            <v>11865229288.689905</v>
          </cell>
          <cell r="H292">
            <v>6360146</v>
          </cell>
          <cell r="U292">
            <v>6238880</v>
          </cell>
          <cell r="V292">
            <v>11085580308.059999</v>
          </cell>
          <cell r="AK292">
            <v>1076876</v>
          </cell>
          <cell r="AL292">
            <v>11119750399.899998</v>
          </cell>
          <cell r="AM292">
            <v>7582394147.6200008</v>
          </cell>
          <cell r="AN292">
            <v>2508181180.3000002</v>
          </cell>
          <cell r="AR292">
            <v>2673928425</v>
          </cell>
        </row>
        <row r="293">
          <cell r="H293">
            <v>249007</v>
          </cell>
          <cell r="U293">
            <v>245427</v>
          </cell>
          <cell r="V293">
            <v>546583966.07000005</v>
          </cell>
          <cell r="AK293">
            <v>41083</v>
          </cell>
          <cell r="AL293">
            <v>548840922.49000001</v>
          </cell>
          <cell r="AM293">
            <v>376641729.85999995</v>
          </cell>
          <cell r="AN293">
            <v>123639519.19000001</v>
          </cell>
        </row>
        <row r="294">
          <cell r="H294">
            <v>5310208</v>
          </cell>
          <cell r="U294">
            <v>5225170</v>
          </cell>
          <cell r="V294">
            <v>9364837260.6800003</v>
          </cell>
          <cell r="AK294">
            <v>922697</v>
          </cell>
          <cell r="AL294">
            <v>9390368033.0899982</v>
          </cell>
          <cell r="AM294">
            <v>6375024045.0800009</v>
          </cell>
          <cell r="AN294">
            <v>2122096793.2100003</v>
          </cell>
        </row>
        <row r="295">
          <cell r="H295">
            <v>972846</v>
          </cell>
          <cell r="U295">
            <v>945049</v>
          </cell>
          <cell r="V295">
            <v>1174159081.3100002</v>
          </cell>
          <cell r="AK295">
            <v>217694</v>
          </cell>
          <cell r="AL295">
            <v>1180541444.3200002</v>
          </cell>
          <cell r="AM295">
            <v>830728372.67999983</v>
          </cell>
          <cell r="AN295">
            <v>262444867.89999998</v>
          </cell>
        </row>
        <row r="296">
          <cell r="H296">
            <v>6359337</v>
          </cell>
          <cell r="U296">
            <v>6238071</v>
          </cell>
          <cell r="V296">
            <v>11081576767.76</v>
          </cell>
          <cell r="AK296">
            <v>1076797</v>
          </cell>
          <cell r="AL296">
            <v>11117325133.509998</v>
          </cell>
          <cell r="AM296">
            <v>7580850953.3600006</v>
          </cell>
          <cell r="AN296">
            <v>2507614970.4500003</v>
          </cell>
        </row>
        <row r="305">
          <cell r="H305">
            <v>809</v>
          </cell>
          <cell r="U305">
            <v>809</v>
          </cell>
          <cell r="V305">
            <v>4003540.3000000003</v>
          </cell>
          <cell r="AK305">
            <v>812</v>
          </cell>
          <cell r="AL305">
            <v>2425266.3899999997</v>
          </cell>
          <cell r="AM305">
            <v>1543194.2599999998</v>
          </cell>
          <cell r="AN305">
            <v>566209.84999999986</v>
          </cell>
        </row>
        <row r="307">
          <cell r="F307">
            <v>974135013.05486798</v>
          </cell>
          <cell r="H307">
            <v>144691</v>
          </cell>
          <cell r="U307">
            <v>136486</v>
          </cell>
          <cell r="V307">
            <v>968063978.06999993</v>
          </cell>
          <cell r="AK307">
            <v>57942</v>
          </cell>
          <cell r="AL307">
            <v>969148760.26999998</v>
          </cell>
          <cell r="AM307">
            <v>667370265.0999999</v>
          </cell>
          <cell r="AN307">
            <v>210340427.11999995</v>
          </cell>
          <cell r="AR307">
            <v>211340000</v>
          </cell>
        </row>
        <row r="312">
          <cell r="F312">
            <v>561467329.27078795</v>
          </cell>
          <cell r="H312">
            <v>1112</v>
          </cell>
          <cell r="I312">
            <v>2624531259.3299999</v>
          </cell>
          <cell r="U312">
            <v>390</v>
          </cell>
          <cell r="V312">
            <v>568433676</v>
          </cell>
          <cell r="AK312">
            <v>306</v>
          </cell>
          <cell r="AL312">
            <v>266208368.03999999</v>
          </cell>
          <cell r="AM312">
            <v>125505468.30999999</v>
          </cell>
          <cell r="AN312">
            <v>57400950.080000006</v>
          </cell>
          <cell r="AR312">
            <v>123644108</v>
          </cell>
        </row>
        <row r="320">
          <cell r="F320">
            <v>130175096.70630699</v>
          </cell>
          <cell r="H320">
            <v>738</v>
          </cell>
          <cell r="I320">
            <v>7115703.1400000006</v>
          </cell>
          <cell r="U320">
            <v>529</v>
          </cell>
          <cell r="V320">
            <v>5709617.6299999999</v>
          </cell>
          <cell r="AK320">
            <v>454</v>
          </cell>
          <cell r="AL320">
            <v>4800465.74</v>
          </cell>
          <cell r="AM320">
            <v>3054533.9299999997</v>
          </cell>
          <cell r="AN320">
            <v>1049878.0899999999</v>
          </cell>
          <cell r="AR320">
            <v>29470000</v>
          </cell>
        </row>
        <row r="324">
          <cell r="F324">
            <v>4337420688.2173576</v>
          </cell>
          <cell r="AK324">
            <v>21787</v>
          </cell>
          <cell r="AR324">
            <v>966653465</v>
          </cell>
        </row>
        <row r="325">
          <cell r="H325">
            <v>620</v>
          </cell>
          <cell r="I325">
            <v>61028000</v>
          </cell>
          <cell r="U325">
            <v>607</v>
          </cell>
          <cell r="V325">
            <v>59936000</v>
          </cell>
          <cell r="AK325">
            <v>334</v>
          </cell>
          <cell r="AL325">
            <v>43461480</v>
          </cell>
          <cell r="AM325">
            <v>27654539.719999999</v>
          </cell>
          <cell r="AN325">
            <v>9995027.3599999994</v>
          </cell>
        </row>
        <row r="328">
          <cell r="H328">
            <v>50913</v>
          </cell>
          <cell r="I328">
            <v>5854582804.8242655</v>
          </cell>
          <cell r="AK328">
            <v>21696</v>
          </cell>
          <cell r="AL328">
            <v>2698135841.4899998</v>
          </cell>
          <cell r="AM328">
            <v>1664592169.53</v>
          </cell>
          <cell r="AN328">
            <v>607284433.46999991</v>
          </cell>
        </row>
        <row r="329">
          <cell r="H329">
            <v>50913</v>
          </cell>
          <cell r="I329">
            <v>5854582804.8242655</v>
          </cell>
          <cell r="U329">
            <v>28030</v>
          </cell>
          <cell r="V329">
            <v>3173072000.55445</v>
          </cell>
          <cell r="AK329">
            <v>21642</v>
          </cell>
          <cell r="AL329">
            <v>2693089160.9499998</v>
          </cell>
          <cell r="AM329">
            <v>1661380966.9100001</v>
          </cell>
          <cell r="AN329">
            <v>606149721.79999995</v>
          </cell>
        </row>
        <row r="330">
          <cell r="U330">
            <v>63</v>
          </cell>
          <cell r="V330">
            <v>5046680.5399999991</v>
          </cell>
          <cell r="AK330">
            <v>62</v>
          </cell>
          <cell r="AL330">
            <v>5046680.5399999991</v>
          </cell>
          <cell r="AM330">
            <v>3211202.62</v>
          </cell>
          <cell r="AN330">
            <v>1134711.67</v>
          </cell>
        </row>
        <row r="331">
          <cell r="H331">
            <v>404</v>
          </cell>
          <cell r="I331">
            <v>244144419.82947353</v>
          </cell>
          <cell r="AK331">
            <v>278</v>
          </cell>
          <cell r="AL331">
            <v>110867374.41000001</v>
          </cell>
          <cell r="AM331">
            <v>49180978.240000002</v>
          </cell>
          <cell r="AN331">
            <v>24428544.940000001</v>
          </cell>
        </row>
        <row r="332">
          <cell r="H332">
            <v>404</v>
          </cell>
          <cell r="I332">
            <v>244144419.82947353</v>
          </cell>
          <cell r="U332">
            <v>304</v>
          </cell>
          <cell r="V332">
            <v>173379723.2881864</v>
          </cell>
          <cell r="AK332">
            <v>277</v>
          </cell>
          <cell r="AL332">
            <v>109897216.13000001</v>
          </cell>
          <cell r="AM332">
            <v>48563666.560000002</v>
          </cell>
          <cell r="AN332">
            <v>24210698.300000001</v>
          </cell>
        </row>
        <row r="333">
          <cell r="U333">
            <v>4</v>
          </cell>
          <cell r="V333">
            <v>970158.28</v>
          </cell>
          <cell r="AK333">
            <v>7</v>
          </cell>
          <cell r="AL333">
            <v>970158.28</v>
          </cell>
          <cell r="AM333">
            <v>617311.68000000005</v>
          </cell>
          <cell r="AN333">
            <v>217846.64</v>
          </cell>
        </row>
        <row r="334">
          <cell r="H334">
            <v>274</v>
          </cell>
          <cell r="I334">
            <v>631694496.33575726</v>
          </cell>
          <cell r="U334">
            <v>273</v>
          </cell>
          <cell r="V334">
            <v>630095400.08575726</v>
          </cell>
          <cell r="AK334">
            <v>274</v>
          </cell>
          <cell r="AL334">
            <v>576852198.67000008</v>
          </cell>
          <cell r="AM334">
            <v>365280483.62000006</v>
          </cell>
          <cell r="AN334">
            <v>130184299.72</v>
          </cell>
        </row>
        <row r="335">
          <cell r="F335">
            <v>2131118505.9217129</v>
          </cell>
          <cell r="H335">
            <v>1679</v>
          </cell>
          <cell r="I335">
            <v>1461649883.7800002</v>
          </cell>
          <cell r="U335">
            <v>1551</v>
          </cell>
          <cell r="V335">
            <v>1360473764.9000001</v>
          </cell>
          <cell r="AK335">
            <v>43</v>
          </cell>
          <cell r="AL335">
            <v>1234518022.45</v>
          </cell>
          <cell r="AM335">
            <v>785523489.37999988</v>
          </cell>
          <cell r="AN335">
            <v>274887125.99000007</v>
          </cell>
          <cell r="AR335">
            <v>478137978</v>
          </cell>
        </row>
        <row r="338">
          <cell r="B338">
            <v>21</v>
          </cell>
          <cell r="F338">
            <v>1199204884.8147621</v>
          </cell>
          <cell r="H338">
            <v>195625</v>
          </cell>
          <cell r="U338">
            <v>180305</v>
          </cell>
          <cell r="V338">
            <v>1198852225.3199999</v>
          </cell>
          <cell r="AK338">
            <v>180341</v>
          </cell>
          <cell r="AL338">
            <v>1199188524.4499998</v>
          </cell>
          <cell r="AM338">
            <v>763043251.44000018</v>
          </cell>
          <cell r="AN338">
            <v>267027483.84999996</v>
          </cell>
          <cell r="AR338">
            <v>266943558</v>
          </cell>
        </row>
        <row r="339">
          <cell r="F339">
            <v>720815515.39197302</v>
          </cell>
          <cell r="H339">
            <v>34662</v>
          </cell>
          <cell r="U339">
            <v>30134</v>
          </cell>
          <cell r="V339">
            <v>578455305</v>
          </cell>
          <cell r="AK339">
            <v>30133</v>
          </cell>
          <cell r="AL339">
            <v>578515305</v>
          </cell>
          <cell r="AM339">
            <v>368109288.56</v>
          </cell>
          <cell r="AN339">
            <v>122677452.79000001</v>
          </cell>
          <cell r="AR339">
            <v>154935565</v>
          </cell>
        </row>
        <row r="340">
          <cell r="F340">
            <v>1174405412.8812661</v>
          </cell>
          <cell r="AK340">
            <v>53466</v>
          </cell>
          <cell r="AR340">
            <v>262285099</v>
          </cell>
        </row>
        <row r="341">
          <cell r="AK341">
            <v>17662</v>
          </cell>
          <cell r="AL341">
            <v>586710746.80999994</v>
          </cell>
          <cell r="AM341">
            <v>373321628.94999999</v>
          </cell>
          <cell r="AN341">
            <v>137689495.24000001</v>
          </cell>
        </row>
        <row r="342">
          <cell r="AK342">
            <v>35804</v>
          </cell>
          <cell r="AL342">
            <v>673095313.02999997</v>
          </cell>
          <cell r="AM342">
            <v>428288593.16000003</v>
          </cell>
          <cell r="AN342">
            <v>160332838.28</v>
          </cell>
        </row>
        <row r="343">
          <cell r="F343">
            <v>80698951728.149811</v>
          </cell>
          <cell r="AK343">
            <v>1286387</v>
          </cell>
          <cell r="AR343">
            <v>18056554933</v>
          </cell>
        </row>
        <row r="344">
          <cell r="F344">
            <v>81247334626.084671</v>
          </cell>
          <cell r="V344">
            <v>75099885439.701706</v>
          </cell>
          <cell r="AL344">
            <v>59946049667.919998</v>
          </cell>
          <cell r="AM344">
            <v>38738699779.150009</v>
          </cell>
          <cell r="AN344">
            <v>13428546934.989998</v>
          </cell>
        </row>
      </sheetData>
      <sheetData sheetId="19"/>
      <sheetData sheetId="20"/>
      <sheetData sheetId="21"/>
      <sheetData sheetId="22"/>
      <sheetData sheetId="23">
        <row r="7">
          <cell r="F7">
            <v>10924736.530000009</v>
          </cell>
        </row>
        <row r="8">
          <cell r="F8">
            <v>22571733.219999999</v>
          </cell>
        </row>
        <row r="10">
          <cell r="F10">
            <v>126275648.22000001</v>
          </cell>
        </row>
        <row r="11">
          <cell r="F11">
            <v>447830070.13999999</v>
          </cell>
        </row>
        <row r="13">
          <cell r="F13">
            <v>1274504604.5599999</v>
          </cell>
        </row>
        <row r="14">
          <cell r="F14">
            <v>996159745.25</v>
          </cell>
        </row>
        <row r="15">
          <cell r="F15">
            <v>278344859.31</v>
          </cell>
        </row>
        <row r="16">
          <cell r="F16">
            <v>9085834524.5500011</v>
          </cell>
        </row>
        <row r="17">
          <cell r="F17">
            <v>7544721829.5600004</v>
          </cell>
        </row>
        <row r="18">
          <cell r="F18">
            <v>1541112694.99</v>
          </cell>
        </row>
        <row r="19">
          <cell r="F19">
            <v>3620636386.77</v>
          </cell>
        </row>
        <row r="20">
          <cell r="F20">
            <v>3059751236.6500001</v>
          </cell>
        </row>
        <row r="21">
          <cell r="F21">
            <v>560885150.12</v>
          </cell>
        </row>
        <row r="22">
          <cell r="F22">
            <v>1259806059.8399999</v>
          </cell>
        </row>
        <row r="23">
          <cell r="F23">
            <v>586710746.80999994</v>
          </cell>
        </row>
        <row r="24">
          <cell r="F24">
            <v>673095313.02999997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6">
          <cell r="D46">
            <v>91940</v>
          </cell>
          <cell r="E46">
            <v>17012479741.149996</v>
          </cell>
          <cell r="M46">
            <v>43998</v>
          </cell>
          <cell r="N46">
            <v>8075796435.71</v>
          </cell>
          <cell r="W46">
            <v>6809500589</v>
          </cell>
          <cell r="X46">
            <v>4332885098.0300016</v>
          </cell>
          <cell r="Y46">
            <v>1520047656.8099971</v>
          </cell>
        </row>
        <row r="69">
          <cell r="D69">
            <v>896</v>
          </cell>
          <cell r="E69">
            <v>678237307.79000008</v>
          </cell>
          <cell r="M69">
            <v>233</v>
          </cell>
          <cell r="N69">
            <v>179480037.76999998</v>
          </cell>
          <cell r="W69">
            <v>168595981.66999999</v>
          </cell>
          <cell r="X69">
            <v>107277622.09999999</v>
          </cell>
          <cell r="Y69">
            <v>38295292.340000004</v>
          </cell>
        </row>
        <row r="92">
          <cell r="D92">
            <v>4443</v>
          </cell>
          <cell r="E92">
            <v>1489780594.96</v>
          </cell>
          <cell r="M92">
            <v>1923</v>
          </cell>
          <cell r="N92">
            <v>610153833.68999994</v>
          </cell>
          <cell r="W92">
            <v>558784434.13999999</v>
          </cell>
          <cell r="X92">
            <v>355554528.08999997</v>
          </cell>
          <cell r="Y92">
            <v>126946075.02000006</v>
          </cell>
        </row>
        <row r="115">
          <cell r="D115">
            <v>2141</v>
          </cell>
          <cell r="E115">
            <v>776787057.8499999</v>
          </cell>
          <cell r="M115">
            <v>486</v>
          </cell>
          <cell r="N115">
            <v>162924684.73000002</v>
          </cell>
          <cell r="W115">
            <v>144762379.64000005</v>
          </cell>
          <cell r="X115">
            <v>92112299.710000008</v>
          </cell>
          <cell r="Y115">
            <v>32943979.090000004</v>
          </cell>
        </row>
        <row r="138">
          <cell r="D138">
            <v>2666</v>
          </cell>
          <cell r="E138">
            <v>210388781</v>
          </cell>
          <cell r="M138">
            <v>393</v>
          </cell>
          <cell r="N138">
            <v>28100423.799999997</v>
          </cell>
          <cell r="W138">
            <v>14288106.9</v>
          </cell>
          <cell r="X138">
            <v>9091521.709999999</v>
          </cell>
          <cell r="Y138">
            <v>3085103.7</v>
          </cell>
          <cell r="AB138">
            <v>221</v>
          </cell>
        </row>
        <row r="161">
          <cell r="D161">
            <v>3015</v>
          </cell>
          <cell r="E161">
            <v>280468582.46000004</v>
          </cell>
          <cell r="M161">
            <v>56</v>
          </cell>
          <cell r="N161">
            <v>5315719.7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2"/>
  <sheetViews>
    <sheetView tabSelected="1" topLeftCell="A2" zoomScale="80" zoomScaleNormal="80" workbookViewId="0">
      <selection sqref="A1:M2"/>
    </sheetView>
  </sheetViews>
  <sheetFormatPr defaultColWidth="9.1796875" defaultRowHeight="12.5" x14ac:dyDescent="0.25"/>
  <cols>
    <col min="1" max="1" width="14.26953125" style="1" customWidth="1"/>
    <col min="2" max="2" width="67.7265625" style="1" customWidth="1"/>
    <col min="3" max="3" width="22.45312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7265625" style="1" customWidth="1"/>
    <col min="8" max="8" width="24.26953125" style="1" customWidth="1"/>
    <col min="9" max="9" width="14.453125" style="1" customWidth="1"/>
    <col min="10" max="10" width="14.81640625" style="1" customWidth="1"/>
    <col min="11" max="11" width="23.7265625" style="1" bestFit="1" customWidth="1"/>
    <col min="12" max="12" width="23.54296875" style="1" customWidth="1"/>
    <col min="13" max="13" width="23.1796875" style="1" bestFit="1" customWidth="1"/>
    <col min="14" max="14" width="14.7265625" style="1" customWidth="1"/>
    <col min="15" max="15" width="22.453125" style="1" bestFit="1" customWidth="1"/>
    <col min="16" max="16384" width="9.1796875" style="1"/>
  </cols>
  <sheetData>
    <row r="1" spans="1:15" s="2" customFormat="1" ht="29.25" hidden="1" customHeight="1" thickBot="1" x14ac:dyDescent="0.3">
      <c r="A1" s="3"/>
      <c r="B1" s="3"/>
      <c r="C1" s="4" t="s">
        <v>0</v>
      </c>
      <c r="D1" s="257" t="s">
        <v>1</v>
      </c>
      <c r="E1" s="258"/>
      <c r="F1" s="259"/>
      <c r="G1" s="260" t="s">
        <v>2</v>
      </c>
      <c r="H1" s="260"/>
      <c r="I1" s="260"/>
      <c r="J1" s="261" t="s">
        <v>3</v>
      </c>
      <c r="K1" s="260"/>
      <c r="L1" s="260"/>
      <c r="M1" s="260"/>
      <c r="N1" s="262"/>
      <c r="O1" s="5" t="s">
        <v>4</v>
      </c>
    </row>
    <row r="2" spans="1:15" s="2" customFormat="1" ht="29" x14ac:dyDescent="0.25">
      <c r="A2" s="263" t="s">
        <v>5</v>
      </c>
      <c r="B2" s="266" t="s">
        <v>6</v>
      </c>
      <c r="C2" s="6" t="s">
        <v>7</v>
      </c>
      <c r="D2" s="269" t="s">
        <v>8</v>
      </c>
      <c r="E2" s="270"/>
      <c r="F2" s="266"/>
      <c r="G2" s="270" t="s">
        <v>9</v>
      </c>
      <c r="H2" s="270"/>
      <c r="I2" s="270"/>
      <c r="J2" s="271" t="s">
        <v>10</v>
      </c>
      <c r="K2" s="272"/>
      <c r="L2" s="272"/>
      <c r="M2" s="272"/>
      <c r="N2" s="273"/>
      <c r="O2" s="7" t="s">
        <v>11</v>
      </c>
    </row>
    <row r="3" spans="1:15" s="2" customFormat="1" ht="29" x14ac:dyDescent="0.25">
      <c r="A3" s="264"/>
      <c r="B3" s="267"/>
      <c r="C3" s="245" t="s">
        <v>12</v>
      </c>
      <c r="D3" s="247" t="s">
        <v>13</v>
      </c>
      <c r="E3" s="8" t="s">
        <v>14</v>
      </c>
      <c r="F3" s="9" t="s">
        <v>15</v>
      </c>
      <c r="G3" s="249" t="s">
        <v>16</v>
      </c>
      <c r="H3" s="10" t="s">
        <v>14</v>
      </c>
      <c r="I3" s="11" t="s">
        <v>15</v>
      </c>
      <c r="J3" s="251" t="s">
        <v>17</v>
      </c>
      <c r="K3" s="253" t="s">
        <v>14</v>
      </c>
      <c r="L3" s="254"/>
      <c r="M3" s="8" t="s">
        <v>18</v>
      </c>
      <c r="N3" s="9" t="s">
        <v>15</v>
      </c>
      <c r="O3" s="255" t="s">
        <v>12</v>
      </c>
    </row>
    <row r="4" spans="1:15" s="2" customFormat="1" ht="22.5" customHeight="1" thickBot="1" x14ac:dyDescent="0.3">
      <c r="A4" s="265"/>
      <c r="B4" s="268"/>
      <c r="C4" s="246"/>
      <c r="D4" s="248"/>
      <c r="E4" s="12" t="s">
        <v>12</v>
      </c>
      <c r="F4" s="13" t="s">
        <v>19</v>
      </c>
      <c r="G4" s="250"/>
      <c r="H4" s="12" t="s">
        <v>12</v>
      </c>
      <c r="I4" s="14" t="s">
        <v>19</v>
      </c>
      <c r="J4" s="252"/>
      <c r="K4" s="12" t="s">
        <v>12</v>
      </c>
      <c r="L4" s="12" t="s">
        <v>20</v>
      </c>
      <c r="M4" s="12" t="s">
        <v>12</v>
      </c>
      <c r="N4" s="13" t="s">
        <v>19</v>
      </c>
      <c r="O4" s="256"/>
    </row>
    <row r="5" spans="1:15" s="2" customFormat="1" ht="15" hidden="1" thickBot="1" x14ac:dyDescent="0.3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5">
        <v>15</v>
      </c>
    </row>
    <row r="6" spans="1:15" s="36" customFormat="1" ht="14" x14ac:dyDescent="0.3">
      <c r="A6" s="24">
        <v>1</v>
      </c>
      <c r="B6" s="25" t="s">
        <v>24</v>
      </c>
      <c r="C6" s="26">
        <f>'[3]arkusz główny'!F8</f>
        <v>217814191.643893</v>
      </c>
      <c r="D6" s="27">
        <f>SUM(D7:D8)</f>
        <v>199</v>
      </c>
      <c r="E6" s="28">
        <f>SUM(E7:E8)</f>
        <v>325701997.05000001</v>
      </c>
      <c r="F6" s="29">
        <f>IFERROR(E6/C6,".")</f>
        <v>1.495320367290365</v>
      </c>
      <c r="G6" s="30">
        <f>SUM(G7:G8)</f>
        <v>79</v>
      </c>
      <c r="H6" s="28">
        <f>SUM(H7:H8)</f>
        <v>182603721.09999999</v>
      </c>
      <c r="I6" s="31">
        <f>IFERROR(H6/C6,".")</f>
        <v>0.83834629746504752</v>
      </c>
      <c r="J6" s="32">
        <f>'[3]arkusz główny'!AK8</f>
        <v>23</v>
      </c>
      <c r="K6" s="33">
        <f>SUM(K7:K8)</f>
        <v>49768318.119999997</v>
      </c>
      <c r="L6" s="33">
        <f>SUM(L7:L8)</f>
        <v>31667580.439999998</v>
      </c>
      <c r="M6" s="33">
        <f>SUM(M7:M8)</f>
        <v>10907106.25</v>
      </c>
      <c r="N6" s="34">
        <f>IFERROR(M6/O6,".")</f>
        <v>0.22259510899207113</v>
      </c>
      <c r="O6" s="35">
        <f>'[3]arkusz główny'!AR8</f>
        <v>48999757</v>
      </c>
    </row>
    <row r="7" spans="1:15" s="36" customFormat="1" ht="14" x14ac:dyDescent="0.3">
      <c r="A7" s="37" t="s">
        <v>25</v>
      </c>
      <c r="B7" s="38" t="s">
        <v>26</v>
      </c>
      <c r="C7" s="274"/>
      <c r="D7" s="39">
        <f>'[3]arkusz główny'!H9</f>
        <v>195</v>
      </c>
      <c r="E7" s="40">
        <f>'[3]arkusz główny'!I9</f>
        <v>213846805.05000001</v>
      </c>
      <c r="F7" s="275"/>
      <c r="G7" s="41">
        <f>'[3]arkusz główny'!U9</f>
        <v>77</v>
      </c>
      <c r="H7" s="40">
        <f>'[3]arkusz główny'!V9</f>
        <v>114744037.62</v>
      </c>
      <c r="I7" s="276"/>
      <c r="J7" s="42">
        <f>'[3]arkusz główny'!AK9</f>
        <v>22</v>
      </c>
      <c r="K7" s="43">
        <f>'[3]arkusz główny'!AL9</f>
        <v>36247972.25</v>
      </c>
      <c r="L7" s="43">
        <f>'[3]arkusz główny'!AM9</f>
        <v>23064584.369999997</v>
      </c>
      <c r="M7" s="43">
        <f>'[3]arkusz główny'!AN9</f>
        <v>7961497.1300000008</v>
      </c>
      <c r="N7" s="277"/>
      <c r="O7" s="278"/>
    </row>
    <row r="8" spans="1:15" x14ac:dyDescent="0.25">
      <c r="A8" s="44" t="s">
        <v>27</v>
      </c>
      <c r="B8" s="45" t="s">
        <v>28</v>
      </c>
      <c r="C8" s="274"/>
      <c r="D8" s="46">
        <f>'[3]arkusz główny'!H16</f>
        <v>4</v>
      </c>
      <c r="E8" s="47">
        <f>'[3]arkusz główny'!I16</f>
        <v>111855192</v>
      </c>
      <c r="F8" s="275"/>
      <c r="G8" s="48">
        <f>'[3]arkusz główny'!U16</f>
        <v>2</v>
      </c>
      <c r="H8" s="47">
        <f>'[3]arkusz główny'!V16</f>
        <v>67859683.479999989</v>
      </c>
      <c r="I8" s="276"/>
      <c r="J8" s="49">
        <f>'[3]arkusz główny'!AK16</f>
        <v>1</v>
      </c>
      <c r="K8" s="50">
        <f>'[3]arkusz główny'!AL16</f>
        <v>13520345.869999999</v>
      </c>
      <c r="L8" s="51">
        <f>'[3]arkusz główny'!AM16</f>
        <v>8602996.0700000003</v>
      </c>
      <c r="M8" s="43">
        <f>'[3]arkusz główny'!AN16</f>
        <v>2945609.12</v>
      </c>
      <c r="N8" s="277"/>
      <c r="O8" s="278"/>
    </row>
    <row r="9" spans="1:15" ht="24" x14ac:dyDescent="0.25">
      <c r="A9" s="52">
        <v>2</v>
      </c>
      <c r="B9" s="53" t="s">
        <v>29</v>
      </c>
      <c r="C9" s="54">
        <f>'[3]arkusz główny'!F19</f>
        <v>484239741.162462</v>
      </c>
      <c r="D9" s="55">
        <f>D10+D12</f>
        <v>164</v>
      </c>
      <c r="E9" s="56">
        <f>E10+E12</f>
        <v>560224808.11000001</v>
      </c>
      <c r="F9" s="57">
        <f>IFERROR(E9/C9,".")</f>
        <v>1.156916214198217</v>
      </c>
      <c r="G9" s="58">
        <f>G10+G12</f>
        <v>120</v>
      </c>
      <c r="H9" s="56">
        <f>H10+H12</f>
        <v>476079091.70999998</v>
      </c>
      <c r="I9" s="59">
        <f>IFERROR(H9/C9,".")</f>
        <v>0.98314750162208575</v>
      </c>
      <c r="J9" s="60">
        <f>J12+J10</f>
        <v>28</v>
      </c>
      <c r="K9" s="61">
        <f>K10+K12</f>
        <v>264754019.79000002</v>
      </c>
      <c r="L9" s="61">
        <f>L10+L12</f>
        <v>168462981.62</v>
      </c>
      <c r="M9" s="61">
        <f>M10+M12</f>
        <v>58245181.36999999</v>
      </c>
      <c r="N9" s="62">
        <f>IFERROR(M9/O9,".")</f>
        <v>0.53930464324898286</v>
      </c>
      <c r="O9" s="63">
        <f>'[3]arkusz główny'!AR19</f>
        <v>108000519</v>
      </c>
    </row>
    <row r="10" spans="1:15" x14ac:dyDescent="0.25">
      <c r="A10" s="279" t="s">
        <v>30</v>
      </c>
      <c r="B10" s="38" t="s">
        <v>31</v>
      </c>
      <c r="C10" s="274"/>
      <c r="D10" s="280">
        <f>'[3]arkusz główny'!H20</f>
        <v>103</v>
      </c>
      <c r="E10" s="282">
        <f>'[3]arkusz główny'!I20</f>
        <v>499787010.64999998</v>
      </c>
      <c r="F10" s="275"/>
      <c r="G10" s="296">
        <f>'[3]arkusz główny'!U20</f>
        <v>88</v>
      </c>
      <c r="H10" s="282">
        <f>'[3]arkusz główny'!V20</f>
        <v>456300386.75</v>
      </c>
      <c r="I10" s="276"/>
      <c r="J10" s="298">
        <f>'[3]arkusz główny'!AK20</f>
        <v>17</v>
      </c>
      <c r="K10" s="286">
        <f>'[3]arkusz główny'!AL20</f>
        <v>246784315.54000002</v>
      </c>
      <c r="L10" s="299">
        <f>'[3]arkusz główny'!AM20</f>
        <v>157028859.09</v>
      </c>
      <c r="M10" s="286">
        <f>'[3]arkusz główny'!AN20</f>
        <v>54351694.949999988</v>
      </c>
      <c r="N10" s="277"/>
      <c r="O10" s="278"/>
    </row>
    <row r="11" spans="1:15" ht="21.75" customHeight="1" x14ac:dyDescent="0.25">
      <c r="A11" s="279"/>
      <c r="B11" s="64" t="s">
        <v>32</v>
      </c>
      <c r="C11" s="274"/>
      <c r="D11" s="281"/>
      <c r="E11" s="283"/>
      <c r="F11" s="275"/>
      <c r="G11" s="297"/>
      <c r="H11" s="283"/>
      <c r="I11" s="276"/>
      <c r="J11" s="298"/>
      <c r="K11" s="286"/>
      <c r="L11" s="300"/>
      <c r="M11" s="286"/>
      <c r="N11" s="277"/>
      <c r="O11" s="278"/>
    </row>
    <row r="12" spans="1:15" x14ac:dyDescent="0.25">
      <c r="A12" s="44" t="s">
        <v>33</v>
      </c>
      <c r="B12" s="45" t="s">
        <v>34</v>
      </c>
      <c r="C12" s="274"/>
      <c r="D12" s="46">
        <f>'[3]arkusz główny'!H26</f>
        <v>61</v>
      </c>
      <c r="E12" s="47">
        <f>'[3]arkusz główny'!I26</f>
        <v>60437797.459999993</v>
      </c>
      <c r="F12" s="275"/>
      <c r="G12" s="48">
        <f>'[3]arkusz główny'!U26</f>
        <v>32</v>
      </c>
      <c r="H12" s="47">
        <f>'[3]arkusz główny'!V26</f>
        <v>19778704.960000001</v>
      </c>
      <c r="I12" s="276"/>
      <c r="J12" s="49">
        <f>'[3]arkusz główny'!AK26</f>
        <v>11</v>
      </c>
      <c r="K12" s="50">
        <f>'[3]arkusz główny'!AL26</f>
        <v>17969704.250000004</v>
      </c>
      <c r="L12" s="50">
        <f>'[3]arkusz główny'!AM26</f>
        <v>11434122.529999999</v>
      </c>
      <c r="M12" s="50">
        <f>'[3]arkusz główny'!AN26</f>
        <v>3893486.42</v>
      </c>
      <c r="N12" s="277"/>
      <c r="O12" s="278"/>
    </row>
    <row r="13" spans="1:15" x14ac:dyDescent="0.25">
      <c r="A13" s="52">
        <v>3</v>
      </c>
      <c r="B13" s="53" t="s">
        <v>35</v>
      </c>
      <c r="C13" s="54">
        <f>'[3]arkusz główny'!F38</f>
        <v>194907782.620563</v>
      </c>
      <c r="D13" s="55">
        <f>D14+D17</f>
        <v>4616</v>
      </c>
      <c r="E13" s="56">
        <f>E14+E17</f>
        <v>268858534.80000001</v>
      </c>
      <c r="F13" s="57"/>
      <c r="G13" s="58">
        <f>G14+G17</f>
        <v>3425</v>
      </c>
      <c r="H13" s="56">
        <f>H14+H17</f>
        <v>179841663.26999998</v>
      </c>
      <c r="I13" s="59">
        <f>IFERROR(H13/C13,".")</f>
        <v>0.92270129418129487</v>
      </c>
      <c r="J13" s="60">
        <f>'[3]arkusz główny'!AK38</f>
        <v>10635</v>
      </c>
      <c r="K13" s="61">
        <f>K14+K17</f>
        <v>103803336.54000001</v>
      </c>
      <c r="L13" s="61">
        <f>L14+L17</f>
        <v>66049958.730000004</v>
      </c>
      <c r="M13" s="61">
        <f>M14+M17</f>
        <v>23357468.220000003</v>
      </c>
      <c r="N13" s="62">
        <f>IFERROR(M13/O13,".")</f>
        <v>0.53079847060748475</v>
      </c>
      <c r="O13" s="63">
        <f>'[3]arkusz główny'!AR38</f>
        <v>44004400</v>
      </c>
    </row>
    <row r="14" spans="1:15" x14ac:dyDescent="0.25">
      <c r="A14" s="284" t="s">
        <v>36</v>
      </c>
      <c r="B14" s="65" t="s">
        <v>37</v>
      </c>
      <c r="C14" s="274"/>
      <c r="D14" s="42">
        <f>D15+D16</f>
        <v>4417</v>
      </c>
      <c r="E14" s="288"/>
      <c r="F14" s="290"/>
      <c r="G14" s="66">
        <f>G15+G16</f>
        <v>3319</v>
      </c>
      <c r="H14" s="67">
        <f>H15+H16</f>
        <v>33496469.750000007</v>
      </c>
      <c r="I14" s="291"/>
      <c r="J14" s="42">
        <f>'[3]arkusz główny'!AK39</f>
        <v>10586</v>
      </c>
      <c r="K14" s="43">
        <f>K15+K16</f>
        <v>31124873.689999998</v>
      </c>
      <c r="L14" s="43">
        <f>L15+L16</f>
        <v>19804653.780000001</v>
      </c>
      <c r="M14" s="43">
        <f>M15+M16</f>
        <v>7167647.6200000001</v>
      </c>
      <c r="N14" s="292"/>
      <c r="O14" s="295"/>
    </row>
    <row r="15" spans="1:15" ht="24" x14ac:dyDescent="0.25">
      <c r="A15" s="287"/>
      <c r="B15" s="65" t="s">
        <v>38</v>
      </c>
      <c r="C15" s="274"/>
      <c r="D15" s="42">
        <f>'[3]arkusz główny'!H40</f>
        <v>4417</v>
      </c>
      <c r="E15" s="288"/>
      <c r="F15" s="290"/>
      <c r="G15" s="66">
        <f>'[3]arkusz główny'!U40</f>
        <v>3319</v>
      </c>
      <c r="H15" s="67">
        <f>'[3]zobowiązania wieloletnie'!F7</f>
        <v>10924736.530000009</v>
      </c>
      <c r="I15" s="291"/>
      <c r="J15" s="42">
        <f>'[3]arkusz główny'!AK40</f>
        <v>2431</v>
      </c>
      <c r="K15" s="43">
        <f>'[3]arkusz główny'!AL40</f>
        <v>8553140.4700000007</v>
      </c>
      <c r="L15" s="43">
        <f>'[3]arkusz główny'!AM40</f>
        <v>5442334.3999999994</v>
      </c>
      <c r="M15" s="43">
        <f>'[3]arkusz główny'!AN40</f>
        <v>1939562.59</v>
      </c>
      <c r="N15" s="293"/>
      <c r="O15" s="295"/>
    </row>
    <row r="16" spans="1:15" x14ac:dyDescent="0.25">
      <c r="A16" s="285"/>
      <c r="B16" s="68" t="s">
        <v>39</v>
      </c>
      <c r="C16" s="274"/>
      <c r="D16" s="69"/>
      <c r="E16" s="289"/>
      <c r="F16" s="290"/>
      <c r="G16" s="70"/>
      <c r="H16" s="71">
        <f>'[3]zobowiązania wieloletnie'!F8</f>
        <v>22571733.219999999</v>
      </c>
      <c r="I16" s="291"/>
      <c r="J16" s="72">
        <f>'[3]arkusz główny'!AK49</f>
        <v>8305</v>
      </c>
      <c r="K16" s="73">
        <f>'[3]arkusz główny'!AL49</f>
        <v>22571733.219999999</v>
      </c>
      <c r="L16" s="73">
        <f>'[3]arkusz główny'!AM49</f>
        <v>14362319.380000001</v>
      </c>
      <c r="M16" s="73">
        <f>'[3]arkusz główny'!AN49</f>
        <v>5228085.03</v>
      </c>
      <c r="N16" s="293"/>
      <c r="O16" s="295"/>
    </row>
    <row r="17" spans="1:16" x14ac:dyDescent="0.25">
      <c r="A17" s="44" t="s">
        <v>40</v>
      </c>
      <c r="B17" s="74" t="s">
        <v>41</v>
      </c>
      <c r="C17" s="75"/>
      <c r="D17" s="49">
        <f>'[3]arkusz główny'!H50</f>
        <v>199</v>
      </c>
      <c r="E17" s="50">
        <f>'[3]arkusz główny'!I50</f>
        <v>268858534.80000001</v>
      </c>
      <c r="F17" s="290"/>
      <c r="G17" s="76">
        <f>'[3]arkusz główny'!U50</f>
        <v>106</v>
      </c>
      <c r="H17" s="77">
        <f>'[3]arkusz główny'!V50</f>
        <v>146345193.51999998</v>
      </c>
      <c r="I17" s="291"/>
      <c r="J17" s="49">
        <f>'[3]arkusz główny'!AK50</f>
        <v>50</v>
      </c>
      <c r="K17" s="50">
        <f>'[3]arkusz główny'!AL50</f>
        <v>72678462.850000009</v>
      </c>
      <c r="L17" s="50">
        <f>'[3]arkusz główny'!AM50</f>
        <v>46245304.950000003</v>
      </c>
      <c r="M17" s="50">
        <f>'[3]arkusz główny'!AN50</f>
        <v>16189820.600000001</v>
      </c>
      <c r="N17" s="294"/>
      <c r="O17" s="295"/>
    </row>
    <row r="18" spans="1:16" x14ac:dyDescent="0.25">
      <c r="A18" s="52">
        <v>4</v>
      </c>
      <c r="B18" s="53" t="s">
        <v>42</v>
      </c>
      <c r="C18" s="54">
        <f>'[3]arkusz główny'!F54</f>
        <v>17877559784.656116</v>
      </c>
      <c r="D18" s="55">
        <f>D19+D23+D24+D25+D26</f>
        <v>125592</v>
      </c>
      <c r="E18" s="56">
        <f>E19+E23+E24+E25+E26</f>
        <v>35415045058.276031</v>
      </c>
      <c r="F18" s="57">
        <f t="shared" ref="F18:F28" si="0">IFERROR(E18/C18,".")</f>
        <v>1.9809775766305602</v>
      </c>
      <c r="G18" s="58">
        <f>G19+G23+G24+G25+G26</f>
        <v>55837</v>
      </c>
      <c r="H18" s="56">
        <f>H19+H23+H24+H25+H26</f>
        <v>15004031567.649691</v>
      </c>
      <c r="I18" s="59">
        <f t="shared" ref="I18:I28" si="1">IFERROR(H18/C18,".")</f>
        <v>0.83926619451315121</v>
      </c>
      <c r="J18" s="60">
        <f>'[3]arkusz główny'!AK54</f>
        <v>44440</v>
      </c>
      <c r="K18" s="61">
        <f>K19+K23+K24+K25+K26</f>
        <v>10872928387.569998</v>
      </c>
      <c r="L18" s="61">
        <f>L19+L23+L24+L25+L26</f>
        <v>7080251495.9100027</v>
      </c>
      <c r="M18" s="61">
        <f>M19+M23+M24+M25+M26</f>
        <v>2428414074.7999973</v>
      </c>
      <c r="N18" s="62">
        <f t="shared" ref="N18:N28" si="2">IFERROR(M18/O18,".")</f>
        <v>0.60577136159820932</v>
      </c>
      <c r="O18" s="63">
        <f>'[3]arkusz główny'!AR54</f>
        <v>4008796435</v>
      </c>
    </row>
    <row r="19" spans="1:16" x14ac:dyDescent="0.25">
      <c r="A19" s="284" t="s">
        <v>43</v>
      </c>
      <c r="B19" s="78" t="s">
        <v>44</v>
      </c>
      <c r="C19" s="79">
        <f>'[3]arkusz główny'!F55</f>
        <v>10322752180.319883</v>
      </c>
      <c r="D19" s="80">
        <f>'[3]arkusz główny'!H55</f>
        <v>105101</v>
      </c>
      <c r="E19" s="81">
        <f>'[3]arkusz główny'!I55</f>
        <v>20448142065.209999</v>
      </c>
      <c r="F19" s="82">
        <f t="shared" si="0"/>
        <v>1.9808808453421913</v>
      </c>
      <c r="G19" s="83">
        <f>'[3]arkusz główny'!U55</f>
        <v>47089</v>
      </c>
      <c r="H19" s="81">
        <f>'[3]arkusz główny'!V55</f>
        <v>9061771135.4000015</v>
      </c>
      <c r="I19" s="82">
        <f t="shared" si="1"/>
        <v>0.87784449118870489</v>
      </c>
      <c r="J19" s="84">
        <f>'[3]arkusz główny'!AK55</f>
        <v>40608</v>
      </c>
      <c r="K19" s="51">
        <f>'[3]arkusz główny'!AL55</f>
        <v>7695931491.3499985</v>
      </c>
      <c r="L19" s="51">
        <f>'[3]arkusz główny'!AM55</f>
        <v>4896921069.6400023</v>
      </c>
      <c r="M19" s="51">
        <f>'[3]arkusz główny'!AN55</f>
        <v>1721318106.9599972</v>
      </c>
      <c r="N19" s="85">
        <f t="shared" si="2"/>
        <v>0.74357489598987703</v>
      </c>
      <c r="O19" s="86">
        <f>'[3]arkusz główny'!AR55</f>
        <v>2314922298</v>
      </c>
      <c r="P19" s="87"/>
    </row>
    <row r="20" spans="1:16" x14ac:dyDescent="0.25">
      <c r="A20" s="279"/>
      <c r="B20" s="88" t="s">
        <v>45</v>
      </c>
      <c r="C20" s="89">
        <f>[3]limity_ogółem!E98</f>
        <v>9400111691.3716927</v>
      </c>
      <c r="D20" s="90">
        <f>'[3]4.1_modernizacja'!D46+'[3]4.1_modernizacja'!D69+'[3]4.1_modernizacja'!D92+'[3]4.1_modernizacja'!D115</f>
        <v>99420</v>
      </c>
      <c r="E20" s="91">
        <f>'[3]4.1_modernizacja'!E46+'[3]4.1_modernizacja'!E69+'[3]4.1_modernizacja'!E92+'[3]4.1_modernizacja'!E115</f>
        <v>19957284701.749992</v>
      </c>
      <c r="F20" s="82">
        <f t="shared" si="0"/>
        <v>2.1230901671167022</v>
      </c>
      <c r="G20" s="92">
        <f>'[3]4.1_modernizacja'!M46+'[3]4.1_modernizacja'!M69+'[3]4.1_modernizacja'!M92+'[3]4.1_modernizacja'!M115</f>
        <v>46640</v>
      </c>
      <c r="H20" s="91">
        <f>'[3]4.1_modernizacja'!N46+'[3]4.1_modernizacja'!N69+'[3]4.1_modernizacja'!N92+'[3]4.1_modernizacja'!N115</f>
        <v>9028354991.8999996</v>
      </c>
      <c r="I20" s="82">
        <f t="shared" si="1"/>
        <v>0.96045188486292921</v>
      </c>
      <c r="J20" s="72">
        <v>40495</v>
      </c>
      <c r="K20" s="73">
        <f>'[3]4.1_modernizacja'!W46+'[3]4.1_modernizacja'!W69+'[3]4.1_modernizacja'!W92+'[3]4.1_modernizacja'!W115</f>
        <v>7681643384.4500008</v>
      </c>
      <c r="L20" s="73">
        <f>'[3]4.1_modernizacja'!X46+'[3]4.1_modernizacja'!X69+'[3]4.1_modernizacja'!X92+'[3]4.1_modernizacja'!X115</f>
        <v>4887829547.9300022</v>
      </c>
      <c r="M20" s="73">
        <f>'[3]4.1_modernizacja'!Y46+'[3]4.1_modernizacja'!Y69+'[3]4.1_modernizacja'!Y92+'[3]4.1_modernizacja'!Y115</f>
        <v>1718233003.2599969</v>
      </c>
      <c r="N20" s="93">
        <f t="shared" si="2"/>
        <v>0.81590522351741435</v>
      </c>
      <c r="O20" s="89">
        <f>[3]limity_ogółem!D98</f>
        <v>2105922298</v>
      </c>
    </row>
    <row r="21" spans="1:16" x14ac:dyDescent="0.25">
      <c r="A21" s="279"/>
      <c r="B21" s="88" t="s">
        <v>46</v>
      </c>
      <c r="C21" s="94">
        <f>[3]limity_ogółem!E99</f>
        <v>44791788.948189996</v>
      </c>
      <c r="D21" s="90">
        <f>'[3]4.1_modernizacja'!D138</f>
        <v>2666</v>
      </c>
      <c r="E21" s="91">
        <f>'[3]4.1_modernizacja'!E138</f>
        <v>210388781</v>
      </c>
      <c r="F21" s="82">
        <f t="shared" si="0"/>
        <v>4.6970390319385009</v>
      </c>
      <c r="G21" s="92">
        <f>'[3]4.1_modernizacja'!M138</f>
        <v>393</v>
      </c>
      <c r="H21" s="91">
        <f>'[3]4.1_modernizacja'!N138</f>
        <v>28100423.799999997</v>
      </c>
      <c r="I21" s="95">
        <f t="shared" si="1"/>
        <v>0.62735658610338929</v>
      </c>
      <c r="J21" s="72">
        <f>'[3]4.1_modernizacja'!AB138</f>
        <v>221</v>
      </c>
      <c r="K21" s="73">
        <f>'[3]4.1_modernizacja'!W138</f>
        <v>14288106.9</v>
      </c>
      <c r="L21" s="73">
        <f>'[3]4.1_modernizacja'!X138</f>
        <v>9091521.709999999</v>
      </c>
      <c r="M21" s="73">
        <f>'[3]4.1_modernizacja'!Y138</f>
        <v>3085103.7</v>
      </c>
      <c r="N21" s="93">
        <f t="shared" si="2"/>
        <v>0.30851037000000003</v>
      </c>
      <c r="O21" s="89">
        <f>[3]limity_ogółem!D99</f>
        <v>10000000</v>
      </c>
    </row>
    <row r="22" spans="1:16" x14ac:dyDescent="0.25">
      <c r="A22" s="279"/>
      <c r="B22" s="88" t="s">
        <v>47</v>
      </c>
      <c r="C22" s="96">
        <f>[3]limity_ogółem!E100</f>
        <v>352904000</v>
      </c>
      <c r="D22" s="39">
        <f>'[3]4.1_modernizacja'!D161</f>
        <v>3015</v>
      </c>
      <c r="E22" s="40">
        <f>'[3]4.1_modernizacja'!E161</f>
        <v>280468582.46000004</v>
      </c>
      <c r="F22" s="97">
        <f t="shared" si="0"/>
        <v>0.79474469674472392</v>
      </c>
      <c r="G22" s="41">
        <f>'[3]4.1_modernizacja'!M161</f>
        <v>56</v>
      </c>
      <c r="H22" s="40">
        <f>'[3]4.1_modernizacja'!N161</f>
        <v>5315719.7</v>
      </c>
      <c r="I22" s="98">
        <f t="shared" si="1"/>
        <v>1.5062792430802711E-2</v>
      </c>
      <c r="J22" s="84">
        <f>'[3]4.1_modernizacja'!V161</f>
        <v>0</v>
      </c>
      <c r="K22" s="51">
        <f>'[3]4.1_modernizacja'!W161</f>
        <v>0</v>
      </c>
      <c r="L22" s="51">
        <f>'[3]4.1_modernizacja'!X161</f>
        <v>0</v>
      </c>
      <c r="M22" s="73">
        <f>'[3]4.1_modernizacja'!Y161</f>
        <v>0</v>
      </c>
      <c r="N22" s="93">
        <f t="shared" si="2"/>
        <v>0</v>
      </c>
      <c r="O22" s="89">
        <f>[3]limity_ogółem!D100</f>
        <v>80000000</v>
      </c>
    </row>
    <row r="23" spans="1:16" x14ac:dyDescent="0.25">
      <c r="A23" s="279"/>
      <c r="B23" s="78" t="s">
        <v>48</v>
      </c>
      <c r="C23" s="99">
        <f>'[3]arkusz główny'!F70</f>
        <v>502626808.54393399</v>
      </c>
      <c r="D23" s="100">
        <f>'[3]arkusz główny'!H70</f>
        <v>4681</v>
      </c>
      <c r="E23" s="101">
        <f>'[3]arkusz główny'!I70</f>
        <v>805486735.70000005</v>
      </c>
      <c r="F23" s="102">
        <f t="shared" si="0"/>
        <v>1.6025542649295306</v>
      </c>
      <c r="G23" s="103">
        <f>'[3]arkusz główny'!U70</f>
        <v>2803</v>
      </c>
      <c r="H23" s="101">
        <f>'[3]arkusz główny'!V70</f>
        <v>421518625.56999993</v>
      </c>
      <c r="I23" s="104">
        <f t="shared" si="1"/>
        <v>0.83863140287145177</v>
      </c>
      <c r="J23" s="105">
        <f>'[3]arkusz główny'!AK70</f>
        <v>2541</v>
      </c>
      <c r="K23" s="77">
        <f>'[3]arkusz główny'!AL70</f>
        <v>388451675.17000002</v>
      </c>
      <c r="L23" s="77">
        <f>'[3]arkusz główny'!AM70</f>
        <v>341255083.24000001</v>
      </c>
      <c r="M23" s="77">
        <f>'[3]arkusz główny'!AN70</f>
        <v>86966655.999999985</v>
      </c>
      <c r="N23" s="106">
        <f t="shared" si="2"/>
        <v>0.77099237324735326</v>
      </c>
      <c r="O23" s="107">
        <f>'[3]arkusz główny'!AR70</f>
        <v>112798335</v>
      </c>
    </row>
    <row r="24" spans="1:16" ht="36" x14ac:dyDescent="0.25">
      <c r="A24" s="279"/>
      <c r="B24" s="78" t="str">
        <f>'[3]arkusz główny'!D74</f>
        <v>Inwestycje mające na celu ochronę wód przed zanieczyszczeniem azotanami pochodzącymi ze źródeł rolniczych 
(w tym "Inwestycje w gospodarstwach położonych na obszarach OSN")</v>
      </c>
      <c r="C24" s="99">
        <f>'[3]arkusz główny'!F74</f>
        <v>615531739.48140097</v>
      </c>
      <c r="D24" s="100">
        <f>'[3]arkusz główny'!H74</f>
        <v>9730</v>
      </c>
      <c r="E24" s="101">
        <f>'[3]arkusz główny'!I74</f>
        <v>777064797.76999998</v>
      </c>
      <c r="F24" s="108">
        <f t="shared" si="0"/>
        <v>1.2624284791953932</v>
      </c>
      <c r="G24" s="103">
        <f>'[3]arkusz główny'!U74</f>
        <v>4183</v>
      </c>
      <c r="H24" s="101">
        <f>'[3]arkusz główny'!V74</f>
        <v>327540767.34999996</v>
      </c>
      <c r="I24" s="104">
        <f t="shared" si="1"/>
        <v>0.53212652791220849</v>
      </c>
      <c r="J24" s="105">
        <f>'[3]arkusz główny'!AK74</f>
        <v>3438</v>
      </c>
      <c r="K24" s="77">
        <f>'[3]arkusz główny'!AL74</f>
        <v>255053009.03999996</v>
      </c>
      <c r="L24" s="77">
        <f>'[3]arkusz główny'!AM74</f>
        <v>230014255.28</v>
      </c>
      <c r="M24" s="77">
        <f>'[3]arkusz główny'!AN74</f>
        <v>55650144.609999999</v>
      </c>
      <c r="N24" s="106">
        <f t="shared" si="2"/>
        <v>0.40520309279613098</v>
      </c>
      <c r="O24" s="107">
        <f>'[3]arkusz główny'!AR74</f>
        <v>137338894</v>
      </c>
    </row>
    <row r="25" spans="1:16" x14ac:dyDescent="0.25">
      <c r="A25" s="44" t="s">
        <v>49</v>
      </c>
      <c r="B25" s="78" t="s">
        <v>50</v>
      </c>
      <c r="C25" s="109">
        <f>'[3]arkusz główny'!F82</f>
        <v>3830194947.6328478</v>
      </c>
      <c r="D25" s="90">
        <f>'[3]arkusz główny'!H82</f>
        <v>5846</v>
      </c>
      <c r="E25" s="91">
        <f>'[3]arkusz główny'!I82</f>
        <v>11194415060.359999</v>
      </c>
      <c r="F25" s="110">
        <f t="shared" si="0"/>
        <v>2.9226750109099315</v>
      </c>
      <c r="G25" s="92">
        <f>'[3]arkusz główny'!U82</f>
        <v>1577</v>
      </c>
      <c r="H25" s="91">
        <f>'[3]arkusz główny'!V82</f>
        <v>3334442962.7600002</v>
      </c>
      <c r="I25" s="111">
        <f t="shared" si="1"/>
        <v>0.87056742759810846</v>
      </c>
      <c r="J25" s="49">
        <f>'[3]arkusz główny'!AK82</f>
        <v>901</v>
      </c>
      <c r="K25" s="50">
        <f>'[3]arkusz główny'!AL82</f>
        <v>2098908971.7900002</v>
      </c>
      <c r="L25" s="50">
        <f>'[3]arkusz główny'!AM82</f>
        <v>1335535772.6900003</v>
      </c>
      <c r="M25" s="50">
        <f>'[3]arkusz główny'!AN82</f>
        <v>468415756.06000006</v>
      </c>
      <c r="N25" s="112">
        <f t="shared" si="2"/>
        <v>0.54764269008263156</v>
      </c>
      <c r="O25" s="113">
        <f>'[3]arkusz główny'!AR82</f>
        <v>855330975</v>
      </c>
    </row>
    <row r="26" spans="1:16" x14ac:dyDescent="0.25">
      <c r="A26" s="284" t="s">
        <v>51</v>
      </c>
      <c r="B26" s="74" t="s">
        <v>52</v>
      </c>
      <c r="C26" s="109">
        <f>'[3]arkusz główny'!F94</f>
        <v>1877234258.8095508</v>
      </c>
      <c r="D26" s="90">
        <f>'[3]arkusz główny'!H94</f>
        <v>234</v>
      </c>
      <c r="E26" s="91">
        <f>'[3]arkusz główny'!I94</f>
        <v>2189936399.2360291</v>
      </c>
      <c r="F26" s="110">
        <f t="shared" si="0"/>
        <v>1.1665759821711217</v>
      </c>
      <c r="G26" s="48">
        <f>'[3]arkusz główny'!U94</f>
        <v>185</v>
      </c>
      <c r="H26" s="91">
        <f>'[3]arkusz główny'!V94</f>
        <v>1858758076.5696886</v>
      </c>
      <c r="I26" s="111">
        <f t="shared" si="1"/>
        <v>0.99015776419317059</v>
      </c>
      <c r="J26" s="114">
        <f>'[3]arkusz główny'!AK94</f>
        <v>51</v>
      </c>
      <c r="K26" s="73">
        <f>'[3]arkusz główny'!AL94</f>
        <v>434583240.21999991</v>
      </c>
      <c r="L26" s="115">
        <f>'[3]arkusz główny'!AM94</f>
        <v>276525315.06</v>
      </c>
      <c r="M26" s="50">
        <f>'[3]arkusz główny'!AN94</f>
        <v>96063411.170000002</v>
      </c>
      <c r="N26" s="112">
        <f t="shared" si="2"/>
        <v>0.22704729155293435</v>
      </c>
      <c r="O26" s="113">
        <f>'[3]arkusz główny'!AR94</f>
        <v>423098688</v>
      </c>
    </row>
    <row r="27" spans="1:16" x14ac:dyDescent="0.25">
      <c r="A27" s="285"/>
      <c r="B27" s="74" t="s">
        <v>53</v>
      </c>
      <c r="C27" s="109">
        <f>'[3]arkusz główny'!F95</f>
        <v>729219849.86849999</v>
      </c>
      <c r="D27" s="90"/>
      <c r="E27" s="91"/>
      <c r="F27" s="110"/>
      <c r="G27" s="48"/>
      <c r="H27" s="91"/>
      <c r="I27" s="111"/>
      <c r="J27" s="114"/>
      <c r="K27" s="73"/>
      <c r="L27" s="115"/>
      <c r="M27" s="50"/>
      <c r="N27" s="112"/>
      <c r="O27" s="113">
        <f>'[3]arkusz główny'!AR95</f>
        <v>165307245</v>
      </c>
    </row>
    <row r="28" spans="1:16" ht="24" x14ac:dyDescent="0.25">
      <c r="A28" s="52">
        <v>5</v>
      </c>
      <c r="B28" s="53" t="s">
        <v>54</v>
      </c>
      <c r="C28" s="54">
        <f>'[3]arkusz główny'!F96</f>
        <v>533864294.81174296</v>
      </c>
      <c r="D28" s="55">
        <f>D29+D30</f>
        <v>11563</v>
      </c>
      <c r="E28" s="56">
        <f>E29+E30</f>
        <v>835786157.94000006</v>
      </c>
      <c r="F28" s="57">
        <f t="shared" si="0"/>
        <v>1.5655404679848912</v>
      </c>
      <c r="G28" s="58">
        <f>G29+G30</f>
        <v>6253</v>
      </c>
      <c r="H28" s="56">
        <f>H29+H30</f>
        <v>419386632.22000003</v>
      </c>
      <c r="I28" s="59">
        <f t="shared" si="1"/>
        <v>0.78556786115072319</v>
      </c>
      <c r="J28" s="60">
        <f>'[3]arkusz główny'!AK96</f>
        <v>4764</v>
      </c>
      <c r="K28" s="61">
        <f>K29+K30</f>
        <v>325949557.27999991</v>
      </c>
      <c r="L28" s="61">
        <f>L29+L30</f>
        <v>206418971.32000002</v>
      </c>
      <c r="M28" s="61">
        <f>M29+M30</f>
        <v>71585805.579999998</v>
      </c>
      <c r="N28" s="62">
        <f t="shared" si="2"/>
        <v>0.60437414871669892</v>
      </c>
      <c r="O28" s="63">
        <f>'[3]arkusz główny'!AR96</f>
        <v>118446174</v>
      </c>
    </row>
    <row r="29" spans="1:16" x14ac:dyDescent="0.25">
      <c r="A29" s="116" t="s">
        <v>55</v>
      </c>
      <c r="B29" s="117" t="s">
        <v>56</v>
      </c>
      <c r="C29" s="274"/>
      <c r="D29" s="39">
        <f>'[3]arkusz główny'!H97</f>
        <v>9860</v>
      </c>
      <c r="E29" s="40">
        <f>'[3]arkusz główny'!I97</f>
        <v>716036517.56000006</v>
      </c>
      <c r="F29" s="275"/>
      <c r="G29" s="41">
        <f>'[3]arkusz główny'!U97</f>
        <v>5617</v>
      </c>
      <c r="H29" s="40">
        <f>'[3]arkusz główny'!V97</f>
        <v>385203853.29000002</v>
      </c>
      <c r="I29" s="276"/>
      <c r="J29" s="84">
        <f>'[3]arkusz główny'!AK97</f>
        <v>4260</v>
      </c>
      <c r="K29" s="51">
        <f>'[3]arkusz główny'!AL97</f>
        <v>298141346.56999993</v>
      </c>
      <c r="L29" s="51">
        <f>'[3]arkusz główny'!AM97</f>
        <v>188724609.06000003</v>
      </c>
      <c r="M29" s="51">
        <f>'[3]arkusz główny'!AN97</f>
        <v>65342375.670000002</v>
      </c>
      <c r="N29" s="277"/>
      <c r="O29" s="278"/>
    </row>
    <row r="30" spans="1:16" x14ac:dyDescent="0.25">
      <c r="A30" s="44" t="s">
        <v>57</v>
      </c>
      <c r="B30" s="45" t="s">
        <v>58</v>
      </c>
      <c r="C30" s="274"/>
      <c r="D30" s="46">
        <f>'[3]arkusz główny'!H107</f>
        <v>1703</v>
      </c>
      <c r="E30" s="47">
        <f>'[3]arkusz główny'!I107</f>
        <v>119749640.38000001</v>
      </c>
      <c r="F30" s="275"/>
      <c r="G30" s="48">
        <f>'[3]arkusz główny'!U107</f>
        <v>636</v>
      </c>
      <c r="H30" s="47">
        <f>'[3]arkusz główny'!V107</f>
        <v>34182778.93</v>
      </c>
      <c r="I30" s="276"/>
      <c r="J30" s="49">
        <f>'[3]arkusz główny'!AK107</f>
        <v>507</v>
      </c>
      <c r="K30" s="50">
        <f>'[3]arkusz główny'!AL107</f>
        <v>27808210.710000001</v>
      </c>
      <c r="L30" s="50">
        <f>'[3]arkusz główny'!AM107</f>
        <v>17694362.259999998</v>
      </c>
      <c r="M30" s="50">
        <f>'[3]arkusz główny'!AN107</f>
        <v>6243429.9100000001</v>
      </c>
      <c r="N30" s="277"/>
      <c r="O30" s="278"/>
    </row>
    <row r="31" spans="1:16" x14ac:dyDescent="0.25">
      <c r="A31" s="52">
        <v>6</v>
      </c>
      <c r="B31" s="53" t="s">
        <v>59</v>
      </c>
      <c r="C31" s="54">
        <f>SUM(C32:C36)</f>
        <v>13915738453.28363</v>
      </c>
      <c r="D31" s="55">
        <f>D32+D33+D34+D35+D36</f>
        <v>171100</v>
      </c>
      <c r="E31" s="56">
        <f>E32+E33+E34+E35+E36</f>
        <v>21057366943.510002</v>
      </c>
      <c r="F31" s="57">
        <f t="shared" ref="F31:F37" si="3">IFERROR(E31/C31,".")</f>
        <v>1.513205139217114</v>
      </c>
      <c r="G31" s="58">
        <f>G32+G33+G34+G35+G36</f>
        <v>122695</v>
      </c>
      <c r="H31" s="56">
        <f>H32+H33+H34+H35+H36</f>
        <v>12653450197.299999</v>
      </c>
      <c r="I31" s="59">
        <f t="shared" ref="I31:I37" si="4">IFERROR(H31/C31,".")</f>
        <v>0.90929060213216528</v>
      </c>
      <c r="J31" s="60">
        <f>'[3]arkusz główny'!AK120</f>
        <v>119359</v>
      </c>
      <c r="K31" s="61">
        <f>K32+K33+K34+K35+K36</f>
        <v>10626667841.610001</v>
      </c>
      <c r="L31" s="61">
        <f>L32+L33+L34+L35+L36</f>
        <v>6761748737.8699999</v>
      </c>
      <c r="M31" s="61">
        <f>M32+M33+M34+M35+M36</f>
        <v>2353708805.4099998</v>
      </c>
      <c r="N31" s="62">
        <f t="shared" ref="N31:N37" si="5">IFERROR(M31/O31,".")</f>
        <v>0.76397392641625095</v>
      </c>
      <c r="O31" s="63">
        <f>SUM(O32:O36)</f>
        <v>3080875831</v>
      </c>
    </row>
    <row r="32" spans="1:16" x14ac:dyDescent="0.25">
      <c r="A32" s="116" t="s">
        <v>60</v>
      </c>
      <c r="B32" s="117" t="s">
        <v>61</v>
      </c>
      <c r="C32" s="118">
        <f>'[3]arkusz główny'!F121</f>
        <v>3526459501.5115438</v>
      </c>
      <c r="D32" s="39">
        <f>'[3]arkusz główny'!H121</f>
        <v>35642</v>
      </c>
      <c r="E32" s="40">
        <f>'[3]arkusz główny'!I121</f>
        <v>4485450000</v>
      </c>
      <c r="F32" s="97">
        <f t="shared" si="3"/>
        <v>1.2719414466768737</v>
      </c>
      <c r="G32" s="41">
        <f>'[3]arkusz główny'!U121</f>
        <v>26793</v>
      </c>
      <c r="H32" s="40">
        <f>'[3]arkusz główny'!V121</f>
        <v>3424650000</v>
      </c>
      <c r="I32" s="98">
        <f t="shared" si="4"/>
        <v>0.97112982540479897</v>
      </c>
      <c r="J32" s="84">
        <f>'[3]arkusz główny'!AK121</f>
        <v>26525</v>
      </c>
      <c r="K32" s="51">
        <f>'[3]arkusz główny'!AL121</f>
        <v>3058560000</v>
      </c>
      <c r="L32" s="51">
        <f>'[3]arkusz główny'!AM121</f>
        <v>1946161728</v>
      </c>
      <c r="M32" s="51">
        <f>'[3]arkusz główny'!AN121</f>
        <v>683539110.60000002</v>
      </c>
      <c r="N32" s="119">
        <f t="shared" si="5"/>
        <v>0.87278373303781387</v>
      </c>
      <c r="O32" s="86">
        <f>'[3]arkusz główny'!AR121</f>
        <v>783171231</v>
      </c>
    </row>
    <row r="33" spans="1:15" x14ac:dyDescent="0.25">
      <c r="A33" s="44" t="s">
        <v>62</v>
      </c>
      <c r="B33" s="45" t="s">
        <v>63</v>
      </c>
      <c r="C33" s="109">
        <f>'[3]arkusz główny'!F130</f>
        <v>3449294442.0632372</v>
      </c>
      <c r="D33" s="90">
        <f>'[3]arkusz główny'!H130</f>
        <v>31826</v>
      </c>
      <c r="E33" s="91">
        <f>'[3]arkusz główny'!I130</f>
        <v>5630800000</v>
      </c>
      <c r="F33" s="110">
        <f t="shared" si="3"/>
        <v>1.6324497935965909</v>
      </c>
      <c r="G33" s="92">
        <f>'[3]arkusz główny'!U130</f>
        <v>18357</v>
      </c>
      <c r="H33" s="91">
        <f>'[3]arkusz główny'!V130</f>
        <v>3217850000</v>
      </c>
      <c r="I33" s="111">
        <f t="shared" si="4"/>
        <v>0.93290093207444591</v>
      </c>
      <c r="J33" s="49">
        <f>'[3]arkusz główny'!AK130</f>
        <v>15818</v>
      </c>
      <c r="K33" s="50">
        <f>'[3]arkusz główny'!AL130</f>
        <v>2318440000</v>
      </c>
      <c r="L33" s="50">
        <f>'[3]arkusz główny'!AM130</f>
        <v>1475223372</v>
      </c>
      <c r="M33" s="50">
        <f>'[3]arkusz główny'!AN130</f>
        <v>507026023.93000001</v>
      </c>
      <c r="N33" s="112">
        <f t="shared" si="5"/>
        <v>0.66936130293279916</v>
      </c>
      <c r="O33" s="113">
        <f>'[3]arkusz główny'!AR130</f>
        <v>757477347</v>
      </c>
    </row>
    <row r="34" spans="1:15" x14ac:dyDescent="0.25">
      <c r="A34" s="44" t="s">
        <v>64</v>
      </c>
      <c r="B34" s="45" t="s">
        <v>65</v>
      </c>
      <c r="C34" s="109">
        <f>'[3]arkusz główny'!F139</f>
        <v>4460272296.7523565</v>
      </c>
      <c r="D34" s="90">
        <f>'[3]arkusz główny'!H139</f>
        <v>89944</v>
      </c>
      <c r="E34" s="91">
        <f>'[3]arkusz główny'!I139</f>
        <v>5396640000</v>
      </c>
      <c r="F34" s="110">
        <f t="shared" si="3"/>
        <v>1.2099350983412913</v>
      </c>
      <c r="G34" s="92">
        <f>'[3]arkusz główny'!U139</f>
        <v>73247</v>
      </c>
      <c r="H34" s="91">
        <f>'[3]arkusz główny'!V139</f>
        <v>4394820000</v>
      </c>
      <c r="I34" s="111">
        <f t="shared" si="4"/>
        <v>0.98532549306462436</v>
      </c>
      <c r="J34" s="49">
        <f>'[3]arkusz główny'!AK139</f>
        <v>73287</v>
      </c>
      <c r="K34" s="50">
        <f>'[3]arkusz główny'!AL139</f>
        <v>3824628000</v>
      </c>
      <c r="L34" s="50">
        <f>'[3]arkusz główny'!AM139</f>
        <v>2433610796.4000001</v>
      </c>
      <c r="M34" s="50">
        <f>'[3]arkusz główny'!AN139</f>
        <v>849178331.20000005</v>
      </c>
      <c r="N34" s="112">
        <f t="shared" si="5"/>
        <v>0.860142914406679</v>
      </c>
      <c r="O34" s="113">
        <f>'[3]arkusz główny'!AR139</f>
        <v>987252603</v>
      </c>
    </row>
    <row r="35" spans="1:15" x14ac:dyDescent="0.25">
      <c r="A35" s="44" t="s">
        <v>66</v>
      </c>
      <c r="B35" s="45" t="s">
        <v>67</v>
      </c>
      <c r="C35" s="109">
        <f>'[3]arkusz główny'!F150</f>
        <v>2469446850.0491371</v>
      </c>
      <c r="D35" s="90">
        <f>'[3]arkusz główny'!H150</f>
        <v>12801</v>
      </c>
      <c r="E35" s="91">
        <f>'[3]arkusz główny'!I150</f>
        <v>5544476943.5100002</v>
      </c>
      <c r="F35" s="110">
        <f t="shared" si="3"/>
        <v>2.2452303208711197</v>
      </c>
      <c r="G35" s="92">
        <f>'[3]arkusz główny'!U150</f>
        <v>3727</v>
      </c>
      <c r="H35" s="91">
        <f>'[3]arkusz główny'!V150</f>
        <v>1606014699.8999999</v>
      </c>
      <c r="I35" s="111">
        <f t="shared" si="4"/>
        <v>0.6503540255859499</v>
      </c>
      <c r="J35" s="49">
        <f>'[3]arkusz główny'!AK150</f>
        <v>3241</v>
      </c>
      <c r="K35" s="50">
        <f>'[3]arkusz główny'!AL150</f>
        <v>1415060780.4100001</v>
      </c>
      <c r="L35" s="50">
        <f>'[3]arkusz główny'!AM150</f>
        <v>900403167.75999975</v>
      </c>
      <c r="M35" s="50">
        <f>'[3]arkusz główny'!AN150</f>
        <v>311633238.71999997</v>
      </c>
      <c r="N35" s="112">
        <f t="shared" si="5"/>
        <v>0.56601127521320127</v>
      </c>
      <c r="O35" s="113">
        <f>'[3]arkusz główny'!AR150</f>
        <v>550577793</v>
      </c>
    </row>
    <row r="36" spans="1:15" x14ac:dyDescent="0.25">
      <c r="A36" s="44" t="s">
        <v>68</v>
      </c>
      <c r="B36" s="45" t="s">
        <v>69</v>
      </c>
      <c r="C36" s="109">
        <f>'[3]arkusz główny'!F156</f>
        <v>10265362.907357</v>
      </c>
      <c r="D36" s="46">
        <f>'[3]arkusz główny'!H156</f>
        <v>887</v>
      </c>
      <c r="E36" s="120"/>
      <c r="F36" s="121"/>
      <c r="G36" s="48">
        <f>'[3]arkusz główny'!U156</f>
        <v>571</v>
      </c>
      <c r="H36" s="47">
        <f>'[3]arkusz główny'!V156</f>
        <v>10115497.399999999</v>
      </c>
      <c r="I36" s="111">
        <f t="shared" si="4"/>
        <v>0.98540085638379182</v>
      </c>
      <c r="J36" s="49">
        <f>'[3]arkusz główny'!AK156</f>
        <v>570</v>
      </c>
      <c r="K36" s="50">
        <f>'[3]arkusz główny'!AL156</f>
        <v>9979061.1999999993</v>
      </c>
      <c r="L36" s="50">
        <f>'[3]arkusz główny'!AM156</f>
        <v>6349673.71</v>
      </c>
      <c r="M36" s="50">
        <f>'[3]arkusz główny'!AN156</f>
        <v>2332100.96</v>
      </c>
      <c r="N36" s="112">
        <f t="shared" si="5"/>
        <v>0.97298293556937265</v>
      </c>
      <c r="O36" s="113">
        <f>'[3]arkusz główny'!AR156</f>
        <v>2396857</v>
      </c>
    </row>
    <row r="37" spans="1:15" x14ac:dyDescent="0.25">
      <c r="A37" s="52">
        <v>7</v>
      </c>
      <c r="B37" s="53" t="s">
        <v>70</v>
      </c>
      <c r="C37" s="54">
        <f>'[3]arkusz główny'!F162</f>
        <v>9762746269.5887985</v>
      </c>
      <c r="D37" s="55">
        <f>SUM(D38:D42)</f>
        <v>13034</v>
      </c>
      <c r="E37" s="56">
        <f>SUM(E38:E42)</f>
        <v>21394478761.102772</v>
      </c>
      <c r="F37" s="57">
        <f t="shared" si="3"/>
        <v>2.1914406223735541</v>
      </c>
      <c r="G37" s="58">
        <f>SUM(G38:G42)</f>
        <v>6311</v>
      </c>
      <c r="H37" s="56">
        <f>SUM(H38:H42)</f>
        <v>9457880379.6035995</v>
      </c>
      <c r="I37" s="59">
        <f t="shared" si="4"/>
        <v>0.96877252756892152</v>
      </c>
      <c r="J37" s="60">
        <f>'[3]arkusz główny'!AK162</f>
        <v>2115</v>
      </c>
      <c r="K37" s="61">
        <f>SUM(K38:K42)</f>
        <v>5413285229.6400003</v>
      </c>
      <c r="L37" s="61">
        <f>SUM(L38:L42)</f>
        <v>3444777742.9599991</v>
      </c>
      <c r="M37" s="61">
        <f>SUM(M38:M42)</f>
        <v>1228241092.95</v>
      </c>
      <c r="N37" s="62">
        <f t="shared" si="5"/>
        <v>0.55489746031830256</v>
      </c>
      <c r="O37" s="63">
        <f>'[3]arkusz główny'!AR162</f>
        <v>2213455964</v>
      </c>
    </row>
    <row r="38" spans="1:15" x14ac:dyDescent="0.25">
      <c r="A38" s="284" t="s">
        <v>71</v>
      </c>
      <c r="B38" s="78" t="s">
        <v>72</v>
      </c>
      <c r="C38" s="274"/>
      <c r="D38" s="39">
        <f>'[3]arkusz główny'!H163</f>
        <v>6641</v>
      </c>
      <c r="E38" s="40">
        <f>'[3]arkusz główny'!I163</f>
        <v>10063560599.832382</v>
      </c>
      <c r="F38" s="275"/>
      <c r="G38" s="41">
        <f>'[3]arkusz główny'!U163</f>
        <v>2885</v>
      </c>
      <c r="H38" s="40">
        <f>'[3]arkusz główny'!V163</f>
        <v>3880672872.5740299</v>
      </c>
      <c r="I38" s="276"/>
      <c r="J38" s="42">
        <f>'[3]arkusz główny'!AK163</f>
        <v>1232</v>
      </c>
      <c r="K38" s="43">
        <f>'[3]arkusz główny'!AL163</f>
        <v>2185517107.8099999</v>
      </c>
      <c r="L38" s="43">
        <f>'[3]arkusz główny'!AM163</f>
        <v>1390644526.4199998</v>
      </c>
      <c r="M38" s="43">
        <f>'[3]arkusz główny'!AN163</f>
        <v>506717638.62000006</v>
      </c>
      <c r="N38" s="277"/>
      <c r="O38" s="278"/>
    </row>
    <row r="39" spans="1:15" x14ac:dyDescent="0.25">
      <c r="A39" s="304"/>
      <c r="B39" s="78" t="s">
        <v>73</v>
      </c>
      <c r="C39" s="274"/>
      <c r="D39" s="90">
        <f>'[3]arkusz główny'!H164</f>
        <v>4423</v>
      </c>
      <c r="E39" s="91">
        <f>'[3]arkusz główny'!I164</f>
        <v>9896749115.2288532</v>
      </c>
      <c r="F39" s="275"/>
      <c r="G39" s="92">
        <f>'[3]arkusz główny'!U164</f>
        <v>2329</v>
      </c>
      <c r="H39" s="91">
        <f>'[3]arkusz główny'!V164</f>
        <v>4768695552.748744</v>
      </c>
      <c r="I39" s="276"/>
      <c r="J39" s="72">
        <f>'[3]arkusz główny'!AK164</f>
        <v>1281</v>
      </c>
      <c r="K39" s="73">
        <f>'[3]arkusz główny'!AL164</f>
        <v>2545244320.7800002</v>
      </c>
      <c r="L39" s="73">
        <f>'[3]arkusz główny'!AM164</f>
        <v>1619843325.9000001</v>
      </c>
      <c r="M39" s="73">
        <f>'[3]arkusz główny'!AN164</f>
        <v>568963986.75</v>
      </c>
      <c r="N39" s="277"/>
      <c r="O39" s="278"/>
    </row>
    <row r="40" spans="1:15" ht="24" x14ac:dyDescent="0.25">
      <c r="A40" s="284" t="s">
        <v>74</v>
      </c>
      <c r="B40" s="74" t="s">
        <v>75</v>
      </c>
      <c r="C40" s="274"/>
      <c r="D40" s="90">
        <f>'[3]arkusz główny'!H167</f>
        <v>1517</v>
      </c>
      <c r="E40" s="91">
        <f>'[3]arkusz główny'!I167</f>
        <v>930429456.52448702</v>
      </c>
      <c r="F40" s="275"/>
      <c r="G40" s="92">
        <f>'[3]arkusz główny'!U167</f>
        <v>805</v>
      </c>
      <c r="H40" s="91">
        <f>'[3]arkusz główny'!V167</f>
        <v>496545415.55769598</v>
      </c>
      <c r="I40" s="276"/>
      <c r="J40" s="72">
        <f>'[3]arkusz główny'!AK167</f>
        <v>575</v>
      </c>
      <c r="K40" s="73">
        <f>'[3]arkusz główny'!AL167</f>
        <v>406677320.38999999</v>
      </c>
      <c r="L40" s="73">
        <f>'[3]arkusz główny'!AM167</f>
        <v>258768776.00999996</v>
      </c>
      <c r="M40" s="73">
        <f>'[3]arkusz główny'!AN167</f>
        <v>90328969.349999994</v>
      </c>
      <c r="N40" s="277"/>
      <c r="O40" s="278"/>
    </row>
    <row r="41" spans="1:15" ht="24" x14ac:dyDescent="0.25">
      <c r="A41" s="304"/>
      <c r="B41" s="64" t="s">
        <v>76</v>
      </c>
      <c r="C41" s="274"/>
      <c r="D41" s="90">
        <f>'[3]arkusz główny'!H168</f>
        <v>350</v>
      </c>
      <c r="E41" s="91">
        <f>'[3]arkusz główny'!I168</f>
        <v>444843734.67647958</v>
      </c>
      <c r="F41" s="275"/>
      <c r="G41" s="92">
        <f>'[3]arkusz główny'!U168</f>
        <v>217</v>
      </c>
      <c r="H41" s="91">
        <f>'[3]arkusz główny'!V168</f>
        <v>268147155.74623138</v>
      </c>
      <c r="I41" s="276"/>
      <c r="J41" s="72">
        <f>'[3]arkusz główny'!AK168</f>
        <v>196</v>
      </c>
      <c r="K41" s="73">
        <f>'[3]arkusz główny'!AL168</f>
        <v>233216714.09000003</v>
      </c>
      <c r="L41" s="73">
        <f>'[3]arkusz główny'!AM168</f>
        <v>148395794.47</v>
      </c>
      <c r="M41" s="73">
        <f>'[3]arkusz główny'!AN168</f>
        <v>52661818.589999996</v>
      </c>
      <c r="N41" s="277"/>
      <c r="O41" s="278"/>
    </row>
    <row r="42" spans="1:15" x14ac:dyDescent="0.25">
      <c r="A42" s="122" t="s">
        <v>77</v>
      </c>
      <c r="B42" s="74" t="s">
        <v>78</v>
      </c>
      <c r="C42" s="274"/>
      <c r="D42" s="46">
        <f>'[3]arkusz główny'!H169</f>
        <v>103</v>
      </c>
      <c r="E42" s="47">
        <f>'[3]arkusz główny'!I169</f>
        <v>58895854.840573631</v>
      </c>
      <c r="F42" s="275"/>
      <c r="G42" s="48">
        <f>'[3]arkusz główny'!U169</f>
        <v>75</v>
      </c>
      <c r="H42" s="47">
        <f>'[3]arkusz główny'!V169</f>
        <v>43819382.976900831</v>
      </c>
      <c r="I42" s="276"/>
      <c r="J42" s="49">
        <f>'[3]arkusz główny'!AK169</f>
        <v>75</v>
      </c>
      <c r="K42" s="50">
        <f>'[3]arkusz główny'!AL169</f>
        <v>42629766.57</v>
      </c>
      <c r="L42" s="50">
        <f>'[3]arkusz główny'!AM169</f>
        <v>27125320.16</v>
      </c>
      <c r="M42" s="50">
        <f>'[3]arkusz główny'!AN169</f>
        <v>9568679.6400000006</v>
      </c>
      <c r="N42" s="277"/>
      <c r="O42" s="278"/>
    </row>
    <row r="43" spans="1:15" x14ac:dyDescent="0.25">
      <c r="A43" s="52">
        <v>8</v>
      </c>
      <c r="B43" s="53" t="s">
        <v>79</v>
      </c>
      <c r="C43" s="54">
        <f>'[3]arkusz główny'!F171</f>
        <v>1141552908.5459719</v>
      </c>
      <c r="D43" s="55">
        <f>'[3]arkusz główny'!H171</f>
        <v>31397</v>
      </c>
      <c r="E43" s="56">
        <f>'[3]arkusz główny'!I171</f>
        <v>142299130.83000001</v>
      </c>
      <c r="F43" s="57">
        <f>IFERROR(E43/C43,".")</f>
        <v>0.1246539952416664</v>
      </c>
      <c r="G43" s="58">
        <f>'[3]arkusz główny'!U171</f>
        <v>24346</v>
      </c>
      <c r="H43" s="56">
        <f>'[3]arkusz główny'!V171</f>
        <v>1132769773.3999999</v>
      </c>
      <c r="I43" s="59">
        <f>IFERROR(H43/C43,".")</f>
        <v>0.99230597628877371</v>
      </c>
      <c r="J43" s="60">
        <f>'[3]arkusz główny'!AK171</f>
        <v>18914</v>
      </c>
      <c r="K43" s="61">
        <f>'[3]arkusz główny'!AL171</f>
        <v>810150685.63</v>
      </c>
      <c r="L43" s="61">
        <f>'[3]arkusz główny'!AM171</f>
        <v>515497669.43999988</v>
      </c>
      <c r="M43" s="61">
        <f>'[3]arkusz główny'!AN171</f>
        <v>183425425.86999997</v>
      </c>
      <c r="N43" s="62">
        <f>IFERROR(M43/O43,".")</f>
        <v>0.71180913101239129</v>
      </c>
      <c r="O43" s="63">
        <f>'[3]arkusz główny'!AR171</f>
        <v>257689060</v>
      </c>
    </row>
    <row r="44" spans="1:15" x14ac:dyDescent="0.25">
      <c r="A44" s="123" t="s">
        <v>80</v>
      </c>
      <c r="B44" s="124" t="s">
        <v>81</v>
      </c>
      <c r="C44" s="301"/>
      <c r="D44" s="125">
        <f>'[3]arkusz główny'!H172</f>
        <v>28758</v>
      </c>
      <c r="E44" s="126">
        <f>'[3]arkusz główny'!I172</f>
        <v>126110893.99000001</v>
      </c>
      <c r="F44" s="127"/>
      <c r="G44" s="128">
        <f>'[3]arkusz główny'!U172</f>
        <v>22599</v>
      </c>
      <c r="H44" s="126">
        <f>'[3]arkusz główny'!V172</f>
        <v>1123907339.6199999</v>
      </c>
      <c r="I44" s="129"/>
      <c r="J44" s="130">
        <f>'[3]arkusz główny'!AK172</f>
        <v>18464</v>
      </c>
      <c r="K44" s="131">
        <f>'[3]arkusz główny'!AL172</f>
        <v>801297011.25</v>
      </c>
      <c r="L44" s="131">
        <f>'[3]arkusz główny'!AM172</f>
        <v>509864085.19999999</v>
      </c>
      <c r="M44" s="131">
        <f>'[3]arkusz główny'!AN172</f>
        <v>181478724.25</v>
      </c>
      <c r="N44" s="132"/>
      <c r="O44" s="133"/>
    </row>
    <row r="45" spans="1:15" x14ac:dyDescent="0.25">
      <c r="A45" s="284" t="s">
        <v>82</v>
      </c>
      <c r="B45" s="134" t="s">
        <v>83</v>
      </c>
      <c r="C45" s="302"/>
      <c r="D45" s="135">
        <f>'[3]arkusz główny'!H173</f>
        <v>28607</v>
      </c>
      <c r="E45" s="136">
        <f>'[3]arkusz główny'!I173</f>
        <v>123948021.79000001</v>
      </c>
      <c r="F45" s="305"/>
      <c r="G45" s="137">
        <f>'[3]arkusz główny'!U173</f>
        <v>22542</v>
      </c>
      <c r="H45" s="138">
        <f>'[3]zobowiązania wieloletnie'!F10</f>
        <v>126275648.22000001</v>
      </c>
      <c r="I45" s="306"/>
      <c r="J45" s="139">
        <f>'[3]arkusz główny'!AK173</f>
        <v>2814</v>
      </c>
      <c r="K45" s="140">
        <f>'[3]arkusz główny'!AL173</f>
        <v>97335713.280000001</v>
      </c>
      <c r="L45" s="140">
        <f>'[3]arkusz główny'!AM173</f>
        <v>61934532.919999994</v>
      </c>
      <c r="M45" s="140">
        <f>'[3]arkusz główny'!AN173</f>
        <v>21953398.470000003</v>
      </c>
      <c r="N45" s="307"/>
      <c r="O45" s="308"/>
    </row>
    <row r="46" spans="1:15" x14ac:dyDescent="0.25">
      <c r="A46" s="279"/>
      <c r="B46" s="141" t="s">
        <v>84</v>
      </c>
      <c r="C46" s="302"/>
      <c r="D46" s="135">
        <f>'[3]arkusz główny'!H198</f>
        <v>151</v>
      </c>
      <c r="E46" s="136">
        <f>'[3]arkusz główny'!I198</f>
        <v>2162872.2000000002</v>
      </c>
      <c r="F46" s="305"/>
      <c r="G46" s="142">
        <f>'[3]arkusz główny'!U198</f>
        <v>57</v>
      </c>
      <c r="H46" s="143">
        <f>'[3]zobowiązania wieloletnie'!F11</f>
        <v>447830070.13999999</v>
      </c>
      <c r="I46" s="306"/>
      <c r="J46" s="139">
        <f>'[3]arkusz główny'!AK198</f>
        <v>9431</v>
      </c>
      <c r="K46" s="140">
        <f>'[3]arkusz główny'!AL198</f>
        <v>353036236.08999991</v>
      </c>
      <c r="L46" s="140">
        <f>'[3]arkusz główny'!AM198</f>
        <v>224636211.63</v>
      </c>
      <c r="M46" s="140">
        <f>'[3]arkusz główny'!AN198</f>
        <v>80208890.019999996</v>
      </c>
      <c r="N46" s="307"/>
      <c r="O46" s="308"/>
    </row>
    <row r="47" spans="1:15" x14ac:dyDescent="0.25">
      <c r="A47" s="304"/>
      <c r="B47" s="141" t="s">
        <v>85</v>
      </c>
      <c r="C47" s="302"/>
      <c r="D47" s="144"/>
      <c r="E47" s="145"/>
      <c r="F47" s="305"/>
      <c r="G47" s="146"/>
      <c r="H47" s="143">
        <f>'[3]arkusz główny'!V209</f>
        <v>549801621.25999999</v>
      </c>
      <c r="I47" s="306"/>
      <c r="J47" s="139">
        <f>'[3]arkusz główny'!AK209</f>
        <v>7819</v>
      </c>
      <c r="K47" s="140">
        <f>'[3]arkusz główny'!AL209</f>
        <v>350925061.88000005</v>
      </c>
      <c r="L47" s="140">
        <f>'[3]arkusz główny'!AM209</f>
        <v>223293340.65000001</v>
      </c>
      <c r="M47" s="140">
        <f>'[3]arkusz główny'!AN209</f>
        <v>79316435.76000002</v>
      </c>
      <c r="N47" s="307"/>
      <c r="O47" s="308"/>
    </row>
    <row r="48" spans="1:15" s="151" customFormat="1" ht="13" x14ac:dyDescent="0.3">
      <c r="A48" s="147" t="s">
        <v>86</v>
      </c>
      <c r="B48" s="148" t="s">
        <v>87</v>
      </c>
      <c r="C48" s="303"/>
      <c r="D48" s="125">
        <f>'[3]arkusz główny'!H219</f>
        <v>2639</v>
      </c>
      <c r="E48" s="126">
        <f>'[3]arkusz główny'!I219</f>
        <v>16188236.84</v>
      </c>
      <c r="F48" s="127"/>
      <c r="G48" s="149">
        <f>'[3]arkusz główny'!U219</f>
        <v>1747</v>
      </c>
      <c r="H48" s="150">
        <f>'[3]arkusz główny'!V219</f>
        <v>8862433.7799999993</v>
      </c>
      <c r="I48" s="129"/>
      <c r="J48" s="130">
        <f>'[3]arkusz główny'!AK219</f>
        <v>1310</v>
      </c>
      <c r="K48" s="131">
        <f>'[3]arkusz główny'!AL219</f>
        <v>8853674.3800000008</v>
      </c>
      <c r="L48" s="131">
        <f>'[3]arkusz główny'!AM219</f>
        <v>5633584.2399999993</v>
      </c>
      <c r="M48" s="131">
        <f>'[3]arkusz główny'!AN219</f>
        <v>1946701.62</v>
      </c>
      <c r="N48" s="132"/>
      <c r="O48" s="133"/>
    </row>
    <row r="49" spans="1:15" x14ac:dyDescent="0.25">
      <c r="A49" s="52">
        <v>9</v>
      </c>
      <c r="B49" s="53" t="s">
        <v>88</v>
      </c>
      <c r="C49" s="54">
        <f>'[3]arkusz główny'!F226</f>
        <v>1167582005.951333</v>
      </c>
      <c r="D49" s="55">
        <f>SUM(D50:D51)</f>
        <v>804</v>
      </c>
      <c r="E49" s="56"/>
      <c r="F49" s="57"/>
      <c r="G49" s="58">
        <f>SUM(G50)</f>
        <v>773</v>
      </c>
      <c r="H49" s="56">
        <f>'[3]zobowiązania wieloletnie'!F13</f>
        <v>1274504604.5599999</v>
      </c>
      <c r="I49" s="59">
        <f>IFERROR(H49/C49,".")</f>
        <v>1.0915760932111553</v>
      </c>
      <c r="J49" s="60">
        <f>J50+J51</f>
        <v>1412</v>
      </c>
      <c r="K49" s="61">
        <f>SUM(K50:K51)</f>
        <v>849635002.5</v>
      </c>
      <c r="L49" s="61">
        <f>SUM(L50:L51)</f>
        <v>536198225.22000003</v>
      </c>
      <c r="M49" s="61">
        <f>SUM(M50:M51)</f>
        <v>190600126.43000001</v>
      </c>
      <c r="N49" s="62">
        <f>IFERROR(M49/O49,".")</f>
        <v>0.72632698224448</v>
      </c>
      <c r="O49" s="63">
        <f>'[3]arkusz główny'!AR226</f>
        <v>262416420</v>
      </c>
    </row>
    <row r="50" spans="1:15" x14ac:dyDescent="0.25">
      <c r="A50" s="279" t="s">
        <v>89</v>
      </c>
      <c r="B50" s="152" t="s">
        <v>90</v>
      </c>
      <c r="C50" s="274"/>
      <c r="D50" s="39">
        <f>'[3]arkusz główny'!H227</f>
        <v>804</v>
      </c>
      <c r="E50" s="316"/>
      <c r="F50" s="275"/>
      <c r="G50" s="41">
        <f>'[3]arkusz główny'!U227</f>
        <v>773</v>
      </c>
      <c r="H50" s="138">
        <f>'[3]zobowiązania wieloletnie'!F14</f>
        <v>996159745.25</v>
      </c>
      <c r="I50" s="276"/>
      <c r="J50" s="153">
        <f>'[3]arkusz główny'!AK227</f>
        <v>656</v>
      </c>
      <c r="K50" s="73">
        <f>'[3]arkusz główny'!AL227</f>
        <v>578380104.42999995</v>
      </c>
      <c r="L50" s="43">
        <f>'[3]arkusz główny'!AM227</f>
        <v>363598742.74000001</v>
      </c>
      <c r="M50" s="43">
        <f>'[3]arkusz główny'!AN227</f>
        <v>127622984.29000001</v>
      </c>
      <c r="N50" s="277"/>
      <c r="O50" s="278"/>
    </row>
    <row r="51" spans="1:15" x14ac:dyDescent="0.25">
      <c r="A51" s="279"/>
      <c r="B51" s="154" t="s">
        <v>39</v>
      </c>
      <c r="C51" s="274"/>
      <c r="D51" s="155"/>
      <c r="E51" s="316"/>
      <c r="F51" s="275"/>
      <c r="G51" s="156"/>
      <c r="H51" s="157">
        <f>'[3]zobowiązania wieloletnie'!F15</f>
        <v>278344859.31</v>
      </c>
      <c r="I51" s="276"/>
      <c r="J51" s="49">
        <f>'[3]arkusz główny'!AK240</f>
        <v>756</v>
      </c>
      <c r="K51" s="50">
        <f>'[3]arkusz główny'!AL240</f>
        <v>271254898.06999999</v>
      </c>
      <c r="L51" s="50">
        <f>'[3]arkusz główny'!AM240</f>
        <v>172599482.47999999</v>
      </c>
      <c r="M51" s="50">
        <f>'[3]arkusz główny'!AN240</f>
        <v>62977142.140000001</v>
      </c>
      <c r="N51" s="277"/>
      <c r="O51" s="278"/>
    </row>
    <row r="52" spans="1:15" x14ac:dyDescent="0.25">
      <c r="A52" s="52">
        <v>10</v>
      </c>
      <c r="B52" s="158" t="s">
        <v>91</v>
      </c>
      <c r="C52" s="54">
        <f>'[3]arkusz główny'!F241</f>
        <v>8982331698.3274117</v>
      </c>
      <c r="D52" s="55">
        <f>'[3]arkusz główny'!H241</f>
        <v>637879</v>
      </c>
      <c r="E52" s="56"/>
      <c r="F52" s="57"/>
      <c r="G52" s="58">
        <f>'[3]arkusz główny'!U241</f>
        <v>556491</v>
      </c>
      <c r="H52" s="56">
        <f>'[3]zobowiązania wieloletnie'!F16</f>
        <v>9085834524.5500011</v>
      </c>
      <c r="I52" s="59">
        <f>IFERROR(H52/C52,".")</f>
        <v>1.011522935213121</v>
      </c>
      <c r="J52" s="60">
        <f>'[3]arkusz główny'!AK241</f>
        <v>122380</v>
      </c>
      <c r="K52" s="159">
        <f>'[3]arkusz główny'!AL241</f>
        <v>7084574119.8699999</v>
      </c>
      <c r="L52" s="159">
        <f>'[3]arkusz główny'!AM241</f>
        <v>4507897979.8200006</v>
      </c>
      <c r="M52" s="159">
        <f>'[3]arkusz główny'!AN241</f>
        <v>1590221531.5700002</v>
      </c>
      <c r="N52" s="160">
        <f>IFERROR(M52/O52,".")</f>
        <v>0.79504554899366164</v>
      </c>
      <c r="O52" s="63">
        <f>'[3]arkusz główny'!AR241</f>
        <v>2000164058</v>
      </c>
    </row>
    <row r="53" spans="1:15" x14ac:dyDescent="0.25">
      <c r="A53" s="44" t="s">
        <v>92</v>
      </c>
      <c r="B53" s="134" t="s">
        <v>93</v>
      </c>
      <c r="C53" s="274"/>
      <c r="D53" s="161">
        <f>'[3]arkusz główny'!H242</f>
        <v>595300</v>
      </c>
      <c r="E53" s="315"/>
      <c r="F53" s="312"/>
      <c r="G53" s="162">
        <f>'[3]arkusz główny'!U242</f>
        <v>521532</v>
      </c>
      <c r="H53" s="163">
        <f>'[3]arkusz główny'!V242</f>
        <v>6407344155.3700008</v>
      </c>
      <c r="I53" s="313"/>
      <c r="J53" s="164">
        <f>'[3]arkusz główny'!AK242</f>
        <v>115023</v>
      </c>
      <c r="K53" s="165">
        <f>'[3]arkusz główny'!AL242</f>
        <v>6525980352.210001</v>
      </c>
      <c r="L53" s="165">
        <f>'[3]arkusz główny'!AM242</f>
        <v>4152465101.5399995</v>
      </c>
      <c r="M53" s="165">
        <f>'[3]arkusz główny'!AN242</f>
        <v>1464963991.3300002</v>
      </c>
      <c r="N53" s="314"/>
      <c r="O53" s="278"/>
    </row>
    <row r="54" spans="1:15" x14ac:dyDescent="0.25">
      <c r="A54" s="122" t="s">
        <v>94</v>
      </c>
      <c r="B54" s="134" t="s">
        <v>93</v>
      </c>
      <c r="C54" s="274"/>
      <c r="D54" s="100">
        <f>'[3]arkusz główny'!H243</f>
        <v>59810</v>
      </c>
      <c r="E54" s="315"/>
      <c r="F54" s="312"/>
      <c r="G54" s="103">
        <f>'[3]arkusz główny'!U243</f>
        <v>52192</v>
      </c>
      <c r="H54" s="101">
        <f>'[3]arkusz główny'!V243</f>
        <v>552577652.04999995</v>
      </c>
      <c r="I54" s="313"/>
      <c r="J54" s="164">
        <f>'[3]arkusz główny'!AK243</f>
        <v>13463</v>
      </c>
      <c r="K54" s="165">
        <f>'[3]arkusz główny'!AL243</f>
        <v>558593767.66000009</v>
      </c>
      <c r="L54" s="165">
        <f>'[3]arkusz główny'!AM243</f>
        <v>355432878.27999997</v>
      </c>
      <c r="M54" s="165">
        <f>'[3]arkusz główny'!AN243</f>
        <v>125257540.23999998</v>
      </c>
      <c r="N54" s="314"/>
      <c r="O54" s="278"/>
    </row>
    <row r="55" spans="1:15" x14ac:dyDescent="0.25">
      <c r="A55" s="309" t="s">
        <v>95</v>
      </c>
      <c r="B55" s="134" t="s">
        <v>83</v>
      </c>
      <c r="C55" s="274"/>
      <c r="D55" s="166">
        <f>'[3]arkusz główny'!H244</f>
        <v>488166</v>
      </c>
      <c r="E55" s="315"/>
      <c r="F55" s="312"/>
      <c r="G55" s="167">
        <f>'[3]arkusz główny'!U244</f>
        <v>412766</v>
      </c>
      <c r="H55" s="168">
        <f>'[3]zobowiązania wieloletnie'!F17</f>
        <v>7544721829.5600004</v>
      </c>
      <c r="I55" s="313"/>
      <c r="J55" s="164">
        <f>'[3]arkusz główny'!AK244</f>
        <v>93844</v>
      </c>
      <c r="K55" s="165">
        <f>'[3]arkusz główny'!AL244</f>
        <v>5541849839.3900003</v>
      </c>
      <c r="L55" s="165">
        <f>'[3]arkusz główny'!AM244</f>
        <v>3526280420.1100006</v>
      </c>
      <c r="M55" s="165">
        <f>'[3]arkusz główny'!AN244</f>
        <v>1232869633.77</v>
      </c>
      <c r="N55" s="314"/>
      <c r="O55" s="278"/>
    </row>
    <row r="56" spans="1:15" x14ac:dyDescent="0.25">
      <c r="A56" s="310"/>
      <c r="B56" s="169" t="s">
        <v>84</v>
      </c>
      <c r="C56" s="274"/>
      <c r="D56" s="100">
        <f>'[3]arkusz główny'!H261</f>
        <v>149713</v>
      </c>
      <c r="E56" s="315"/>
      <c r="F56" s="312"/>
      <c r="G56" s="103">
        <f>'[3]arkusz główny'!U261</f>
        <v>143725</v>
      </c>
      <c r="H56" s="143">
        <f>'[3]zobowiązania wieloletnie'!F18</f>
        <v>1541112694.99</v>
      </c>
      <c r="I56" s="313"/>
      <c r="J56" s="164">
        <f>'[3]arkusz główny'!AK261</f>
        <v>57609</v>
      </c>
      <c r="K56" s="77">
        <f>'[3]arkusz główny'!AL261</f>
        <v>1542680163.6799998</v>
      </c>
      <c r="L56" s="77">
        <f>'[3]arkusz główny'!AM261</f>
        <v>981589488.20000005</v>
      </c>
      <c r="M56" s="77">
        <f>'[3]arkusz główny'!AN261</f>
        <v>357341333.44</v>
      </c>
      <c r="N56" s="314"/>
      <c r="O56" s="278"/>
    </row>
    <row r="57" spans="1:15" x14ac:dyDescent="0.25">
      <c r="A57" s="285"/>
      <c r="B57" s="170" t="s">
        <v>85</v>
      </c>
      <c r="C57" s="75"/>
      <c r="D57" s="171"/>
      <c r="E57" s="172"/>
      <c r="F57" s="173"/>
      <c r="G57" s="174"/>
      <c r="H57" s="175"/>
      <c r="I57" s="176"/>
      <c r="J57" s="164">
        <f>'[3]arkusz główny'!AK266</f>
        <v>1</v>
      </c>
      <c r="K57" s="77">
        <f>'[3]arkusz główny'!AL266</f>
        <v>44116.800000000003</v>
      </c>
      <c r="L57" s="77">
        <f>'[3]arkusz główny'!AM266</f>
        <v>28071.51</v>
      </c>
      <c r="M57" s="77">
        <f>'[3]arkusz główny'!AN266</f>
        <v>10564.36</v>
      </c>
      <c r="N57" s="177"/>
      <c r="O57" s="178"/>
    </row>
    <row r="58" spans="1:15" x14ac:dyDescent="0.25">
      <c r="A58" s="52">
        <v>11</v>
      </c>
      <c r="B58" s="53" t="s">
        <v>96</v>
      </c>
      <c r="C58" s="54">
        <f>'[3]arkusz główny'!F267</f>
        <v>3875025760.5438013</v>
      </c>
      <c r="D58" s="55">
        <f>'[3]arkusz główny'!H267</f>
        <v>166079</v>
      </c>
      <c r="E58" s="56"/>
      <c r="F58" s="57"/>
      <c r="G58" s="58">
        <f>'[3]arkusz główny'!U267</f>
        <v>144395</v>
      </c>
      <c r="H58" s="56">
        <f>'[3]zobowiązania wieloletnie'!F19</f>
        <v>3620636386.77</v>
      </c>
      <c r="I58" s="59">
        <f>IFERROR(H58/C58,".")</f>
        <v>0.93435156577175849</v>
      </c>
      <c r="J58" s="60">
        <f>'[3]arkusz główny'!AK267</f>
        <v>34123</v>
      </c>
      <c r="K58" s="159">
        <f>'[3]arkusz główny'!AL267</f>
        <v>2938288369.1100006</v>
      </c>
      <c r="L58" s="159">
        <f>'[3]arkusz główny'!AM267</f>
        <v>1869631188.7999997</v>
      </c>
      <c r="M58" s="159">
        <f>'[3]arkusz główny'!AN267</f>
        <v>660129863.80999994</v>
      </c>
      <c r="N58" s="160">
        <f>IFERROR(M58/O58,".")</f>
        <v>0.76283127473946433</v>
      </c>
      <c r="O58" s="63">
        <f>'[3]arkusz główny'!AR267</f>
        <v>865368117</v>
      </c>
    </row>
    <row r="59" spans="1:15" ht="24" x14ac:dyDescent="0.25">
      <c r="A59" s="116" t="s">
        <v>97</v>
      </c>
      <c r="B59" s="38" t="s">
        <v>98</v>
      </c>
      <c r="C59" s="274"/>
      <c r="D59" s="161">
        <f>'[3]arkusz główny'!H268</f>
        <v>42038</v>
      </c>
      <c r="E59" s="311"/>
      <c r="F59" s="312"/>
      <c r="G59" s="162">
        <f>'[3]arkusz główny'!U268</f>
        <v>34027</v>
      </c>
      <c r="H59" s="163">
        <f>'[3]arkusz główny'!V268</f>
        <v>691641491.93999982</v>
      </c>
      <c r="I59" s="313"/>
      <c r="J59" s="164">
        <f>'[3]arkusz główny'!AK268</f>
        <v>16688</v>
      </c>
      <c r="K59" s="165">
        <f>'[3]arkusz główny'!AL268</f>
        <v>699736292.83000004</v>
      </c>
      <c r="L59" s="165">
        <f>'[3]arkusz główny'!AM268</f>
        <v>445241872.75999999</v>
      </c>
      <c r="M59" s="165">
        <f>'[3]arkusz główny'!AN268</f>
        <v>156468907.50999999</v>
      </c>
      <c r="N59" s="314"/>
      <c r="O59" s="278"/>
    </row>
    <row r="60" spans="1:15" ht="24" x14ac:dyDescent="0.25">
      <c r="A60" s="122" t="s">
        <v>99</v>
      </c>
      <c r="B60" s="64" t="s">
        <v>100</v>
      </c>
      <c r="C60" s="274"/>
      <c r="D60" s="100">
        <f>'[3]arkusz główny'!H269</f>
        <v>138596</v>
      </c>
      <c r="E60" s="311"/>
      <c r="F60" s="312"/>
      <c r="G60" s="103">
        <f>'[3]arkusz główny'!U269</f>
        <v>121345</v>
      </c>
      <c r="H60" s="101">
        <f>'[3]arkusz główny'!V269</f>
        <v>2225264565.6700001</v>
      </c>
      <c r="I60" s="313"/>
      <c r="J60" s="164">
        <f>'[3]arkusz główny'!AK269</f>
        <v>29469</v>
      </c>
      <c r="K60" s="165">
        <f>'[3]arkusz główny'!AL269</f>
        <v>2238552076.2800002</v>
      </c>
      <c r="L60" s="165">
        <f>'[3]arkusz główny'!AM269</f>
        <v>1424389316.04</v>
      </c>
      <c r="M60" s="165">
        <f>'[3]arkusz główny'!AN269</f>
        <v>503660956.29999995</v>
      </c>
      <c r="N60" s="314"/>
      <c r="O60" s="278"/>
    </row>
    <row r="61" spans="1:15" x14ac:dyDescent="0.25">
      <c r="A61" s="309" t="s">
        <v>101</v>
      </c>
      <c r="B61" s="179" t="s">
        <v>90</v>
      </c>
      <c r="C61" s="274"/>
      <c r="D61" s="166">
        <f>'[3]arkusz główny'!H270</f>
        <v>125299</v>
      </c>
      <c r="E61" s="311"/>
      <c r="F61" s="312"/>
      <c r="G61" s="167">
        <f>'[3]arkusz główny'!U270</f>
        <v>104435</v>
      </c>
      <c r="H61" s="168">
        <f>'[3]zobowiązania wieloletnie'!F20</f>
        <v>3059751236.6500001</v>
      </c>
      <c r="I61" s="313"/>
      <c r="J61" s="105">
        <f>'[3]arkusz główny'!AK270</f>
        <v>23812</v>
      </c>
      <c r="K61" s="180">
        <f>'[3]arkusz główny'!AL270</f>
        <v>2377249938.1599998</v>
      </c>
      <c r="L61" s="180">
        <f>'[3]arkusz główny'!AM270</f>
        <v>1512642785.4299998</v>
      </c>
      <c r="M61" s="180">
        <f>'[3]arkusz główny'!AN270</f>
        <v>530271292.08000004</v>
      </c>
      <c r="N61" s="314"/>
      <c r="O61" s="278"/>
    </row>
    <row r="62" spans="1:15" x14ac:dyDescent="0.25">
      <c r="A62" s="310"/>
      <c r="B62" s="154" t="s">
        <v>39</v>
      </c>
      <c r="C62" s="274"/>
      <c r="D62" s="161">
        <f>'[3]arkusz główny'!H287</f>
        <v>40780</v>
      </c>
      <c r="E62" s="311"/>
      <c r="F62" s="312"/>
      <c r="G62" s="162">
        <f>'[3]arkusz główny'!U287</f>
        <v>39960</v>
      </c>
      <c r="H62" s="157">
        <f>'[3]zobowiązania wieloletnie'!F21</f>
        <v>560885150.12</v>
      </c>
      <c r="I62" s="313"/>
      <c r="J62" s="105">
        <f>'[3]arkusz główny'!AK287</f>
        <v>17901</v>
      </c>
      <c r="K62" s="77">
        <f>'[3]arkusz główny'!AL287</f>
        <v>561038430.95000005</v>
      </c>
      <c r="L62" s="77">
        <f>'[3]arkusz główny'!AM287</f>
        <v>356988403.37</v>
      </c>
      <c r="M62" s="77">
        <f>'[3]arkusz główny'!AN287</f>
        <v>129858571.72999999</v>
      </c>
      <c r="N62" s="314"/>
      <c r="O62" s="278"/>
    </row>
    <row r="63" spans="1:15" ht="24" x14ac:dyDescent="0.25">
      <c r="A63" s="52">
        <v>13</v>
      </c>
      <c r="B63" s="53" t="s">
        <v>102</v>
      </c>
      <c r="C63" s="54">
        <f>'[3]arkusz główny'!F292</f>
        <v>11865229288.689905</v>
      </c>
      <c r="D63" s="55">
        <f>'[3]arkusz główny'!H292</f>
        <v>6360146</v>
      </c>
      <c r="E63" s="56"/>
      <c r="F63" s="57"/>
      <c r="G63" s="58">
        <f>'[3]arkusz główny'!U292</f>
        <v>6238880</v>
      </c>
      <c r="H63" s="56">
        <f>'[3]arkusz główny'!V292</f>
        <v>11085580308.059999</v>
      </c>
      <c r="I63" s="59">
        <f>IFERROR(H63/C63,".")</f>
        <v>0.93429128408221518</v>
      </c>
      <c r="J63" s="60">
        <f>'[3]arkusz główny'!AK292</f>
        <v>1076876</v>
      </c>
      <c r="K63" s="61">
        <f>'[3]arkusz główny'!AL292</f>
        <v>11119750399.899998</v>
      </c>
      <c r="L63" s="61">
        <f>'[3]arkusz główny'!AM292</f>
        <v>7582394147.6200008</v>
      </c>
      <c r="M63" s="61">
        <f>'[3]arkusz główny'!AN292</f>
        <v>2508181180.3000002</v>
      </c>
      <c r="N63" s="62">
        <f>IFERROR(M63/O63,".")</f>
        <v>0.93801358213243879</v>
      </c>
      <c r="O63" s="63">
        <f>'[3]arkusz główny'!AR292</f>
        <v>2673928425</v>
      </c>
    </row>
    <row r="64" spans="1:15" x14ac:dyDescent="0.25">
      <c r="A64" s="37" t="s">
        <v>103</v>
      </c>
      <c r="B64" s="317" t="s">
        <v>104</v>
      </c>
      <c r="C64" s="274"/>
      <c r="D64" s="181">
        <f>'[3]arkusz główny'!H293</f>
        <v>249007</v>
      </c>
      <c r="E64" s="316"/>
      <c r="F64" s="275"/>
      <c r="G64" s="182">
        <f>'[3]arkusz główny'!U293</f>
        <v>245427</v>
      </c>
      <c r="H64" s="183">
        <f>'[3]arkusz główny'!V293</f>
        <v>546583966.07000005</v>
      </c>
      <c r="I64" s="276"/>
      <c r="J64" s="184">
        <f>'[3]arkusz główny'!AK293</f>
        <v>41083</v>
      </c>
      <c r="K64" s="185">
        <f>'[3]arkusz główny'!AL293</f>
        <v>548840922.49000001</v>
      </c>
      <c r="L64" s="185">
        <f>'[3]arkusz główny'!AM293</f>
        <v>376641729.85999995</v>
      </c>
      <c r="M64" s="185">
        <f>'[3]arkusz główny'!AN293</f>
        <v>123639519.19000001</v>
      </c>
      <c r="N64" s="277"/>
      <c r="O64" s="278"/>
    </row>
    <row r="65" spans="1:15" x14ac:dyDescent="0.25">
      <c r="A65" s="122" t="s">
        <v>105</v>
      </c>
      <c r="B65" s="318"/>
      <c r="C65" s="274"/>
      <c r="D65" s="181">
        <f>'[3]arkusz główny'!H294</f>
        <v>5310208</v>
      </c>
      <c r="E65" s="316"/>
      <c r="F65" s="275"/>
      <c r="G65" s="182">
        <f>'[3]arkusz główny'!U294</f>
        <v>5225170</v>
      </c>
      <c r="H65" s="183">
        <f>'[3]arkusz główny'!V294</f>
        <v>9364837260.6800003</v>
      </c>
      <c r="I65" s="276"/>
      <c r="J65" s="186">
        <f>'[3]arkusz główny'!AK294</f>
        <v>922697</v>
      </c>
      <c r="K65" s="187">
        <f>'[3]arkusz główny'!AL294</f>
        <v>9390368033.0899982</v>
      </c>
      <c r="L65" s="187">
        <f>'[3]arkusz główny'!AM294</f>
        <v>6375024045.0800009</v>
      </c>
      <c r="M65" s="187">
        <f>'[3]arkusz główny'!AN294</f>
        <v>2122096793.2100003</v>
      </c>
      <c r="N65" s="277"/>
      <c r="O65" s="278"/>
    </row>
    <row r="66" spans="1:15" x14ac:dyDescent="0.25">
      <c r="A66" s="122" t="s">
        <v>106</v>
      </c>
      <c r="B66" s="319"/>
      <c r="C66" s="274"/>
      <c r="D66" s="181">
        <f>'[3]arkusz główny'!H295</f>
        <v>972846</v>
      </c>
      <c r="E66" s="316"/>
      <c r="F66" s="275"/>
      <c r="G66" s="182">
        <f>'[3]arkusz główny'!U295</f>
        <v>945049</v>
      </c>
      <c r="H66" s="183">
        <f>'[3]arkusz główny'!V295</f>
        <v>1174159081.3100002</v>
      </c>
      <c r="I66" s="276"/>
      <c r="J66" s="186">
        <f>'[3]arkusz główny'!AK295</f>
        <v>217694</v>
      </c>
      <c r="K66" s="187">
        <f>'[3]arkusz główny'!AL295</f>
        <v>1180541444.3200002</v>
      </c>
      <c r="L66" s="187">
        <f>'[3]arkusz główny'!AM295</f>
        <v>830728372.67999983</v>
      </c>
      <c r="M66" s="187">
        <f>'[3]arkusz główny'!AN295</f>
        <v>262444867.89999998</v>
      </c>
      <c r="N66" s="277"/>
      <c r="O66" s="278"/>
    </row>
    <row r="67" spans="1:15" x14ac:dyDescent="0.25">
      <c r="A67" s="284" t="s">
        <v>107</v>
      </c>
      <c r="B67" s="179" t="s">
        <v>90</v>
      </c>
      <c r="C67" s="274"/>
      <c r="D67" s="188">
        <f>'[3]arkusz główny'!H296</f>
        <v>6359337</v>
      </c>
      <c r="E67" s="316"/>
      <c r="F67" s="275"/>
      <c r="G67" s="189">
        <f>'[3]arkusz główny'!U296</f>
        <v>6238071</v>
      </c>
      <c r="H67" s="190">
        <f>'[3]arkusz główny'!V296</f>
        <v>11081576767.76</v>
      </c>
      <c r="I67" s="276"/>
      <c r="J67" s="105">
        <f>'[3]arkusz główny'!AK296</f>
        <v>1076797</v>
      </c>
      <c r="K67" s="77">
        <f>'[3]arkusz główny'!AL296</f>
        <v>11117325133.509998</v>
      </c>
      <c r="L67" s="77">
        <f>'[3]arkusz główny'!AM296</f>
        <v>7580850953.3600006</v>
      </c>
      <c r="M67" s="77">
        <f>'[3]arkusz główny'!AN296</f>
        <v>2507614970.4500003</v>
      </c>
      <c r="N67" s="277"/>
      <c r="O67" s="278"/>
    </row>
    <row r="68" spans="1:15" x14ac:dyDescent="0.25">
      <c r="A68" s="279"/>
      <c r="B68" s="154" t="s">
        <v>108</v>
      </c>
      <c r="C68" s="274"/>
      <c r="D68" s="46">
        <f>'[3]arkusz główny'!H305</f>
        <v>809</v>
      </c>
      <c r="E68" s="316"/>
      <c r="F68" s="275"/>
      <c r="G68" s="189">
        <f>'[3]arkusz główny'!U305</f>
        <v>809</v>
      </c>
      <c r="H68" s="190">
        <f>'[3]arkusz główny'!V305</f>
        <v>4003540.3000000003</v>
      </c>
      <c r="I68" s="276"/>
      <c r="J68" s="105">
        <f>'[3]arkusz główny'!AK305</f>
        <v>812</v>
      </c>
      <c r="K68" s="77">
        <f>'[3]arkusz główny'!AL305</f>
        <v>2425266.3899999997</v>
      </c>
      <c r="L68" s="77">
        <f>'[3]arkusz główny'!AM305</f>
        <v>1543194.2599999998</v>
      </c>
      <c r="M68" s="77">
        <f>'[3]arkusz główny'!AN305</f>
        <v>566209.84999999986</v>
      </c>
      <c r="N68" s="277"/>
      <c r="O68" s="278"/>
    </row>
    <row r="69" spans="1:15" x14ac:dyDescent="0.25">
      <c r="A69" s="191">
        <v>14</v>
      </c>
      <c r="B69" s="192" t="s">
        <v>109</v>
      </c>
      <c r="C69" s="193">
        <f>'[3]arkusz główny'!F307</f>
        <v>974135013.05486798</v>
      </c>
      <c r="D69" s="194">
        <f>'[3]arkusz główny'!H307</f>
        <v>144691</v>
      </c>
      <c r="E69" s="195"/>
      <c r="F69" s="196"/>
      <c r="G69" s="197">
        <f>'[3]arkusz główny'!U307</f>
        <v>136486</v>
      </c>
      <c r="H69" s="198">
        <f>'[3]arkusz główny'!V307</f>
        <v>968063978.06999993</v>
      </c>
      <c r="I69" s="199">
        <f>IFERROR(H69/C69,".")</f>
        <v>0.99376776842685344</v>
      </c>
      <c r="J69" s="200">
        <f>'[3]arkusz główny'!AK307</f>
        <v>57942</v>
      </c>
      <c r="K69" s="201">
        <f>'[3]arkusz główny'!AL307</f>
        <v>969148760.26999998</v>
      </c>
      <c r="L69" s="201">
        <f>'[3]arkusz główny'!AM307</f>
        <v>667370265.0999999</v>
      </c>
      <c r="M69" s="201">
        <f>'[3]arkusz główny'!AN307</f>
        <v>210340427.11999995</v>
      </c>
      <c r="N69" s="202">
        <f>IFERROR(M69/O69,".")</f>
        <v>0.99527030907542324</v>
      </c>
      <c r="O69" s="203">
        <f>'[3]arkusz główny'!AR307</f>
        <v>211340000</v>
      </c>
    </row>
    <row r="70" spans="1:15" x14ac:dyDescent="0.25">
      <c r="A70" s="204">
        <v>16</v>
      </c>
      <c r="B70" s="158" t="s">
        <v>110</v>
      </c>
      <c r="C70" s="193">
        <f>'[3]arkusz główny'!F312</f>
        <v>561467329.27078795</v>
      </c>
      <c r="D70" s="194">
        <f>'[3]arkusz główny'!H312</f>
        <v>1112</v>
      </c>
      <c r="E70" s="198">
        <f>'[3]arkusz główny'!I312</f>
        <v>2624531259.3299999</v>
      </c>
      <c r="F70" s="205">
        <f>IFERROR(E70/C70,".")</f>
        <v>4.674414916961668</v>
      </c>
      <c r="G70" s="197">
        <f>'[3]arkusz główny'!U312</f>
        <v>390</v>
      </c>
      <c r="H70" s="198">
        <f>'[3]arkusz główny'!V312</f>
        <v>568433676</v>
      </c>
      <c r="I70" s="199">
        <f>IFERROR(H70/C70,".")</f>
        <v>1.0124073946355163</v>
      </c>
      <c r="J70" s="200">
        <f>'[3]arkusz główny'!AK312</f>
        <v>306</v>
      </c>
      <c r="K70" s="201">
        <f>'[3]arkusz główny'!AL312</f>
        <v>266208368.03999999</v>
      </c>
      <c r="L70" s="201">
        <f>'[3]arkusz główny'!AM312</f>
        <v>125505468.30999999</v>
      </c>
      <c r="M70" s="201">
        <f>'[3]arkusz główny'!AN312</f>
        <v>57400950.080000006</v>
      </c>
      <c r="N70" s="202">
        <f>IFERROR(M70/O70,".")</f>
        <v>0.46424331097119487</v>
      </c>
      <c r="O70" s="203">
        <f>'[3]arkusz główny'!AR312</f>
        <v>123644108</v>
      </c>
    </row>
    <row r="71" spans="1:15" x14ac:dyDescent="0.25">
      <c r="A71" s="204">
        <v>17</v>
      </c>
      <c r="B71" s="158" t="s">
        <v>111</v>
      </c>
      <c r="C71" s="193">
        <f>'[3]arkusz główny'!F320</f>
        <v>130175096.70630699</v>
      </c>
      <c r="D71" s="206">
        <f>'[3]arkusz główny'!H320</f>
        <v>738</v>
      </c>
      <c r="E71" s="198">
        <f>'[3]arkusz główny'!I320</f>
        <v>7115703.1400000006</v>
      </c>
      <c r="F71" s="205">
        <f>IFERROR(E71/C71,".")</f>
        <v>5.466255313068067E-2</v>
      </c>
      <c r="G71" s="197">
        <f>'[3]arkusz główny'!U320</f>
        <v>529</v>
      </c>
      <c r="H71" s="198">
        <f>'[3]arkusz główny'!V320</f>
        <v>5709617.6299999999</v>
      </c>
      <c r="I71" s="199">
        <f>IFERROR(H71/C71,".")</f>
        <v>4.3861059253765614E-2</v>
      </c>
      <c r="J71" s="200">
        <f>'[3]arkusz główny'!AK320</f>
        <v>454</v>
      </c>
      <c r="K71" s="201">
        <f>'[3]arkusz główny'!AL320</f>
        <v>4800465.74</v>
      </c>
      <c r="L71" s="201">
        <f>'[3]arkusz główny'!AM320</f>
        <v>3054533.9299999997</v>
      </c>
      <c r="M71" s="201">
        <f>'[3]arkusz główny'!AN320</f>
        <v>1049878.0899999999</v>
      </c>
      <c r="N71" s="202">
        <f>IFERROR(M71/O71,".")</f>
        <v>3.56253169324737E-2</v>
      </c>
      <c r="O71" s="203">
        <f>'[3]arkusz główny'!AR320</f>
        <v>29470000</v>
      </c>
    </row>
    <row r="72" spans="1:15" x14ac:dyDescent="0.25">
      <c r="A72" s="52">
        <v>19</v>
      </c>
      <c r="B72" s="53" t="s">
        <v>112</v>
      </c>
      <c r="C72" s="54">
        <f>'[3]arkusz główny'!F324</f>
        <v>4337420688.2173576</v>
      </c>
      <c r="D72" s="207">
        <f>D73+D74+D77+D80</f>
        <v>52211</v>
      </c>
      <c r="E72" s="56">
        <f>E73+E74+E77+E80</f>
        <v>6791449720.9894962</v>
      </c>
      <c r="F72" s="57">
        <f>IFERROR(E72/C72,".")</f>
        <v>1.5657807275735394</v>
      </c>
      <c r="G72" s="58">
        <f>G73+G74+G77+G80</f>
        <v>29281</v>
      </c>
      <c r="H72" s="56">
        <f>H73+H74+H77+H80</f>
        <v>4042499962.7483935</v>
      </c>
      <c r="I72" s="59">
        <f>IFERROR(H72/C72,".")</f>
        <v>0.93200550588276598</v>
      </c>
      <c r="J72" s="60">
        <f>'[3]arkusz główny'!AK324</f>
        <v>21787</v>
      </c>
      <c r="K72" s="61">
        <f>K73+K74+K77+K80</f>
        <v>3429316894.5699997</v>
      </c>
      <c r="L72" s="61">
        <f>L73+L74+L77+L80</f>
        <v>2106708171.1100001</v>
      </c>
      <c r="M72" s="61">
        <f>M73+M74+M77+M80</f>
        <v>771892305.49000001</v>
      </c>
      <c r="N72" s="62">
        <f>IFERROR(M72/O72,".")</f>
        <v>0.79852018684896553</v>
      </c>
      <c r="O72" s="63">
        <f>'[3]arkusz główny'!AR324</f>
        <v>966653465</v>
      </c>
    </row>
    <row r="73" spans="1:15" x14ac:dyDescent="0.25">
      <c r="A73" s="37" t="s">
        <v>113</v>
      </c>
      <c r="B73" s="208" t="s">
        <v>114</v>
      </c>
      <c r="C73" s="274"/>
      <c r="D73" s="209">
        <f>'[3]arkusz główny'!H325</f>
        <v>620</v>
      </c>
      <c r="E73" s="40">
        <f>'[3]arkusz główny'!I325</f>
        <v>61028000</v>
      </c>
      <c r="F73" s="275"/>
      <c r="G73" s="210">
        <f>'[3]arkusz główny'!U325</f>
        <v>607</v>
      </c>
      <c r="H73" s="91">
        <f>'[3]arkusz główny'!V325</f>
        <v>59936000</v>
      </c>
      <c r="I73" s="276"/>
      <c r="J73" s="42">
        <f>'[3]arkusz główny'!AK325</f>
        <v>334</v>
      </c>
      <c r="K73" s="211">
        <f>'[3]arkusz główny'!AL325</f>
        <v>43461480</v>
      </c>
      <c r="L73" s="211">
        <f>'[3]arkusz główny'!AM325</f>
        <v>27654539.719999999</v>
      </c>
      <c r="M73" s="211">
        <f>'[3]arkusz główny'!AN325</f>
        <v>9995027.3599999994</v>
      </c>
      <c r="N73" s="277"/>
      <c r="O73" s="278"/>
    </row>
    <row r="74" spans="1:15" x14ac:dyDescent="0.25">
      <c r="A74" s="284" t="s">
        <v>115</v>
      </c>
      <c r="B74" s="78" t="s">
        <v>116</v>
      </c>
      <c r="C74" s="274"/>
      <c r="D74" s="90">
        <f>'[3]arkusz główny'!H328</f>
        <v>50913</v>
      </c>
      <c r="E74" s="91">
        <f>'[3]arkusz główny'!I328</f>
        <v>5854582804.8242655</v>
      </c>
      <c r="F74" s="275"/>
      <c r="G74" s="92">
        <f>SUM(G75:G76)</f>
        <v>28093</v>
      </c>
      <c r="H74" s="91">
        <f>SUM(H75:H76)</f>
        <v>3178118681.09445</v>
      </c>
      <c r="I74" s="276"/>
      <c r="J74" s="72">
        <f>'[3]arkusz główny'!AK328</f>
        <v>21696</v>
      </c>
      <c r="K74" s="73">
        <f>'[3]arkusz główny'!AL328</f>
        <v>2698135841.4899998</v>
      </c>
      <c r="L74" s="73">
        <f>'[3]arkusz główny'!AM328</f>
        <v>1664592169.53</v>
      </c>
      <c r="M74" s="73">
        <f>'[3]arkusz główny'!AN328</f>
        <v>607284433.46999991</v>
      </c>
      <c r="N74" s="277"/>
      <c r="O74" s="278"/>
    </row>
    <row r="75" spans="1:15" x14ac:dyDescent="0.25">
      <c r="A75" s="287"/>
      <c r="B75" s="179" t="s">
        <v>117</v>
      </c>
      <c r="C75" s="274"/>
      <c r="D75" s="90">
        <f>'[3]arkusz główny'!H329</f>
        <v>50913</v>
      </c>
      <c r="E75" s="91">
        <f>'[3]arkusz główny'!I329</f>
        <v>5854582804.8242655</v>
      </c>
      <c r="F75" s="275"/>
      <c r="G75" s="92">
        <f>'[3]arkusz główny'!U329</f>
        <v>28030</v>
      </c>
      <c r="H75" s="91">
        <f>'[3]arkusz główny'!V329</f>
        <v>3173072000.55445</v>
      </c>
      <c r="I75" s="276"/>
      <c r="J75" s="72">
        <f>'[3]arkusz główny'!AK329</f>
        <v>21642</v>
      </c>
      <c r="K75" s="73">
        <f>'[3]arkusz główny'!AL329</f>
        <v>2693089160.9499998</v>
      </c>
      <c r="L75" s="73">
        <f>'[3]arkusz główny'!AM329</f>
        <v>1661380966.9100001</v>
      </c>
      <c r="M75" s="73">
        <f>'[3]arkusz główny'!AN329</f>
        <v>606149721.79999995</v>
      </c>
      <c r="N75" s="277"/>
      <c r="O75" s="278"/>
    </row>
    <row r="76" spans="1:15" x14ac:dyDescent="0.25">
      <c r="A76" s="285"/>
      <c r="B76" s="154" t="s">
        <v>118</v>
      </c>
      <c r="C76" s="274"/>
      <c r="D76" s="212"/>
      <c r="E76" s="213"/>
      <c r="F76" s="275"/>
      <c r="G76" s="92">
        <f>'[3]arkusz główny'!U330</f>
        <v>63</v>
      </c>
      <c r="H76" s="91">
        <f>'[3]arkusz główny'!V330</f>
        <v>5046680.5399999991</v>
      </c>
      <c r="I76" s="276"/>
      <c r="J76" s="72">
        <f>'[3]arkusz główny'!AK330</f>
        <v>62</v>
      </c>
      <c r="K76" s="73">
        <f>'[3]arkusz główny'!AL330</f>
        <v>5046680.5399999991</v>
      </c>
      <c r="L76" s="73">
        <f>'[3]arkusz główny'!AM330</f>
        <v>3211202.62</v>
      </c>
      <c r="M76" s="73">
        <f>'[3]arkusz główny'!AN330</f>
        <v>1134711.67</v>
      </c>
      <c r="N76" s="277"/>
      <c r="O76" s="278"/>
    </row>
    <row r="77" spans="1:15" x14ac:dyDescent="0.25">
      <c r="A77" s="284" t="s">
        <v>119</v>
      </c>
      <c r="B77" s="78" t="s">
        <v>120</v>
      </c>
      <c r="C77" s="274"/>
      <c r="D77" s="90">
        <f>'[3]arkusz główny'!H331</f>
        <v>404</v>
      </c>
      <c r="E77" s="91">
        <f>'[3]arkusz główny'!I331</f>
        <v>244144419.82947353</v>
      </c>
      <c r="F77" s="275"/>
      <c r="G77" s="92">
        <f>SUM(G78:G79)</f>
        <v>308</v>
      </c>
      <c r="H77" s="91">
        <f>SUM(H78:H79)</f>
        <v>174349881.5681864</v>
      </c>
      <c r="I77" s="276"/>
      <c r="J77" s="72">
        <f>'[3]arkusz główny'!AK331</f>
        <v>278</v>
      </c>
      <c r="K77" s="73">
        <f>'[3]arkusz główny'!AL331</f>
        <v>110867374.41000001</v>
      </c>
      <c r="L77" s="73">
        <f>'[3]arkusz główny'!AM331</f>
        <v>49180978.240000002</v>
      </c>
      <c r="M77" s="73">
        <f>'[3]arkusz główny'!AN331</f>
        <v>24428544.940000001</v>
      </c>
      <c r="N77" s="277"/>
      <c r="O77" s="278"/>
    </row>
    <row r="78" spans="1:15" x14ac:dyDescent="0.25">
      <c r="A78" s="287"/>
      <c r="B78" s="179" t="s">
        <v>117</v>
      </c>
      <c r="C78" s="274"/>
      <c r="D78" s="46">
        <f>'[3]arkusz główny'!H332</f>
        <v>404</v>
      </c>
      <c r="E78" s="47">
        <f>'[3]arkusz główny'!I332</f>
        <v>244144419.82947353</v>
      </c>
      <c r="F78" s="275"/>
      <c r="G78" s="48">
        <f>'[3]arkusz główny'!U332</f>
        <v>304</v>
      </c>
      <c r="H78" s="47">
        <f>'[3]arkusz główny'!V332</f>
        <v>173379723.2881864</v>
      </c>
      <c r="I78" s="276"/>
      <c r="J78" s="49">
        <f>'[3]arkusz główny'!AK332</f>
        <v>277</v>
      </c>
      <c r="K78" s="50">
        <f>'[3]arkusz główny'!AL332</f>
        <v>109897216.13000001</v>
      </c>
      <c r="L78" s="50">
        <f>'[3]arkusz główny'!AM332</f>
        <v>48563666.560000002</v>
      </c>
      <c r="M78" s="50">
        <f>'[3]arkusz główny'!AN332</f>
        <v>24210698.300000001</v>
      </c>
      <c r="N78" s="277"/>
      <c r="O78" s="278"/>
    </row>
    <row r="79" spans="1:15" x14ac:dyDescent="0.25">
      <c r="A79" s="285"/>
      <c r="B79" s="154" t="s">
        <v>118</v>
      </c>
      <c r="C79" s="274"/>
      <c r="D79" s="212"/>
      <c r="E79" s="213"/>
      <c r="F79" s="312"/>
      <c r="G79" s="48">
        <f>'[3]arkusz główny'!U333</f>
        <v>4</v>
      </c>
      <c r="H79" s="47">
        <f>'[3]arkusz główny'!V333</f>
        <v>970158.28</v>
      </c>
      <c r="I79" s="276"/>
      <c r="J79" s="49">
        <f>'[3]arkusz główny'!AK333</f>
        <v>7</v>
      </c>
      <c r="K79" s="50">
        <f>'[3]arkusz główny'!AL333</f>
        <v>970158.28</v>
      </c>
      <c r="L79" s="50">
        <f>'[3]arkusz główny'!AM333</f>
        <v>617311.68000000005</v>
      </c>
      <c r="M79" s="50">
        <f>'[3]arkusz główny'!AN333</f>
        <v>217846.64</v>
      </c>
      <c r="N79" s="277"/>
      <c r="O79" s="278"/>
    </row>
    <row r="80" spans="1:15" x14ac:dyDescent="0.25">
      <c r="A80" s="44" t="s">
        <v>121</v>
      </c>
      <c r="B80" s="74" t="s">
        <v>122</v>
      </c>
      <c r="C80" s="274"/>
      <c r="D80" s="46">
        <f>'[3]arkusz główny'!H334</f>
        <v>274</v>
      </c>
      <c r="E80" s="47">
        <f>'[3]arkusz główny'!I334</f>
        <v>631694496.33575726</v>
      </c>
      <c r="F80" s="275"/>
      <c r="G80" s="48">
        <f>'[3]arkusz główny'!U334</f>
        <v>273</v>
      </c>
      <c r="H80" s="47">
        <f>'[3]arkusz główny'!V334</f>
        <v>630095400.08575726</v>
      </c>
      <c r="I80" s="276"/>
      <c r="J80" s="49">
        <f>'[3]arkusz główny'!AK334</f>
        <v>274</v>
      </c>
      <c r="K80" s="50">
        <f>'[3]arkusz główny'!AL334</f>
        <v>576852198.67000008</v>
      </c>
      <c r="L80" s="50">
        <f>'[3]arkusz główny'!AM334</f>
        <v>365280483.62000006</v>
      </c>
      <c r="M80" s="50">
        <f>'[3]arkusz główny'!AN334</f>
        <v>130184299.72</v>
      </c>
      <c r="N80" s="277"/>
      <c r="O80" s="278"/>
    </row>
    <row r="81" spans="1:15" x14ac:dyDescent="0.25">
      <c r="A81" s="52">
        <v>20</v>
      </c>
      <c r="B81" s="53" t="s">
        <v>123</v>
      </c>
      <c r="C81" s="54">
        <f>'[3]arkusz główny'!F335</f>
        <v>2131118505.9217129</v>
      </c>
      <c r="D81" s="55">
        <f>'[3]arkusz główny'!H335</f>
        <v>1679</v>
      </c>
      <c r="E81" s="56">
        <f>'[3]arkusz główny'!I335</f>
        <v>1461649883.7800002</v>
      </c>
      <c r="F81" s="57">
        <f>IFERROR(E81/C81,".")</f>
        <v>0.68586044357389397</v>
      </c>
      <c r="G81" s="58">
        <f>'[3]arkusz główny'!U335</f>
        <v>1551</v>
      </c>
      <c r="H81" s="56">
        <f>'[3]arkusz główny'!V335</f>
        <v>1360473764.9000001</v>
      </c>
      <c r="I81" s="59">
        <f>IFERROR(H81/C81,".")</f>
        <v>0.63838484866968603</v>
      </c>
      <c r="J81" s="60">
        <f>'[3]arkusz główny'!AK335</f>
        <v>43</v>
      </c>
      <c r="K81" s="61">
        <f>'[3]arkusz główny'!AL335</f>
        <v>1234518022.45</v>
      </c>
      <c r="L81" s="61">
        <f>'[3]arkusz główny'!AM335</f>
        <v>785523489.37999988</v>
      </c>
      <c r="M81" s="61">
        <f>'[3]arkusz główny'!AN335</f>
        <v>274887125.99000007</v>
      </c>
      <c r="N81" s="62">
        <f>IFERROR(M81/O81,".")</f>
        <v>0.57491171719892131</v>
      </c>
      <c r="O81" s="63">
        <f>'[3]arkusz główny'!AR335</f>
        <v>478137978</v>
      </c>
    </row>
    <row r="82" spans="1:15" ht="24.75" customHeight="1" x14ac:dyDescent="0.25">
      <c r="A82" s="52">
        <f>'[3]arkusz główny'!B338</f>
        <v>21</v>
      </c>
      <c r="B82" s="53" t="s">
        <v>129</v>
      </c>
      <c r="C82" s="54">
        <f>'[3]arkusz główny'!F338</f>
        <v>1199204884.8147621</v>
      </c>
      <c r="D82" s="207">
        <f>'[3]arkusz główny'!H338</f>
        <v>195625</v>
      </c>
      <c r="E82" s="214"/>
      <c r="F82" s="215"/>
      <c r="G82" s="58">
        <f>'[3]arkusz główny'!U338</f>
        <v>180305</v>
      </c>
      <c r="H82" s="56">
        <f>'[3]arkusz główny'!V338</f>
        <v>1198852225.3199999</v>
      </c>
      <c r="I82" s="59">
        <f>IFERROR(H82/C82,".")</f>
        <v>0.99970592223294963</v>
      </c>
      <c r="J82" s="60">
        <f>'[3]arkusz główny'!AK338</f>
        <v>180341</v>
      </c>
      <c r="K82" s="61">
        <f>'[3]arkusz główny'!AL338</f>
        <v>1199188524.4499998</v>
      </c>
      <c r="L82" s="61">
        <f>'[3]arkusz główny'!AM338</f>
        <v>763043251.44000018</v>
      </c>
      <c r="M82" s="61">
        <f>'[3]arkusz główny'!AN338</f>
        <v>267027483.84999996</v>
      </c>
      <c r="N82" s="62">
        <f>IFERROR(M82/O82,".")</f>
        <v>1.0003143954873035</v>
      </c>
      <c r="O82" s="63">
        <f>'[3]arkusz główny'!AR338</f>
        <v>266943558</v>
      </c>
    </row>
    <row r="83" spans="1:15" ht="24.75" customHeight="1" x14ac:dyDescent="0.25">
      <c r="A83" s="52">
        <v>22</v>
      </c>
      <c r="B83" s="53" t="s">
        <v>124</v>
      </c>
      <c r="C83" s="54">
        <f>'[3]arkusz główny'!F339</f>
        <v>720815515.39197302</v>
      </c>
      <c r="D83" s="207">
        <f>'[3]arkusz główny'!H339</f>
        <v>34662</v>
      </c>
      <c r="E83" s="214"/>
      <c r="F83" s="215"/>
      <c r="G83" s="58">
        <f>'[3]arkusz główny'!U339</f>
        <v>30134</v>
      </c>
      <c r="H83" s="56">
        <f>'[3]arkusz główny'!V339</f>
        <v>578455305</v>
      </c>
      <c r="I83" s="59">
        <f>IFERROR(H83/C83,".")</f>
        <v>0.8025011846275828</v>
      </c>
      <c r="J83" s="60">
        <f>'[3]arkusz główny'!AK339</f>
        <v>30133</v>
      </c>
      <c r="K83" s="61">
        <f>'[3]arkusz główny'!AL339</f>
        <v>578515305</v>
      </c>
      <c r="L83" s="61">
        <f>'[3]arkusz główny'!AM339</f>
        <v>368109288.56</v>
      </c>
      <c r="M83" s="61">
        <f>'[3]arkusz główny'!AN339</f>
        <v>122677452.79000001</v>
      </c>
      <c r="N83" s="62">
        <f>IFERROR(M83/O83,".")</f>
        <v>0.79179659486187048</v>
      </c>
      <c r="O83" s="63">
        <f>'[3]arkusz główny'!AR339</f>
        <v>154935565</v>
      </c>
    </row>
    <row r="84" spans="1:15" x14ac:dyDescent="0.25">
      <c r="A84" s="52"/>
      <c r="B84" s="53" t="s">
        <v>125</v>
      </c>
      <c r="C84" s="54">
        <f>'[3]arkusz główny'!F340</f>
        <v>1174405412.8812661</v>
      </c>
      <c r="D84" s="216">
        <f>'[3]arkusz główny'!H339</f>
        <v>34662</v>
      </c>
      <c r="E84" s="214"/>
      <c r="F84" s="215"/>
      <c r="G84" s="217"/>
      <c r="H84" s="56">
        <f>'[3]zobowiązania wieloletnie'!F22</f>
        <v>1259806059.8399999</v>
      </c>
      <c r="I84" s="59">
        <f>IFERROR(H84/C84,".")</f>
        <v>1.0727181993730881</v>
      </c>
      <c r="J84" s="60">
        <f>'[3]arkusz główny'!AK340</f>
        <v>53466</v>
      </c>
      <c r="K84" s="61">
        <f>SUM(K85:K86)</f>
        <v>1259806059.8399999</v>
      </c>
      <c r="L84" s="61">
        <f>SUM(L85:L86)</f>
        <v>801610222.11000001</v>
      </c>
      <c r="M84" s="61">
        <f>SUM(M85:M86)</f>
        <v>298022333.51999998</v>
      </c>
      <c r="N84" s="62">
        <f>IFERROR(M84/O84,".")</f>
        <v>1.1362533924201312</v>
      </c>
      <c r="O84" s="63">
        <f>'[3]arkusz główny'!AR340</f>
        <v>262285099</v>
      </c>
    </row>
    <row r="85" spans="1:15" x14ac:dyDescent="0.25">
      <c r="A85" s="310" t="s">
        <v>89</v>
      </c>
      <c r="B85" s="218" t="s">
        <v>39</v>
      </c>
      <c r="C85" s="274"/>
      <c r="D85" s="328"/>
      <c r="E85" s="219"/>
      <c r="F85" s="220"/>
      <c r="G85" s="221"/>
      <c r="H85" s="138">
        <f>'[3]zobowiązania wieloletnie'!F23</f>
        <v>586710746.80999994</v>
      </c>
      <c r="I85" s="276"/>
      <c r="J85" s="222">
        <f>'[3]arkusz główny'!AK341</f>
        <v>17662</v>
      </c>
      <c r="K85" s="223">
        <f>'[3]arkusz główny'!AL341</f>
        <v>586710746.80999994</v>
      </c>
      <c r="L85" s="223">
        <f>'[3]arkusz główny'!AM341</f>
        <v>373321628.94999999</v>
      </c>
      <c r="M85" s="223">
        <f>'[3]arkusz główny'!AN341</f>
        <v>137689495.24000001</v>
      </c>
      <c r="N85" s="277"/>
      <c r="O85" s="278"/>
    </row>
    <row r="86" spans="1:15" ht="13" thickBot="1" x14ac:dyDescent="0.3">
      <c r="A86" s="326"/>
      <c r="B86" s="154" t="s">
        <v>126</v>
      </c>
      <c r="C86" s="327"/>
      <c r="D86" s="328"/>
      <c r="E86" s="219"/>
      <c r="F86" s="220"/>
      <c r="G86" s="224"/>
      <c r="H86" s="225">
        <f>'[3]zobowiązania wieloletnie'!F24</f>
        <v>673095313.02999997</v>
      </c>
      <c r="I86" s="329"/>
      <c r="J86" s="226">
        <f>'[3]arkusz główny'!AK342</f>
        <v>35804</v>
      </c>
      <c r="K86" s="227">
        <f>'[3]arkusz główny'!AL342</f>
        <v>673095313.02999997</v>
      </c>
      <c r="L86" s="227">
        <f>'[3]arkusz główny'!AM342</f>
        <v>428288593.16000003</v>
      </c>
      <c r="M86" s="227">
        <f>'[3]arkusz główny'!AN342</f>
        <v>160332838.28</v>
      </c>
      <c r="N86" s="330"/>
      <c r="O86" s="331"/>
    </row>
    <row r="87" spans="1:15" ht="16" thickBot="1" x14ac:dyDescent="0.3">
      <c r="A87" s="320" t="s">
        <v>127</v>
      </c>
      <c r="B87" s="321"/>
      <c r="C87" s="228">
        <f>'[3]arkusz główny'!F343</f>
        <v>80698951728.149811</v>
      </c>
      <c r="D87" s="229">
        <f>D84+D81+D72+D70+D69+D63+D58+D52+D49+D43+D37+D31+D28+D18+D13+D9+D6+D82+D71</f>
        <v>7953291</v>
      </c>
      <c r="E87" s="230">
        <f>E84+E81+E72+E70+E69+E63+E58+E52+E49+E43+E37+E31+E28+E18+E13+E9+E6+E82+E71</f>
        <v>90884507958.858307</v>
      </c>
      <c r="F87" s="231">
        <f>IFERROR(E87/C87,".")</f>
        <v>1.1262167105344878</v>
      </c>
      <c r="G87" s="232">
        <f>G84+G81+G72+G70+G69+G63+G58+G52+G49+G43+G37+G31+G28+G18+G13+G9+G6+G82+G71+G83</f>
        <v>7538281</v>
      </c>
      <c r="H87" s="233">
        <f>H84+H81+H72+H70+H69+H63+H58+H52+H49+H43+H37+H31+H28+H18+H13+H9+H6+H82+H71+H83</f>
        <v>74554893439.701706</v>
      </c>
      <c r="I87" s="234">
        <f>IFERROR(H87/C87,".")</f>
        <v>0.92386445973740072</v>
      </c>
      <c r="J87" s="235">
        <f>'[3]arkusz główny'!AK343</f>
        <v>1286387</v>
      </c>
      <c r="K87" s="236">
        <f>K84+K81+K72+K70+K63+K58+K52+K49+K43+K37+K31+K28+K18+K13+K9+K6+K82+K69+K71+K83</f>
        <v>59401057667.919991</v>
      </c>
      <c r="L87" s="236">
        <f>L84+L81+L72+L70+L63+L58+L52+L49+L43+L37+L31+L28+L18+L13+L9+L6+L82+L69+L71+L83</f>
        <v>38391921369.69001</v>
      </c>
      <c r="M87" s="236">
        <f>M84+M81+M72+M70+M63+M58+M52+M49+M43+M37+M31+M28+M18+M13+M9+M6+M82+M69+M71+M83</f>
        <v>13310315619.49</v>
      </c>
      <c r="N87" s="237">
        <f>IFERROR(M87/O87,".")</f>
        <v>0.73714591010736963</v>
      </c>
      <c r="O87" s="238">
        <f>'[3]arkusz główny'!AR343</f>
        <v>18056554933</v>
      </c>
    </row>
    <row r="88" spans="1:15" ht="31.5" customHeight="1" thickBot="1" x14ac:dyDescent="0.3">
      <c r="A88" s="322" t="s">
        <v>128</v>
      </c>
      <c r="B88" s="322"/>
      <c r="C88" s="239">
        <f>'[3]arkusz główny'!F344</f>
        <v>81247334626.084671</v>
      </c>
      <c r="D88" s="323"/>
      <c r="E88" s="324"/>
      <c r="F88" s="324"/>
      <c r="G88" s="325"/>
      <c r="H88" s="233">
        <f>'[3]arkusz główny'!V344</f>
        <v>75099885439.701706</v>
      </c>
      <c r="I88" s="240">
        <f>IFERROR(H88/C88,".")</f>
        <v>0.92433660482925784</v>
      </c>
      <c r="J88" s="241"/>
      <c r="K88" s="236">
        <f>'[3]arkusz główny'!AL344</f>
        <v>59946049667.919998</v>
      </c>
      <c r="L88" s="236">
        <f>'[3]arkusz główny'!AM344</f>
        <v>38738699779.150009</v>
      </c>
      <c r="M88" s="236">
        <f>'[3]arkusz główny'!AN344</f>
        <v>13428546934.989998</v>
      </c>
      <c r="N88" s="237">
        <f>IFERROR(M88/O88,".")</f>
        <v>0.7388245907479164</v>
      </c>
      <c r="O88" s="239">
        <f>O84+O81+O72+O70+O63+O58+O52+O49+O43+O37+O31+O28+O18+O13+O9+O6+O69+O82+O71+O83</f>
        <v>18175554933</v>
      </c>
    </row>
    <row r="89" spans="1:15" ht="13" x14ac:dyDescent="0.3">
      <c r="A89" s="242" t="s">
        <v>133</v>
      </c>
      <c r="B89" s="243"/>
      <c r="C89" s="243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</row>
    <row r="90" spans="1:15" ht="13" x14ac:dyDescent="0.3">
      <c r="A90" s="242" t="s">
        <v>130</v>
      </c>
      <c r="B90" s="243"/>
      <c r="C90" s="243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O90" s="244"/>
    </row>
    <row r="91" spans="1:15" x14ac:dyDescent="0.25">
      <c r="A91" s="242" t="s">
        <v>131</v>
      </c>
    </row>
    <row r="92" spans="1:15" x14ac:dyDescent="0.25">
      <c r="A92" s="242" t="s">
        <v>132</v>
      </c>
    </row>
  </sheetData>
  <mergeCells count="105">
    <mergeCell ref="A87:B87"/>
    <mergeCell ref="A88:B88"/>
    <mergeCell ref="D88:G88"/>
    <mergeCell ref="A85:A86"/>
    <mergeCell ref="C85:C86"/>
    <mergeCell ref="D85:D86"/>
    <mergeCell ref="I85:I86"/>
    <mergeCell ref="N85:N86"/>
    <mergeCell ref="O85:O86"/>
    <mergeCell ref="C73:C80"/>
    <mergeCell ref="F73:F80"/>
    <mergeCell ref="I73:I80"/>
    <mergeCell ref="N73:N80"/>
    <mergeCell ref="O73:O80"/>
    <mergeCell ref="A74:A76"/>
    <mergeCell ref="A77:A79"/>
    <mergeCell ref="O59:O62"/>
    <mergeCell ref="A61:A62"/>
    <mergeCell ref="B64:B66"/>
    <mergeCell ref="C64:C68"/>
    <mergeCell ref="E64:E68"/>
    <mergeCell ref="F64:F68"/>
    <mergeCell ref="I64:I68"/>
    <mergeCell ref="N64:N68"/>
    <mergeCell ref="O64:O68"/>
    <mergeCell ref="A67:A68"/>
    <mergeCell ref="A55:A57"/>
    <mergeCell ref="C59:C62"/>
    <mergeCell ref="E59:E62"/>
    <mergeCell ref="F59:F62"/>
    <mergeCell ref="I59:I62"/>
    <mergeCell ref="N59:N62"/>
    <mergeCell ref="O50:O51"/>
    <mergeCell ref="C53:C56"/>
    <mergeCell ref="E53:E56"/>
    <mergeCell ref="F53:F56"/>
    <mergeCell ref="I53:I56"/>
    <mergeCell ref="N53:N56"/>
    <mergeCell ref="O53:O56"/>
    <mergeCell ref="A50:A51"/>
    <mergeCell ref="C50:C51"/>
    <mergeCell ref="E50:E51"/>
    <mergeCell ref="F50:F51"/>
    <mergeCell ref="I50:I51"/>
    <mergeCell ref="N50:N51"/>
    <mergeCell ref="C44:C48"/>
    <mergeCell ref="A45:A47"/>
    <mergeCell ref="F45:F47"/>
    <mergeCell ref="I45:I47"/>
    <mergeCell ref="N45:N47"/>
    <mergeCell ref="O45:O47"/>
    <mergeCell ref="O29:O30"/>
    <mergeCell ref="A38:A39"/>
    <mergeCell ref="C38:C42"/>
    <mergeCell ref="F38:F42"/>
    <mergeCell ref="I38:I42"/>
    <mergeCell ref="N38:N42"/>
    <mergeCell ref="O38:O42"/>
    <mergeCell ref="A40:A41"/>
    <mergeCell ref="A19:A24"/>
    <mergeCell ref="A26:A27"/>
    <mergeCell ref="C29:C30"/>
    <mergeCell ref="F29:F30"/>
    <mergeCell ref="I29:I30"/>
    <mergeCell ref="N29:N30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</mergeCells>
  <printOptions horizontalCentered="1" verticalCentered="1"/>
  <pageMargins left="0.31496062992125984" right="0" top="0" bottom="0" header="0.27559055118110237" footer="7.874015748031496E-2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 2014-2020 sierpień 2023</vt:lpstr>
      <vt:lpstr>'PROW 2014-2020 sierpień 2023'!Obszar_wydruku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2023-09-15T07:12:49Z</cp:lastPrinted>
  <dcterms:created xsi:type="dcterms:W3CDTF">2023-09-15T06:04:25Z</dcterms:created>
  <dcterms:modified xsi:type="dcterms:W3CDTF">2023-09-15T09:51:36Z</dcterms:modified>
</cp:coreProperties>
</file>