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40\"/>
    </mc:Choice>
  </mc:AlternateContent>
  <xr:revisionPtr revIDLastSave="0" documentId="13_ncr:1_{341C4CEF-90E9-40A3-8F16-65EF07295B4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W 2014-2020 wrzesień 2023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wrzesień 2023'!$A$1:$O$93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1" l="1"/>
  <c r="L88" i="1"/>
  <c r="K88" i="1"/>
  <c r="H88" i="1"/>
  <c r="C88" i="1"/>
  <c r="O87" i="1"/>
  <c r="J87" i="1"/>
  <c r="C87" i="1"/>
  <c r="M86" i="1"/>
  <c r="L86" i="1"/>
  <c r="K86" i="1"/>
  <c r="J86" i="1"/>
  <c r="H86" i="1"/>
  <c r="M85" i="1"/>
  <c r="L85" i="1"/>
  <c r="K85" i="1"/>
  <c r="J85" i="1"/>
  <c r="H85" i="1"/>
  <c r="O84" i="1"/>
  <c r="J84" i="1"/>
  <c r="H84" i="1"/>
  <c r="D84" i="1"/>
  <c r="C84" i="1"/>
  <c r="O83" i="1"/>
  <c r="M83" i="1"/>
  <c r="L83" i="1"/>
  <c r="K83" i="1"/>
  <c r="J83" i="1"/>
  <c r="H83" i="1"/>
  <c r="G83" i="1"/>
  <c r="D83" i="1"/>
  <c r="C83" i="1"/>
  <c r="O82" i="1"/>
  <c r="M82" i="1"/>
  <c r="L82" i="1"/>
  <c r="K82" i="1"/>
  <c r="J82" i="1"/>
  <c r="H82" i="1"/>
  <c r="G82" i="1"/>
  <c r="D82" i="1"/>
  <c r="C82" i="1"/>
  <c r="A82" i="1"/>
  <c r="O81" i="1"/>
  <c r="M81" i="1"/>
  <c r="L81" i="1"/>
  <c r="K81" i="1"/>
  <c r="J81" i="1"/>
  <c r="H81" i="1"/>
  <c r="I81" i="1" s="1"/>
  <c r="G81" i="1"/>
  <c r="E81" i="1"/>
  <c r="D81" i="1"/>
  <c r="C81" i="1"/>
  <c r="M80" i="1"/>
  <c r="L80" i="1"/>
  <c r="K80" i="1"/>
  <c r="J80" i="1"/>
  <c r="H80" i="1"/>
  <c r="G80" i="1"/>
  <c r="E80" i="1"/>
  <c r="D80" i="1"/>
  <c r="M79" i="1"/>
  <c r="L79" i="1"/>
  <c r="K79" i="1"/>
  <c r="J79" i="1"/>
  <c r="H79" i="1"/>
  <c r="G79" i="1"/>
  <c r="M78" i="1"/>
  <c r="L78" i="1"/>
  <c r="K78" i="1"/>
  <c r="J78" i="1"/>
  <c r="H78" i="1"/>
  <c r="G78" i="1"/>
  <c r="E78" i="1"/>
  <c r="D78" i="1"/>
  <c r="M77" i="1"/>
  <c r="L77" i="1"/>
  <c r="K77" i="1"/>
  <c r="J77" i="1"/>
  <c r="E77" i="1"/>
  <c r="D77" i="1"/>
  <c r="M76" i="1"/>
  <c r="L76" i="1"/>
  <c r="K76" i="1"/>
  <c r="J76" i="1"/>
  <c r="H76" i="1"/>
  <c r="H74" i="1" s="1"/>
  <c r="G76" i="1"/>
  <c r="M75" i="1"/>
  <c r="L75" i="1"/>
  <c r="K75" i="1"/>
  <c r="J75" i="1"/>
  <c r="H75" i="1"/>
  <c r="G75" i="1"/>
  <c r="E75" i="1"/>
  <c r="D75" i="1"/>
  <c r="M74" i="1"/>
  <c r="L74" i="1"/>
  <c r="K74" i="1"/>
  <c r="J74" i="1"/>
  <c r="E74" i="1"/>
  <c r="D74" i="1"/>
  <c r="M73" i="1"/>
  <c r="L73" i="1"/>
  <c r="K73" i="1"/>
  <c r="J73" i="1"/>
  <c r="H73" i="1"/>
  <c r="G73" i="1"/>
  <c r="E73" i="1"/>
  <c r="D73" i="1"/>
  <c r="O72" i="1"/>
  <c r="J72" i="1"/>
  <c r="C72" i="1"/>
  <c r="O71" i="1"/>
  <c r="M71" i="1"/>
  <c r="L71" i="1"/>
  <c r="K71" i="1"/>
  <c r="J71" i="1"/>
  <c r="H71" i="1"/>
  <c r="G71" i="1"/>
  <c r="E71" i="1"/>
  <c r="D71" i="1"/>
  <c r="C71" i="1"/>
  <c r="O70" i="1"/>
  <c r="M70" i="1"/>
  <c r="L70" i="1"/>
  <c r="K70" i="1"/>
  <c r="J70" i="1"/>
  <c r="H70" i="1"/>
  <c r="G70" i="1"/>
  <c r="E70" i="1"/>
  <c r="D70" i="1"/>
  <c r="C70" i="1"/>
  <c r="O69" i="1"/>
  <c r="M69" i="1"/>
  <c r="L69" i="1"/>
  <c r="K69" i="1"/>
  <c r="J69" i="1"/>
  <c r="H69" i="1"/>
  <c r="G69" i="1"/>
  <c r="D69" i="1"/>
  <c r="C69" i="1"/>
  <c r="M68" i="1"/>
  <c r="L68" i="1"/>
  <c r="K68" i="1"/>
  <c r="J68" i="1"/>
  <c r="H68" i="1"/>
  <c r="G68" i="1"/>
  <c r="D68" i="1"/>
  <c r="M67" i="1"/>
  <c r="L67" i="1"/>
  <c r="K67" i="1"/>
  <c r="J67" i="1"/>
  <c r="H67" i="1"/>
  <c r="G67" i="1"/>
  <c r="D67" i="1"/>
  <c r="M66" i="1"/>
  <c r="L66" i="1"/>
  <c r="K66" i="1"/>
  <c r="J66" i="1"/>
  <c r="H66" i="1"/>
  <c r="G66" i="1"/>
  <c r="D66" i="1"/>
  <c r="M65" i="1"/>
  <c r="L65" i="1"/>
  <c r="K65" i="1"/>
  <c r="J65" i="1"/>
  <c r="H65" i="1"/>
  <c r="G65" i="1"/>
  <c r="D65" i="1"/>
  <c r="M64" i="1"/>
  <c r="L64" i="1"/>
  <c r="K64" i="1"/>
  <c r="J64" i="1"/>
  <c r="H64" i="1"/>
  <c r="G64" i="1"/>
  <c r="D64" i="1"/>
  <c r="O63" i="1"/>
  <c r="M63" i="1"/>
  <c r="L63" i="1"/>
  <c r="K63" i="1"/>
  <c r="J63" i="1"/>
  <c r="H63" i="1"/>
  <c r="G63" i="1"/>
  <c r="D63" i="1"/>
  <c r="C63" i="1"/>
  <c r="M62" i="1"/>
  <c r="L62" i="1"/>
  <c r="K62" i="1"/>
  <c r="J62" i="1"/>
  <c r="H62" i="1"/>
  <c r="G62" i="1"/>
  <c r="D62" i="1"/>
  <c r="M61" i="1"/>
  <c r="L61" i="1"/>
  <c r="K61" i="1"/>
  <c r="J61" i="1"/>
  <c r="H61" i="1"/>
  <c r="G61" i="1"/>
  <c r="D61" i="1"/>
  <c r="M60" i="1"/>
  <c r="L60" i="1"/>
  <c r="K60" i="1"/>
  <c r="J60" i="1"/>
  <c r="H60" i="1"/>
  <c r="G60" i="1"/>
  <c r="D60" i="1"/>
  <c r="M59" i="1"/>
  <c r="L59" i="1"/>
  <c r="K59" i="1"/>
  <c r="J59" i="1"/>
  <c r="H59" i="1"/>
  <c r="G59" i="1"/>
  <c r="D59" i="1"/>
  <c r="O58" i="1"/>
  <c r="M58" i="1"/>
  <c r="L58" i="1"/>
  <c r="K58" i="1"/>
  <c r="J58" i="1"/>
  <c r="H58" i="1"/>
  <c r="G58" i="1"/>
  <c r="D58" i="1"/>
  <c r="C58" i="1"/>
  <c r="I58" i="1" s="1"/>
  <c r="M57" i="1"/>
  <c r="L57" i="1"/>
  <c r="K57" i="1"/>
  <c r="J57" i="1"/>
  <c r="M56" i="1"/>
  <c r="L56" i="1"/>
  <c r="K56" i="1"/>
  <c r="J56" i="1"/>
  <c r="H56" i="1"/>
  <c r="G56" i="1"/>
  <c r="D56" i="1"/>
  <c r="M55" i="1"/>
  <c r="L55" i="1"/>
  <c r="K55" i="1"/>
  <c r="J55" i="1"/>
  <c r="H55" i="1"/>
  <c r="G55" i="1"/>
  <c r="D55" i="1"/>
  <c r="M54" i="1"/>
  <c r="L54" i="1"/>
  <c r="K54" i="1"/>
  <c r="J54" i="1"/>
  <c r="H54" i="1"/>
  <c r="G54" i="1"/>
  <c r="D54" i="1"/>
  <c r="M53" i="1"/>
  <c r="L53" i="1"/>
  <c r="K53" i="1"/>
  <c r="J53" i="1"/>
  <c r="H53" i="1"/>
  <c r="G53" i="1"/>
  <c r="D53" i="1"/>
  <c r="O52" i="1"/>
  <c r="M52" i="1"/>
  <c r="L52" i="1"/>
  <c r="K52" i="1"/>
  <c r="J52" i="1"/>
  <c r="H52" i="1"/>
  <c r="G52" i="1"/>
  <c r="D52" i="1"/>
  <c r="C52" i="1"/>
  <c r="M51" i="1"/>
  <c r="L51" i="1"/>
  <c r="K51" i="1"/>
  <c r="J51" i="1"/>
  <c r="H51" i="1"/>
  <c r="M50" i="1"/>
  <c r="L50" i="1"/>
  <c r="K50" i="1"/>
  <c r="J50" i="1"/>
  <c r="J49" i="1" s="1"/>
  <c r="H50" i="1"/>
  <c r="G50" i="1"/>
  <c r="G49" i="1" s="1"/>
  <c r="D50" i="1"/>
  <c r="D49" i="1" s="1"/>
  <c r="O49" i="1"/>
  <c r="H49" i="1"/>
  <c r="C49" i="1"/>
  <c r="M48" i="1"/>
  <c r="L48" i="1"/>
  <c r="K48" i="1"/>
  <c r="J48" i="1"/>
  <c r="H48" i="1"/>
  <c r="G48" i="1"/>
  <c r="E48" i="1"/>
  <c r="D48" i="1"/>
  <c r="M47" i="1"/>
  <c r="L47" i="1"/>
  <c r="K47" i="1"/>
  <c r="J47" i="1"/>
  <c r="H47" i="1"/>
  <c r="M46" i="1"/>
  <c r="L46" i="1"/>
  <c r="K46" i="1"/>
  <c r="J46" i="1"/>
  <c r="H46" i="1"/>
  <c r="G46" i="1"/>
  <c r="E46" i="1"/>
  <c r="D46" i="1"/>
  <c r="M45" i="1"/>
  <c r="L45" i="1"/>
  <c r="K45" i="1"/>
  <c r="J45" i="1"/>
  <c r="H45" i="1"/>
  <c r="G45" i="1"/>
  <c r="E45" i="1"/>
  <c r="D45" i="1"/>
  <c r="M44" i="1"/>
  <c r="L44" i="1"/>
  <c r="K44" i="1"/>
  <c r="J44" i="1"/>
  <c r="H44" i="1"/>
  <c r="G44" i="1"/>
  <c r="E44" i="1"/>
  <c r="D44" i="1"/>
  <c r="O43" i="1"/>
  <c r="M43" i="1"/>
  <c r="L43" i="1"/>
  <c r="K43" i="1"/>
  <c r="J43" i="1"/>
  <c r="H43" i="1"/>
  <c r="G43" i="1"/>
  <c r="E43" i="1"/>
  <c r="D43" i="1"/>
  <c r="C43" i="1"/>
  <c r="M42" i="1"/>
  <c r="L42" i="1"/>
  <c r="K42" i="1"/>
  <c r="J42" i="1"/>
  <c r="H42" i="1"/>
  <c r="G42" i="1"/>
  <c r="E42" i="1"/>
  <c r="D42" i="1"/>
  <c r="M41" i="1"/>
  <c r="L41" i="1"/>
  <c r="K41" i="1"/>
  <c r="J41" i="1"/>
  <c r="H41" i="1"/>
  <c r="G41" i="1"/>
  <c r="E41" i="1"/>
  <c r="D41" i="1"/>
  <c r="M40" i="1"/>
  <c r="L40" i="1"/>
  <c r="K40" i="1"/>
  <c r="J40" i="1"/>
  <c r="H40" i="1"/>
  <c r="G40" i="1"/>
  <c r="E40" i="1"/>
  <c r="D40" i="1"/>
  <c r="M39" i="1"/>
  <c r="L39" i="1"/>
  <c r="K39" i="1"/>
  <c r="J39" i="1"/>
  <c r="H39" i="1"/>
  <c r="G39" i="1"/>
  <c r="E39" i="1"/>
  <c r="D39" i="1"/>
  <c r="M38" i="1"/>
  <c r="M37" i="1" s="1"/>
  <c r="L38" i="1"/>
  <c r="K38" i="1"/>
  <c r="K37" i="1" s="1"/>
  <c r="J38" i="1"/>
  <c r="H38" i="1"/>
  <c r="H37" i="1" s="1"/>
  <c r="G38" i="1"/>
  <c r="G37" i="1" s="1"/>
  <c r="E38" i="1"/>
  <c r="E37" i="1" s="1"/>
  <c r="D38" i="1"/>
  <c r="D37" i="1" s="1"/>
  <c r="O37" i="1"/>
  <c r="L37" i="1"/>
  <c r="J37" i="1"/>
  <c r="C37" i="1"/>
  <c r="O36" i="1"/>
  <c r="M36" i="1"/>
  <c r="L36" i="1"/>
  <c r="K36" i="1"/>
  <c r="J36" i="1"/>
  <c r="H36" i="1"/>
  <c r="G36" i="1"/>
  <c r="D36" i="1"/>
  <c r="C36" i="1"/>
  <c r="O35" i="1"/>
  <c r="M35" i="1"/>
  <c r="L35" i="1"/>
  <c r="K35" i="1"/>
  <c r="J35" i="1"/>
  <c r="H35" i="1"/>
  <c r="G35" i="1"/>
  <c r="E35" i="1"/>
  <c r="D35" i="1"/>
  <c r="C35" i="1"/>
  <c r="O34" i="1"/>
  <c r="M34" i="1"/>
  <c r="L34" i="1"/>
  <c r="K34" i="1"/>
  <c r="J34" i="1"/>
  <c r="H34" i="1"/>
  <c r="G34" i="1"/>
  <c r="E34" i="1"/>
  <c r="D34" i="1"/>
  <c r="C34" i="1"/>
  <c r="O33" i="1"/>
  <c r="M33" i="1"/>
  <c r="L33" i="1"/>
  <c r="K33" i="1"/>
  <c r="J33" i="1"/>
  <c r="H33" i="1"/>
  <c r="G33" i="1"/>
  <c r="E33" i="1"/>
  <c r="D33" i="1"/>
  <c r="C33" i="1"/>
  <c r="O32" i="1"/>
  <c r="M32" i="1"/>
  <c r="L32" i="1"/>
  <c r="K32" i="1"/>
  <c r="J32" i="1"/>
  <c r="H32" i="1"/>
  <c r="G32" i="1"/>
  <c r="E32" i="1"/>
  <c r="D32" i="1"/>
  <c r="C32" i="1"/>
  <c r="J31" i="1"/>
  <c r="M30" i="1"/>
  <c r="L30" i="1"/>
  <c r="K30" i="1"/>
  <c r="J30" i="1"/>
  <c r="H30" i="1"/>
  <c r="G30" i="1"/>
  <c r="E30" i="1"/>
  <c r="D30" i="1"/>
  <c r="M29" i="1"/>
  <c r="M28" i="1" s="1"/>
  <c r="L29" i="1"/>
  <c r="L28" i="1" s="1"/>
  <c r="K29" i="1"/>
  <c r="K28" i="1" s="1"/>
  <c r="J29" i="1"/>
  <c r="H29" i="1"/>
  <c r="H28" i="1" s="1"/>
  <c r="G29" i="1"/>
  <c r="G28" i="1" s="1"/>
  <c r="E29" i="1"/>
  <c r="E28" i="1" s="1"/>
  <c r="D29" i="1"/>
  <c r="D28" i="1" s="1"/>
  <c r="O28" i="1"/>
  <c r="J28" i="1"/>
  <c r="C28" i="1"/>
  <c r="O27" i="1"/>
  <c r="C27" i="1"/>
  <c r="O26" i="1"/>
  <c r="M26" i="1"/>
  <c r="L26" i="1"/>
  <c r="K26" i="1"/>
  <c r="J26" i="1"/>
  <c r="H26" i="1"/>
  <c r="G26" i="1"/>
  <c r="E26" i="1"/>
  <c r="D26" i="1"/>
  <c r="C26" i="1"/>
  <c r="O25" i="1"/>
  <c r="M25" i="1"/>
  <c r="L25" i="1"/>
  <c r="K25" i="1"/>
  <c r="J25" i="1"/>
  <c r="H25" i="1"/>
  <c r="G25" i="1"/>
  <c r="E25" i="1"/>
  <c r="D25" i="1"/>
  <c r="C25" i="1"/>
  <c r="O24" i="1"/>
  <c r="M24" i="1"/>
  <c r="L24" i="1"/>
  <c r="K24" i="1"/>
  <c r="J24" i="1"/>
  <c r="H24" i="1"/>
  <c r="G24" i="1"/>
  <c r="E24" i="1"/>
  <c r="D24" i="1"/>
  <c r="C24" i="1"/>
  <c r="B24" i="1"/>
  <c r="O23" i="1"/>
  <c r="M23" i="1"/>
  <c r="L23" i="1"/>
  <c r="K23" i="1"/>
  <c r="J23" i="1"/>
  <c r="H23" i="1"/>
  <c r="G23" i="1"/>
  <c r="E23" i="1"/>
  <c r="D23" i="1"/>
  <c r="C23" i="1"/>
  <c r="I23" i="1" s="1"/>
  <c r="O22" i="1"/>
  <c r="M22" i="1"/>
  <c r="L22" i="1"/>
  <c r="K22" i="1"/>
  <c r="J22" i="1"/>
  <c r="H22" i="1"/>
  <c r="G22" i="1"/>
  <c r="E22" i="1"/>
  <c r="D22" i="1"/>
  <c r="C22" i="1"/>
  <c r="O21" i="1"/>
  <c r="M21" i="1"/>
  <c r="L21" i="1"/>
  <c r="K21" i="1"/>
  <c r="H21" i="1"/>
  <c r="G21" i="1"/>
  <c r="E21" i="1"/>
  <c r="D21" i="1"/>
  <c r="C21" i="1"/>
  <c r="O20" i="1"/>
  <c r="M20" i="1"/>
  <c r="L20" i="1"/>
  <c r="K20" i="1"/>
  <c r="H20" i="1"/>
  <c r="I20" i="1" s="1"/>
  <c r="G20" i="1"/>
  <c r="E20" i="1"/>
  <c r="D20" i="1"/>
  <c r="C20" i="1"/>
  <c r="O19" i="1"/>
  <c r="M19" i="1"/>
  <c r="N19" i="1" s="1"/>
  <c r="L19" i="1"/>
  <c r="K19" i="1"/>
  <c r="J19" i="1"/>
  <c r="H19" i="1"/>
  <c r="G19" i="1"/>
  <c r="E19" i="1"/>
  <c r="D19" i="1"/>
  <c r="C19" i="1"/>
  <c r="F19" i="1" s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L15" i="1"/>
  <c r="K15" i="1"/>
  <c r="J15" i="1"/>
  <c r="H15" i="1"/>
  <c r="G15" i="1"/>
  <c r="D15" i="1"/>
  <c r="D14" i="1" s="1"/>
  <c r="J14" i="1"/>
  <c r="G14" i="1"/>
  <c r="G13" i="1" s="1"/>
  <c r="O13" i="1"/>
  <c r="J13" i="1"/>
  <c r="C13" i="1"/>
  <c r="M12" i="1"/>
  <c r="L12" i="1"/>
  <c r="K12" i="1"/>
  <c r="J12" i="1"/>
  <c r="H12" i="1"/>
  <c r="G12" i="1"/>
  <c r="E12" i="1"/>
  <c r="D12" i="1"/>
  <c r="M10" i="1"/>
  <c r="M9" i="1" s="1"/>
  <c r="L10" i="1"/>
  <c r="K10" i="1"/>
  <c r="J10" i="1"/>
  <c r="H10" i="1"/>
  <c r="H9" i="1" s="1"/>
  <c r="G10" i="1"/>
  <c r="E10" i="1"/>
  <c r="E9" i="1" s="1"/>
  <c r="D10" i="1"/>
  <c r="D9" i="1" s="1"/>
  <c r="O9" i="1"/>
  <c r="L9" i="1"/>
  <c r="C9" i="1"/>
  <c r="M8" i="1"/>
  <c r="L8" i="1"/>
  <c r="K8" i="1"/>
  <c r="J8" i="1"/>
  <c r="H8" i="1"/>
  <c r="G8" i="1"/>
  <c r="E8" i="1"/>
  <c r="D8" i="1"/>
  <c r="M7" i="1"/>
  <c r="M6" i="1" s="1"/>
  <c r="L7" i="1"/>
  <c r="L6" i="1" s="1"/>
  <c r="K7" i="1"/>
  <c r="K6" i="1" s="1"/>
  <c r="J7" i="1"/>
  <c r="H7" i="1"/>
  <c r="H6" i="1" s="1"/>
  <c r="G7" i="1"/>
  <c r="G6" i="1" s="1"/>
  <c r="E7" i="1"/>
  <c r="E6" i="1" s="1"/>
  <c r="D7" i="1"/>
  <c r="D6" i="1" s="1"/>
  <c r="O6" i="1"/>
  <c r="J6" i="1"/>
  <c r="C6" i="1"/>
  <c r="N28" i="1" l="1"/>
  <c r="G9" i="1"/>
  <c r="F20" i="1"/>
  <c r="K14" i="1"/>
  <c r="K13" i="1" s="1"/>
  <c r="N26" i="1"/>
  <c r="G74" i="1"/>
  <c r="N37" i="1"/>
  <c r="N69" i="1"/>
  <c r="I71" i="1"/>
  <c r="K9" i="1"/>
  <c r="I24" i="1"/>
  <c r="I26" i="1"/>
  <c r="F37" i="1"/>
  <c r="N23" i="1"/>
  <c r="K84" i="1"/>
  <c r="F6" i="1"/>
  <c r="N33" i="1"/>
  <c r="I70" i="1"/>
  <c r="F71" i="1"/>
  <c r="K72" i="1"/>
  <c r="N24" i="1"/>
  <c r="H31" i="1"/>
  <c r="N58" i="1"/>
  <c r="I19" i="1"/>
  <c r="K18" i="1"/>
  <c r="I33" i="1"/>
  <c r="N43" i="1"/>
  <c r="I9" i="1"/>
  <c r="D13" i="1"/>
  <c r="L14" i="1"/>
  <c r="L13" i="1" s="1"/>
  <c r="F22" i="1"/>
  <c r="N83" i="1"/>
  <c r="M84" i="1"/>
  <c r="F26" i="1"/>
  <c r="I34" i="1"/>
  <c r="N36" i="1"/>
  <c r="I83" i="1"/>
  <c r="D31" i="1"/>
  <c r="N81" i="1"/>
  <c r="N34" i="1"/>
  <c r="F25" i="1"/>
  <c r="F34" i="1"/>
  <c r="L84" i="1"/>
  <c r="M49" i="1"/>
  <c r="N49" i="1" s="1"/>
  <c r="I82" i="1"/>
  <c r="I25" i="1"/>
  <c r="I32" i="1"/>
  <c r="F9" i="1"/>
  <c r="G18" i="1"/>
  <c r="I69" i="1"/>
  <c r="F70" i="1"/>
  <c r="F81" i="1"/>
  <c r="F24" i="1"/>
  <c r="N63" i="1"/>
  <c r="G77" i="1"/>
  <c r="F21" i="1"/>
  <c r="N32" i="1"/>
  <c r="N52" i="1"/>
  <c r="N71" i="1"/>
  <c r="I84" i="1"/>
  <c r="L49" i="1"/>
  <c r="N82" i="1"/>
  <c r="I22" i="1"/>
  <c r="F23" i="1"/>
  <c r="I35" i="1"/>
  <c r="I49" i="1"/>
  <c r="M72" i="1"/>
  <c r="N72" i="1" s="1"/>
  <c r="M14" i="1"/>
  <c r="M13" i="1" s="1"/>
  <c r="N13" i="1" s="1"/>
  <c r="I6" i="1"/>
  <c r="N9" i="1"/>
  <c r="I36" i="1"/>
  <c r="F43" i="1"/>
  <c r="I52" i="1"/>
  <c r="D72" i="1"/>
  <c r="N20" i="1"/>
  <c r="N21" i="1"/>
  <c r="I37" i="1"/>
  <c r="J9" i="1"/>
  <c r="L31" i="1"/>
  <c r="N70" i="1"/>
  <c r="E72" i="1"/>
  <c r="F72" i="1" s="1"/>
  <c r="I21" i="1"/>
  <c r="I28" i="1"/>
  <c r="M31" i="1"/>
  <c r="I88" i="1"/>
  <c r="N6" i="1"/>
  <c r="L18" i="1"/>
  <c r="N25" i="1"/>
  <c r="F28" i="1"/>
  <c r="F32" i="1"/>
  <c r="F33" i="1"/>
  <c r="E31" i="1"/>
  <c r="I43" i="1"/>
  <c r="I63" i="1"/>
  <c r="G72" i="1"/>
  <c r="D18" i="1"/>
  <c r="K49" i="1"/>
  <c r="H14" i="1"/>
  <c r="H13" i="1" s="1"/>
  <c r="I13" i="1" s="1"/>
  <c r="G31" i="1"/>
  <c r="H77" i="1"/>
  <c r="H72" i="1" s="1"/>
  <c r="H18" i="1"/>
  <c r="I18" i="1" s="1"/>
  <c r="N22" i="1"/>
  <c r="K31" i="1"/>
  <c r="L72" i="1"/>
  <c r="N84" i="1"/>
  <c r="E18" i="1"/>
  <c r="F18" i="1" s="1"/>
  <c r="F35" i="1"/>
  <c r="C31" i="1"/>
  <c r="M18" i="1"/>
  <c r="N18" i="1" s="1"/>
  <c r="N35" i="1"/>
  <c r="O31" i="1"/>
  <c r="O88" i="1" s="1"/>
  <c r="I31" i="1" l="1"/>
  <c r="L87" i="1"/>
  <c r="G87" i="1"/>
  <c r="D87" i="1"/>
  <c r="K87" i="1"/>
  <c r="F31" i="1"/>
  <c r="N88" i="1"/>
  <c r="N31" i="1"/>
  <c r="M87" i="1"/>
  <c r="I72" i="1"/>
  <c r="H87" i="1"/>
  <c r="E87" i="1"/>
  <c r="I87" i="1" l="1"/>
  <c r="F87" i="1"/>
  <c r="N87" i="1"/>
</calcChain>
</file>

<file path=xl/sharedStrings.xml><?xml version="1.0" encoding="utf-8"?>
<sst xmlns="http://schemas.openxmlformats.org/spreadsheetml/2006/main" count="158" uniqueCount="135">
  <si>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</si>
  <si>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</si>
  <si>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</si>
  <si>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</si>
  <si>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</si>
  <si>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</si>
  <si>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</si>
  <si>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</si>
  <si>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</si>
  <si>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</si>
  <si>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</si>
  <si>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</si>
  <si>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</si>
  <si>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</si>
  <si>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</si>
  <si>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</si>
  <si>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</si>
  <si>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</si>
  <si>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</si>
  <si>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</si>
  <si>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</si>
  <si>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</si>
  <si>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</si>
  <si>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</si>
  <si>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</si>
  <si>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</si>
  <si>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</si>
  <si>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</si>
  <si>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</si>
  <si>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</si>
  <si>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</si>
  <si>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</si>
  <si>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</si>
  <si>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</si>
  <si>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</si>
  <si>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</si>
  <si>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</si>
  <si>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</si>
  <si>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</si>
  <si>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</si>
  <si>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</si>
  <si>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</si>
  <si>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</si>
  <si>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</si>
  <si>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</si>
  <si>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</si>
  <si>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</si>
  <si>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w tym obszar F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</si>
  <si>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</si>
  <si>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</si>
  <si>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</si>
  <si>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</si>
  <si>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</si>
  <si>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Zarządzanie zasobami wodnymi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</si>
  <si>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</si>
  <si>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</si>
  <si>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</si>
  <si>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</si>
  <si>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</si>
  <si>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</si>
  <si>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</si>
  <si>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</si>
  <si>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</si>
  <si>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</si>
  <si>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</si>
  <si>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</si>
  <si>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</si>
  <si>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</si>
  <si>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</si>
  <si>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</si>
  <si>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</si>
  <si>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</si>
  <si>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</si>
  <si>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</si>
  <si>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</si>
  <si>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</si>
  <si>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</si>
  <si>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</si>
  <si>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</si>
  <si>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</si>
  <si>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</si>
  <si>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</si>
  <si>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</si>
  <si>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</si>
  <si>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</si>
  <si>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</si>
  <si>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</si>
  <si>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</si>
  <si>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</si>
  <si>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</si>
  <si>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</si>
  <si>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</si>
  <si>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</si>
  <si>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</si>
  <si>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</si>
  <si>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</si>
  <si>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</si>
  <si>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</si>
  <si>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</si>
  <si>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</si>
  <si>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</si>
  <si>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</si>
  <si>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</si>
  <si>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</si>
  <si>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</si>
  <si>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</si>
  <si>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</si>
  <si>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</si>
  <si>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</si>
  <si>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</si>
  <si>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</si>
  <si>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Zarządzanie ryzykiem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</si>
  <si>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</si>
  <si>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</si>
  <si>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</si>
  <si>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</si>
  <si>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</si>
  <si>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</si>
  <si>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</si>
  <si>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</si>
  <si>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</si>
  <si>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</si>
  <si>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</si>
  <si>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</si>
  <si>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Nadzwyczajne tymczasowe wsparcie dla rolników i MŚP szczególnie dotkniętych wpływem rosyjskiej inwazji na Ukrainę</t>
  </si>
  <si>
    <t>Renty strukturalne</t>
  </si>
  <si>
    <t>Zobowiązania  2004-2006</t>
  </si>
  <si>
    <t>RAZEM - z wyłaczeniem instrumentów finansowych</t>
  </si>
  <si>
    <t>RAZEM - z uwzględnieniem instrumentów finansowych - łączny limit środków</t>
  </si>
  <si>
    <t>Wyjątkowe tymczasowe wsparcie dla rolników i MŚP szczególnie dotkniętych kryzysem związanym z COVID-19</t>
  </si>
  <si>
    <t>2.) Szacunkowe limity finansowe zostały przeliczone wg kursu 4,4728 (kurs EBC z przedostatniego dnia roboczego Komisji Europejskiej miesiąca poprzedzającego miesiąc, dla którego dokonuje się wyliczenia limitu alokacji środków wspólnotowych - 30.08.2023 r.)</t>
  </si>
  <si>
    <t xml:space="preserve">1.)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</si>
  <si>
    <t>3.) W kwocie zrealizowanych płatności w ramach działania Renty strukturalne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</si>
  <si>
    <t>4.) W działaniu 13 poziom płatności jest wyższy niż kontraktacja z uwagi na wypłacone zaliczki.</t>
  </si>
  <si>
    <t>5.) Stopień wydatkowania środków może być wyższy od wykazanego stopnia kontraktacji z powodu niepomniejszania kwot wypłaconych o środki odzyskane.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</si>
</sst>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32">
    <xf numFmtId="0" fontId="0" fillId="0" borderId="0" xfId="0"/>
    <xf numFmtId="0" fontId="1" fillId="0" borderId="0" xfId="2" applyProtection="1">
      <protection locked="0"/>
    </xf>
    <xf numFmtId="0" fontId="1" fillId="0" borderId="0" xfId="2" applyAlignment="1" applyProtection="1">
      <alignment vertical="center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>
      <alignment horizontal="center" vertical="center" wrapText="1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 wrapText="1"/>
      <protection locked="0"/>
    </xf>
    <xf numFmtId="0" fontId="5" fillId="0" borderId="28" xfId="2" applyFont="1" applyBorder="1" applyAlignment="1" applyProtection="1">
      <alignment horizontal="center" vertical="center" wrapText="1"/>
      <protection locked="0"/>
    </xf>
    <xf numFmtId="0" fontId="5" fillId="0" borderId="30" xfId="2" applyFont="1" applyBorder="1" applyAlignment="1" applyProtection="1">
      <alignment horizontal="center" vertical="center" wrapText="1"/>
      <protection locked="0"/>
    </xf>
    <xf numFmtId="0" fontId="5" fillId="0" borderId="33" xfId="2" applyFont="1" applyBorder="1" applyAlignment="1" applyProtection="1">
      <alignment horizontal="center" vertical="center" wrapText="1"/>
      <protection locked="0"/>
    </xf>
    <xf numFmtId="0" fontId="5" fillId="0" borderId="34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35" xfId="2" applyFont="1" applyBorder="1" applyAlignment="1" applyProtection="1">
      <alignment horizontal="center" vertical="center" wrapText="1"/>
      <protection locked="0"/>
    </xf>
    <xf numFmtId="0" fontId="5" fillId="0" borderId="36" xfId="2" applyFont="1" applyBorder="1" applyAlignment="1" applyProtection="1">
      <alignment horizontal="center" vertical="center" wrapText="1"/>
      <protection locked="0"/>
    </xf>
    <xf numFmtId="0" fontId="5" fillId="0" borderId="37" xfId="2" applyFont="1" applyBorder="1" applyAlignment="1" applyProtection="1">
      <alignment horizontal="center" vertical="center" wrapText="1"/>
      <protection locked="0"/>
    </xf>
    <xf numFmtId="0" fontId="5" fillId="0" borderId="38" xfId="2" applyFont="1" applyBorder="1" applyAlignment="1" applyProtection="1">
      <alignment horizontal="center" vertical="center" wrapText="1"/>
      <protection locked="0"/>
    </xf>
    <xf numFmtId="0" fontId="5" fillId="0" borderId="39" xfId="2" applyFont="1" applyBorder="1" applyAlignment="1" applyProtection="1">
      <alignment horizontal="center" vertical="center" wrapText="1"/>
      <protection locked="0"/>
    </xf>
    <xf numFmtId="0" fontId="5" fillId="0" borderId="40" xfId="2" applyFont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left" vertical="center" wrapText="1"/>
      <protection locked="0"/>
    </xf>
    <xf numFmtId="4" fontId="6" fillId="2" borderId="7" xfId="2" applyNumberFormat="1" applyFont="1" applyFill="1" applyBorder="1" applyAlignment="1">
      <alignment horizontal="right" vertical="center" wrapText="1"/>
    </xf>
    <xf numFmtId="3" fontId="6" fillId="2" borderId="9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0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4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9" xfId="2" applyNumberFormat="1" applyFont="1" applyFill="1" applyBorder="1" applyAlignment="1">
      <alignment horizontal="right" vertical="center" wrapText="1"/>
    </xf>
    <xf numFmtId="4" fontId="6" fillId="2" borderId="10" xfId="2" applyNumberFormat="1" applyFont="1" applyFill="1" applyBorder="1" applyAlignment="1">
      <alignment horizontal="right" vertical="center" wrapText="1"/>
    </xf>
    <xf numFmtId="10" fontId="6" fillId="2" borderId="11" xfId="2" applyNumberFormat="1" applyFont="1" applyFill="1" applyBorder="1" applyAlignment="1">
      <alignment horizontal="right" vertical="center" wrapText="1"/>
    </xf>
    <xf numFmtId="4" fontId="6" fillId="2" borderId="5" xfId="2" applyNumberFormat="1" applyFont="1" applyFill="1" applyBorder="1" applyAlignment="1">
      <alignment horizontal="right" vertical="center" wrapText="1"/>
    </xf>
    <xf numFmtId="0" fontId="7" fillId="0" borderId="0" xfId="2" applyFont="1" applyProtection="1">
      <protection locked="0"/>
    </xf>
    <xf numFmtId="0" fontId="8" fillId="0" borderId="43" xfId="2" applyFont="1" applyBorder="1" applyAlignment="1" applyProtection="1">
      <alignment horizontal="center" vertical="center"/>
      <protection locked="0"/>
    </xf>
    <xf numFmtId="0" fontId="6" fillId="0" borderId="43" xfId="2" applyFont="1" applyBorder="1" applyAlignment="1" applyProtection="1">
      <alignment horizontal="left" vertical="center" wrapText="1"/>
      <protection locked="0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>
      <alignment horizontal="right" vertical="center" wrapText="1"/>
    </xf>
    <xf numFmtId="4" fontId="8" fillId="0" borderId="45" xfId="2" applyNumberFormat="1" applyFont="1" applyBorder="1" applyAlignment="1">
      <alignment horizontal="right" vertical="center" wrapText="1"/>
    </xf>
    <xf numFmtId="0" fontId="8" fillId="0" borderId="22" xfId="2" applyFont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3" fontId="8" fillId="0" borderId="20" xfId="2" applyNumberFormat="1" applyFont="1" applyBorder="1" applyAlignment="1" applyProtection="1">
      <alignment horizontal="right" vertical="center" wrapText="1"/>
      <protection locked="0"/>
    </xf>
    <xf numFmtId="4" fontId="8" fillId="0" borderId="47" xfId="2" applyNumberFormat="1" applyFont="1" applyBorder="1" applyAlignment="1" applyProtection="1">
      <alignment horizontal="right" vertical="center" wrapText="1"/>
      <protection locked="0"/>
    </xf>
    <xf numFmtId="3" fontId="8" fillId="0" borderId="18" xfId="2" applyNumberFormat="1" applyFont="1" applyBorder="1" applyAlignment="1" applyProtection="1">
      <alignment horizontal="right" vertical="center" wrapText="1"/>
      <protection locked="0"/>
    </xf>
    <xf numFmtId="3" fontId="8" fillId="0" borderId="20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0" fontId="6" fillId="2" borderId="12" xfId="2" applyFont="1" applyFill="1" applyBorder="1" applyAlignment="1" applyProtection="1">
      <alignment horizontal="center" vertical="center" wrapText="1"/>
      <protection locked="0"/>
    </xf>
    <xf numFmtId="0" fontId="6" fillId="2" borderId="13" xfId="2" applyFont="1" applyFill="1" applyBorder="1" applyAlignment="1" applyProtection="1">
      <alignment horizontal="left" vertical="center" wrapText="1"/>
      <protection locked="0"/>
    </xf>
    <xf numFmtId="4" fontId="6" fillId="2" borderId="48" xfId="2" applyNumberFormat="1" applyFont="1" applyFill="1" applyBorder="1" applyAlignment="1">
      <alignment horizontal="right" vertical="center" wrapText="1"/>
    </xf>
    <xf numFmtId="3" fontId="6" fillId="2" borderId="15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5" xfId="2" applyNumberFormat="1" applyFont="1" applyFill="1" applyBorder="1" applyAlignment="1">
      <alignment horizontal="right" vertical="center" wrapText="1"/>
    </xf>
    <xf numFmtId="4" fontId="6" fillId="2" borderId="16" xfId="2" applyNumberFormat="1" applyFont="1" applyFill="1" applyBorder="1" applyAlignment="1">
      <alignment horizontal="right" vertical="center" wrapText="1"/>
    </xf>
    <xf numFmtId="10" fontId="6" fillId="2" borderId="17" xfId="2" applyNumberFormat="1" applyFont="1" applyFill="1" applyBorder="1" applyAlignment="1">
      <alignment horizontal="right" vertical="center" wrapText="1"/>
    </xf>
    <xf numFmtId="4" fontId="6" fillId="2" borderId="12" xfId="2" applyNumberFormat="1" applyFont="1" applyFill="1" applyBorder="1" applyAlignment="1">
      <alignment horizontal="right" vertical="center" wrapText="1"/>
    </xf>
    <xf numFmtId="0" fontId="6" fillId="0" borderId="12" xfId="2" applyFont="1" applyBorder="1" applyAlignment="1" applyProtection="1">
      <alignment horizontal="left" vertical="center" wrapText="1"/>
      <protection locked="0"/>
    </xf>
    <xf numFmtId="0" fontId="8" fillId="0" borderId="49" xfId="2" applyFont="1" applyBorder="1" applyAlignment="1" applyProtection="1">
      <alignment horizontal="left" vertical="center" wrapText="1"/>
      <protection locked="0"/>
    </xf>
    <xf numFmtId="3" fontId="8" fillId="0" borderId="46" xfId="2" applyNumberFormat="1" applyFont="1" applyBorder="1" applyAlignment="1">
      <alignment horizontal="right" vertical="center" wrapText="1"/>
    </xf>
    <xf numFmtId="4" fontId="8" fillId="5" borderId="45" xfId="2" applyNumberFormat="1" applyFont="1" applyFill="1" applyBorder="1" applyAlignment="1">
      <alignment horizontal="right" vertical="center" wrapText="1"/>
    </xf>
    <xf numFmtId="0" fontId="8" fillId="6" borderId="13" xfId="2" applyFont="1" applyFill="1" applyBorder="1" applyAlignment="1" applyProtection="1">
      <alignment horizontal="left" vertical="center" wrapText="1"/>
      <protection locked="0"/>
    </xf>
    <xf numFmtId="3" fontId="8" fillId="4" borderId="15" xfId="2" applyNumberFormat="1" applyFont="1" applyFill="1" applyBorder="1" applyAlignment="1">
      <alignment horizontal="right" vertical="center" wrapText="1"/>
    </xf>
    <xf numFmtId="3" fontId="8" fillId="4" borderId="21" xfId="2" applyNumberFormat="1" applyFont="1" applyFill="1" applyBorder="1" applyAlignment="1">
      <alignment horizontal="right" vertical="center" wrapText="1"/>
    </xf>
    <xf numFmtId="4" fontId="8" fillId="5" borderId="16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>
      <alignment horizontal="right" vertical="center" wrapText="1"/>
    </xf>
    <xf numFmtId="4" fontId="8" fillId="0" borderId="16" xfId="2" applyNumberFormat="1" applyFont="1" applyBorder="1" applyAlignment="1">
      <alignment horizontal="right" vertical="center" wrapText="1"/>
    </xf>
    <xf numFmtId="0" fontId="6" fillId="0" borderId="51" xfId="2" applyFont="1" applyBorder="1" applyAlignment="1" applyProtection="1">
      <alignment horizontal="left" vertical="center" wrapText="1"/>
      <protection locked="0"/>
    </xf>
    <xf numFmtId="4" fontId="8" fillId="3" borderId="0" xfId="2" applyNumberFormat="1" applyFont="1" applyFill="1" applyAlignment="1">
      <alignment horizontal="right" vertical="center" wrapText="1"/>
    </xf>
    <xf numFmtId="3" fontId="8" fillId="0" borderId="18" xfId="2" applyNumberFormat="1" applyFont="1" applyBorder="1" applyAlignment="1">
      <alignment horizontal="right" vertical="center" wrapText="1"/>
    </xf>
    <xf numFmtId="4" fontId="8" fillId="6" borderId="47" xfId="2" applyNumberFormat="1" applyFont="1" applyFill="1" applyBorder="1" applyAlignment="1">
      <alignment horizontal="right" vertical="center" wrapText="1"/>
    </xf>
    <xf numFmtId="0" fontId="6" fillId="0" borderId="13" xfId="2" applyFont="1" applyBorder="1" applyAlignment="1" applyProtection="1">
      <alignment horizontal="left" vertical="center" wrapText="1"/>
      <protection locked="0"/>
    </xf>
    <xf numFmtId="4" fontId="8" fillId="0" borderId="53" xfId="2" applyNumberFormat="1" applyFont="1" applyBorder="1" applyAlignment="1">
      <alignment horizontal="right" vertical="center" wrapText="1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10" fontId="8" fillId="0" borderId="17" xfId="2" applyNumberFormat="1" applyFont="1" applyBorder="1" applyAlignment="1" applyProtection="1">
      <alignment horizontal="right" vertical="center" wrapText="1"/>
      <protection locked="0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10" fontId="8" fillId="0" borderId="17" xfId="2" applyNumberFormat="1" applyFont="1" applyBorder="1" applyAlignment="1">
      <alignment horizontal="right" vertical="center" wrapText="1"/>
    </xf>
    <xf numFmtId="4" fontId="8" fillId="0" borderId="33" xfId="2" applyNumberFormat="1" applyFont="1" applyBorder="1" applyAlignment="1">
      <alignment horizontal="right" vertical="center" wrapText="1"/>
    </xf>
    <xf numFmtId="3" fontId="1" fillId="0" borderId="0" xfId="2" applyNumberFormat="1" applyProtection="1">
      <protection locked="0"/>
    </xf>
    <xf numFmtId="0" fontId="9" fillId="0" borderId="13" xfId="2" applyFont="1" applyBorder="1" applyAlignment="1" applyProtection="1">
      <alignment horizontal="left" vertical="center" wrapText="1"/>
      <protection locked="0"/>
    </xf>
    <xf numFmtId="4" fontId="8" fillId="6" borderId="12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 applyProtection="1">
      <alignment horizontal="right" vertical="center" wrapText="1"/>
      <protection locked="0"/>
    </xf>
    <xf numFmtId="4" fontId="8" fillId="0" borderId="16" xfId="2" applyNumberFormat="1" applyFont="1" applyBorder="1" applyAlignment="1" applyProtection="1">
      <alignment horizontal="right" vertical="center" wrapText="1"/>
      <protection locked="0"/>
    </xf>
    <xf numFmtId="3" fontId="8" fillId="0" borderId="21" xfId="2" applyNumberFormat="1" applyFont="1" applyBorder="1" applyAlignment="1" applyProtection="1">
      <alignment horizontal="right" vertical="center" wrapText="1"/>
      <protection locked="0"/>
    </xf>
    <xf numFmtId="164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53" xfId="2" applyNumberFormat="1" applyFont="1" applyFill="1" applyBorder="1" applyAlignment="1">
      <alignment horizontal="right" vertical="center" wrapText="1"/>
    </xf>
    <xf numFmtId="10" fontId="8" fillId="0" borderId="19" xfId="2" applyNumberFormat="1" applyFont="1" applyBorder="1" applyAlignment="1" applyProtection="1">
      <alignment horizontal="right" vertical="center" wrapText="1"/>
      <protection locked="0"/>
    </xf>
    <xf numFmtId="4" fontId="8" fillId="6" borderId="0" xfId="2" applyNumberFormat="1" applyFont="1" applyFill="1" applyAlignment="1">
      <alignment horizontal="right" vertical="center" wrapText="1"/>
    </xf>
    <xf numFmtId="10" fontId="8" fillId="0" borderId="40" xfId="2" applyNumberFormat="1" applyFont="1" applyBorder="1" applyAlignment="1" applyProtection="1">
      <alignment horizontal="right" vertical="center" wrapText="1"/>
      <protection locked="0"/>
    </xf>
    <xf numFmtId="10" fontId="8" fillId="0" borderId="39" xfId="2" applyNumberFormat="1" applyFont="1" applyBorder="1" applyAlignment="1" applyProtection="1">
      <alignment horizontal="right" vertical="center" wrapText="1"/>
      <protection locked="0"/>
    </xf>
    <xf numFmtId="4" fontId="8" fillId="6" borderId="14" xfId="2" applyNumberFormat="1" applyFont="1" applyFill="1" applyBorder="1" applyAlignment="1">
      <alignment horizontal="right" vertical="center" wrapText="1"/>
    </xf>
    <xf numFmtId="3" fontId="8" fillId="6" borderId="15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16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1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1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5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>
      <alignment horizontal="right" vertical="center" wrapText="1"/>
    </xf>
    <xf numFmtId="4" fontId="8" fillId="6" borderId="22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 applyProtection="1">
      <alignment horizontal="right" vertical="center" wrapText="1"/>
      <protection locked="0"/>
    </xf>
    <xf numFmtId="4" fontId="8" fillId="0" borderId="14" xfId="2" applyNumberFormat="1" applyFont="1" applyBorder="1" applyAlignment="1">
      <alignment horizontal="right" vertical="center" wrapText="1"/>
    </xf>
    <xf numFmtId="10" fontId="8" fillId="0" borderId="50" xfId="2" applyNumberFormat="1" applyFont="1" applyBorder="1" applyAlignment="1" applyProtection="1">
      <alignment horizontal="right" vertical="center" wrapText="1"/>
      <protection locked="0"/>
    </xf>
    <xf numFmtId="10" fontId="8" fillId="0" borderId="54" xfId="2" applyNumberFormat="1" applyFont="1" applyBorder="1" applyAlignment="1" applyProtection="1">
      <alignment horizontal="right" vertical="center" wrapText="1"/>
      <protection locked="0"/>
    </xf>
    <xf numFmtId="10" fontId="8" fillId="0" borderId="50" xfId="2" applyNumberFormat="1" applyFont="1" applyBorder="1" applyAlignment="1">
      <alignment horizontal="right" vertical="center" wrapText="1"/>
    </xf>
    <xf numFmtId="4" fontId="8" fillId="0" borderId="22" xfId="2" applyNumberFormat="1" applyFont="1" applyBorder="1" applyAlignment="1">
      <alignment horizontal="right" vertical="center" wrapText="1"/>
    </xf>
    <xf numFmtId="3" fontId="8" fillId="0" borderId="55" xfId="2" applyNumberFormat="1" applyFont="1" applyBorder="1" applyAlignment="1">
      <alignment horizontal="right" vertical="center" wrapText="1"/>
    </xf>
    <xf numFmtId="4" fontId="8" fillId="0" borderId="18" xfId="2" applyNumberFormat="1" applyFont="1" applyBorder="1" applyAlignment="1">
      <alignment horizontal="right" vertical="center" wrapText="1"/>
    </xf>
    <xf numFmtId="0" fontId="8" fillId="0" borderId="33" xfId="2" applyFont="1" applyBorder="1" applyAlignment="1" applyProtection="1">
      <alignment horizontal="center" vertical="center"/>
      <protection locked="0"/>
    </xf>
    <xf numFmtId="0" fontId="6" fillId="0" borderId="33" xfId="2" applyFont="1" applyBorder="1" applyAlignment="1" applyProtection="1">
      <alignment horizontal="left" vertical="center" wrapText="1"/>
      <protection locked="0"/>
    </xf>
    <xf numFmtId="4" fontId="8" fillId="0" borderId="0" xfId="2" applyNumberFormat="1" applyFont="1" applyAlignment="1">
      <alignment horizontal="right" vertical="center" wrapText="1"/>
    </xf>
    <xf numFmtId="10" fontId="8" fillId="0" borderId="40" xfId="2" applyNumberFormat="1" applyFont="1" applyBorder="1" applyAlignment="1">
      <alignment horizontal="right" vertical="center" wrapText="1"/>
    </xf>
    <xf numFmtId="4" fontId="8" fillId="3" borderId="47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6" fillId="6" borderId="22" xfId="2" applyFont="1" applyFill="1" applyBorder="1" applyAlignment="1" applyProtection="1">
      <alignment horizontal="center" vertical="center" wrapText="1"/>
      <protection locked="0"/>
    </xf>
    <xf numFmtId="0" fontId="6" fillId="6" borderId="13" xfId="2" applyFont="1" applyFill="1" applyBorder="1" applyAlignment="1" applyProtection="1">
      <alignment horizontal="left" vertical="center" wrapText="1"/>
      <protection locked="0"/>
    </xf>
    <xf numFmtId="3" fontId="6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6" fillId="6" borderId="45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40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46" xfId="2" applyNumberFormat="1" applyFont="1" applyFill="1" applyBorder="1" applyAlignment="1" applyProtection="1">
      <alignment horizontal="right" vertical="center" wrapText="1"/>
      <protection locked="0"/>
    </xf>
    <xf numFmtId="10" fontId="6" fillId="7" borderId="39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15" xfId="2" applyNumberFormat="1" applyFont="1" applyFill="1" applyBorder="1" applyAlignment="1">
      <alignment horizontal="right" vertical="center" wrapText="1"/>
    </xf>
    <xf numFmtId="4" fontId="6" fillId="6" borderId="16" xfId="2" applyNumberFormat="1" applyFont="1" applyFill="1" applyBorder="1" applyAlignment="1">
      <alignment horizontal="right" vertical="center" wrapText="1"/>
    </xf>
    <xf numFmtId="10" fontId="6" fillId="7" borderId="40" xfId="2" applyNumberFormat="1" applyFont="1" applyFill="1" applyBorder="1" applyAlignment="1">
      <alignment horizontal="right" vertical="center" wrapText="1"/>
    </xf>
    <xf numFmtId="4" fontId="6" fillId="4" borderId="33" xfId="2" applyNumberFormat="1" applyFont="1" applyFill="1" applyBorder="1" applyAlignment="1">
      <alignment horizontal="right" vertical="center" wrapText="1"/>
    </xf>
    <xf numFmtId="0" fontId="8" fillId="6" borderId="12" xfId="2" applyFont="1" applyFill="1" applyBorder="1" applyAlignment="1">
      <alignment vertical="center" wrapText="1"/>
    </xf>
    <xf numFmtId="3" fontId="8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6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5" xfId="2" applyNumberFormat="1" applyFont="1" applyFill="1" applyBorder="1" applyAlignment="1">
      <alignment horizontal="right" vertical="center" wrapText="1"/>
    </xf>
    <xf numFmtId="4" fontId="8" fillId="6" borderId="16" xfId="2" applyNumberFormat="1" applyFont="1" applyFill="1" applyBorder="1" applyAlignment="1">
      <alignment horizontal="right" vertical="center" wrapText="1"/>
    </xf>
    <xf numFmtId="0" fontId="8" fillId="8" borderId="51" xfId="2" applyFont="1" applyFill="1" applyBorder="1" applyAlignment="1">
      <alignment horizontal="left" vertical="center" wrapText="1"/>
    </xf>
    <xf numFmtId="3" fontId="8" fillId="6" borderId="21" xfId="2" applyNumberFormat="1" applyFont="1" applyFill="1" applyBorder="1" applyAlignment="1" applyProtection="1">
      <alignment vertical="center" wrapText="1"/>
      <protection locked="0"/>
    </xf>
    <xf numFmtId="4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44" xfId="2" applyNumberFormat="1" applyFont="1" applyFill="1" applyBorder="1" applyAlignment="1" applyProtection="1">
      <alignment vertical="center" wrapText="1"/>
      <protection locked="0"/>
    </xf>
    <xf numFmtId="4" fontId="8" fillId="3" borderId="45" xfId="2" applyNumberFormat="1" applyFont="1" applyFill="1" applyBorder="1" applyAlignment="1" applyProtection="1">
      <alignment vertical="center" wrapText="1"/>
      <protection locked="0"/>
    </xf>
    <xf numFmtId="3" fontId="8" fillId="3" borderId="18" xfId="2" applyNumberFormat="1" applyFont="1" applyFill="1" applyBorder="1" applyAlignment="1" applyProtection="1">
      <alignment vertical="center" wrapText="1"/>
      <protection locked="0"/>
    </xf>
    <xf numFmtId="0" fontId="6" fillId="6" borderId="43" xfId="2" applyFont="1" applyFill="1" applyBorder="1" applyAlignment="1" applyProtection="1">
      <alignment horizontal="center" vertical="center"/>
      <protection locked="0"/>
    </xf>
    <xf numFmtId="0" fontId="6" fillId="6" borderId="51" xfId="2" applyFont="1" applyFill="1" applyBorder="1" applyAlignment="1">
      <alignment horizontal="left" vertical="center" wrapText="1"/>
    </xf>
    <xf numFmtId="3" fontId="6" fillId="6" borderId="21" xfId="2" applyNumberFormat="1" applyFont="1" applyFill="1" applyBorder="1" applyAlignment="1" applyProtection="1">
      <alignment vertical="center" wrapText="1"/>
      <protection locked="0"/>
    </xf>
    <xf numFmtId="4" fontId="6" fillId="6" borderId="16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 applyProtection="1">
      <protection locked="0"/>
    </xf>
    <xf numFmtId="0" fontId="8" fillId="6" borderId="33" xfId="2" applyFont="1" applyFill="1" applyBorder="1" applyAlignment="1" applyProtection="1">
      <alignment vertical="center" wrapText="1"/>
      <protection locked="0"/>
    </xf>
    <xf numFmtId="3" fontId="8" fillId="0" borderId="57" xfId="2" applyNumberFormat="1" applyFont="1" applyBorder="1" applyAlignment="1">
      <alignment horizontal="right" vertical="center" wrapText="1"/>
    </xf>
    <xf numFmtId="0" fontId="8" fillId="8" borderId="51" xfId="2" applyFont="1" applyFill="1" applyBorder="1" applyAlignment="1" applyProtection="1">
      <alignment horizontal="left" vertical="center" wrapText="1"/>
      <protection locked="0"/>
    </xf>
    <xf numFmtId="3" fontId="8" fillId="3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38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1" xfId="2" applyFont="1" applyFill="1" applyBorder="1" applyAlignment="1" applyProtection="1">
      <alignment horizontal="left" vertical="center" wrapText="1"/>
      <protection locked="0"/>
    </xf>
    <xf numFmtId="165" fontId="6" fillId="2" borderId="16" xfId="2" applyNumberFormat="1" applyFont="1" applyFill="1" applyBorder="1" applyAlignment="1">
      <alignment horizontal="right" vertical="center" wrapText="1"/>
    </xf>
    <xf numFmtId="10" fontId="6" fillId="2" borderId="13" xfId="2" applyNumberFormat="1" applyFont="1" applyFill="1" applyBorder="1" applyAlignment="1">
      <alignment horizontal="right" vertical="center" wrapText="1"/>
    </xf>
    <xf numFmtId="3" fontId="8" fillId="6" borderId="3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38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4" xfId="2" applyNumberFormat="1" applyFont="1" applyFill="1" applyBorder="1" applyAlignment="1">
      <alignment horizontal="right" vertical="center" wrapText="1"/>
    </xf>
    <xf numFmtId="4" fontId="8" fillId="6" borderId="45" xfId="2" applyNumberFormat="1" applyFont="1" applyFill="1" applyBorder="1" applyAlignment="1">
      <alignment horizontal="right" vertical="center" wrapText="1"/>
    </xf>
    <xf numFmtId="3" fontId="8" fillId="6" borderId="53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2" applyNumberFormat="1" applyFont="1" applyFill="1" applyBorder="1" applyAlignment="1" applyProtection="1">
      <alignment horizontal="right" vertical="center" wrapText="1"/>
      <protection locked="0"/>
    </xf>
    <xf numFmtId="165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12" xfId="2" applyFont="1" applyFill="1" applyBorder="1" applyAlignment="1">
      <alignment horizontal="left" vertical="center" wrapText="1"/>
    </xf>
    <xf numFmtId="0" fontId="8" fillId="8" borderId="34" xfId="2" applyFont="1" applyFill="1" applyBorder="1" applyAlignment="1">
      <alignment horizontal="left" vertical="center" wrapText="1"/>
    </xf>
    <xf numFmtId="3" fontId="8" fillId="4" borderId="35" xfId="2" applyNumberFormat="1" applyFont="1" applyFill="1" applyBorder="1" applyAlignment="1" applyProtection="1">
      <alignment horizontal="right" vertical="center" wrapText="1"/>
      <protection locked="0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3" fontId="8" fillId="4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4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0" fontId="8" fillId="6" borderId="22" xfId="2" applyFont="1" applyFill="1" applyBorder="1" applyAlignment="1" applyProtection="1">
      <alignment vertical="center" wrapText="1"/>
      <protection locked="0"/>
    </xf>
    <xf numFmtId="165" fontId="8" fillId="6" borderId="47" xfId="2" applyNumberFormat="1" applyFont="1" applyFill="1" applyBorder="1" applyAlignment="1">
      <alignment horizontal="right" vertical="center" wrapText="1"/>
    </xf>
    <xf numFmtId="3" fontId="8" fillId="6" borderId="44" xfId="2" applyNumberFormat="1" applyFont="1" applyFill="1" applyBorder="1" applyAlignment="1" applyProtection="1">
      <alignment vertical="center" wrapText="1"/>
      <protection locked="0"/>
    </xf>
    <xf numFmtId="3" fontId="8" fillId="6" borderId="46" xfId="2" applyNumberFormat="1" applyFont="1" applyFill="1" applyBorder="1" applyAlignment="1" applyProtection="1">
      <alignment vertical="center" wrapText="1"/>
      <protection locked="0"/>
    </xf>
    <xf numFmtId="4" fontId="8" fillId="6" borderId="45" xfId="2" applyNumberFormat="1" applyFont="1" applyFill="1" applyBorder="1" applyAlignment="1" applyProtection="1">
      <alignment vertical="center" wrapText="1"/>
      <protection locked="0"/>
    </xf>
    <xf numFmtId="3" fontId="8" fillId="6" borderId="44" xfId="2" applyNumberFormat="1" applyFont="1" applyFill="1" applyBorder="1" applyAlignment="1">
      <alignment vertical="center" wrapText="1"/>
    </xf>
    <xf numFmtId="4" fontId="8" fillId="6" borderId="45" xfId="2" applyNumberFormat="1" applyFont="1" applyFill="1" applyBorder="1" applyAlignment="1">
      <alignment vertical="center" wrapText="1"/>
    </xf>
    <xf numFmtId="3" fontId="8" fillId="6" borderId="15" xfId="2" applyNumberFormat="1" applyFont="1" applyFill="1" applyBorder="1" applyAlignment="1">
      <alignment vertical="center" wrapText="1"/>
    </xf>
    <xf numFmtId="4" fontId="8" fillId="6" borderId="16" xfId="2" applyNumberFormat="1" applyFont="1" applyFill="1" applyBorder="1" applyAlignment="1">
      <alignment vertical="center" wrapText="1"/>
    </xf>
    <xf numFmtId="3" fontId="8" fillId="6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3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vertical="center" wrapText="1"/>
    </xf>
    <xf numFmtId="4" fontId="6" fillId="2" borderId="14" xfId="2" applyNumberFormat="1" applyFont="1" applyFill="1" applyBorder="1" applyAlignment="1">
      <alignment horizontal="right" vertical="center" wrapText="1"/>
    </xf>
    <xf numFmtId="3" fontId="6" fillId="2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4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54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2" applyNumberFormat="1" applyFont="1" applyFill="1" applyBorder="1" applyAlignment="1">
      <alignment horizontal="right" vertical="center" wrapText="1"/>
    </xf>
    <xf numFmtId="4" fontId="6" fillId="2" borderId="47" xfId="2" applyNumberFormat="1" applyFont="1" applyFill="1" applyBorder="1" applyAlignment="1">
      <alignment horizontal="right" vertical="center" wrapText="1"/>
    </xf>
    <xf numFmtId="10" fontId="6" fillId="2" borderId="50" xfId="2" applyNumberFormat="1" applyFont="1" applyFill="1" applyBorder="1" applyAlignment="1">
      <alignment horizontal="right" vertical="center" wrapText="1"/>
    </xf>
    <xf numFmtId="4" fontId="6" fillId="2" borderId="22" xfId="2" applyNumberFormat="1" applyFont="1" applyFill="1" applyBorder="1" applyAlignment="1">
      <alignment horizontal="right" vertical="center" wrapText="1"/>
    </xf>
    <xf numFmtId="0" fontId="6" fillId="2" borderId="22" xfId="2" applyFont="1" applyFill="1" applyBorder="1" applyAlignment="1" applyProtection="1">
      <alignment horizontal="center" vertical="center" wrapText="1"/>
      <protection locked="0"/>
    </xf>
    <xf numFmtId="10" fontId="6" fillId="2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5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2" applyFont="1" applyBorder="1" applyAlignment="1" applyProtection="1">
      <alignment horizontal="left" vertical="center" wrapText="1"/>
      <protection locked="0"/>
    </xf>
    <xf numFmtId="3" fontId="8" fillId="0" borderId="57" xfId="2" applyNumberFormat="1" applyFont="1" applyBorder="1" applyAlignment="1" applyProtection="1">
      <alignment horizontal="right" vertical="center" wrapText="1"/>
      <protection locked="0"/>
    </xf>
    <xf numFmtId="3" fontId="8" fillId="0" borderId="58" xfId="2" applyNumberFormat="1" applyFont="1" applyBorder="1" applyAlignment="1" applyProtection="1">
      <alignment horizontal="right" vertical="center" wrapText="1"/>
      <protection locked="0"/>
    </xf>
    <xf numFmtId="4" fontId="8" fillId="0" borderId="46" xfId="2" applyNumberFormat="1" applyFont="1" applyBorder="1" applyAlignment="1">
      <alignment horizontal="right" vertical="center" wrapText="1"/>
    </xf>
    <xf numFmtId="0" fontId="8" fillId="8" borderId="15" xfId="2" applyFont="1" applyFill="1" applyBorder="1" applyAlignment="1" applyProtection="1">
      <alignment horizontal="left" vertical="center" wrapText="1"/>
      <protection locked="0"/>
    </xf>
    <xf numFmtId="0" fontId="8" fillId="8" borderId="16" xfId="2" applyFont="1" applyFill="1" applyBorder="1" applyAlignment="1" applyProtection="1">
      <alignment horizontal="left" vertical="center" wrapText="1"/>
      <protection locked="0"/>
    </xf>
    <xf numFmtId="4" fontId="6" fillId="4" borderId="19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17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2" applyFont="1" applyFill="1" applyBorder="1" applyAlignment="1" applyProtection="1">
      <alignment horizontal="left" vertical="center" wrapText="1"/>
      <protection locked="0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3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2" applyNumberFormat="1" applyFont="1" applyFill="1" applyBorder="1" applyAlignment="1">
      <alignment horizontal="right" vertical="center" wrapText="1"/>
    </xf>
    <xf numFmtId="4" fontId="8" fillId="6" borderId="39" xfId="2" applyNumberFormat="1" applyFont="1" applyFill="1" applyBorder="1" applyAlignment="1">
      <alignment horizontal="right" vertical="center" wrapText="1"/>
    </xf>
    <xf numFmtId="3" fontId="8" fillId="3" borderId="29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61" xfId="2" applyNumberFormat="1" applyFont="1" applyFill="1" applyBorder="1" applyAlignment="1">
      <alignment horizontal="right" vertical="center" wrapText="1"/>
    </xf>
    <xf numFmtId="4" fontId="8" fillId="6" borderId="30" xfId="2" applyNumberFormat="1" applyFont="1" applyFill="1" applyBorder="1" applyAlignment="1">
      <alignment horizontal="right" vertical="center" wrapText="1"/>
    </xf>
    <xf numFmtId="4" fontId="11" fillId="9" borderId="1" xfId="2" applyNumberFormat="1" applyFont="1" applyFill="1" applyBorder="1" applyAlignment="1">
      <alignment horizontal="right" vertical="center" wrapText="1"/>
    </xf>
    <xf numFmtId="3" fontId="11" fillId="9" borderId="1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3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64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2" applyNumberFormat="1" applyFont="1" applyFill="1" applyBorder="1" applyAlignment="1">
      <alignment horizontal="right" vertical="center" wrapText="1"/>
    </xf>
    <xf numFmtId="4" fontId="11" fillId="9" borderId="65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>
      <alignment horizontal="right" vertical="center" wrapText="1"/>
    </xf>
    <xf numFmtId="4" fontId="11" fillId="9" borderId="32" xfId="2" applyNumberFormat="1" applyFont="1" applyFill="1" applyBorder="1" applyAlignment="1">
      <alignment horizontal="right" vertical="center" wrapText="1"/>
    </xf>
    <xf numFmtId="4" fontId="11" fillId="9" borderId="4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2" applyNumberFormat="1" applyFont="1" applyFill="1" applyBorder="1" applyAlignment="1">
      <alignment horizontal="right" vertical="center" wrapText="1"/>
    </xf>
    <xf numFmtId="0" fontId="9" fillId="0" borderId="0" xfId="2" applyFont="1" applyProtection="1">
      <protection locked="0"/>
    </xf>
    <xf numFmtId="0" fontId="12" fillId="0" borderId="0" xfId="2" applyFont="1" applyProtection="1">
      <protection locked="0"/>
    </xf>
    <xf numFmtId="4" fontId="12" fillId="0" borderId="0" xfId="2" applyNumberFormat="1" applyFont="1" applyProtection="1">
      <protection locked="0"/>
    </xf>
    <xf numFmtId="0" fontId="11" fillId="9" borderId="1" xfId="2" applyFont="1" applyFill="1" applyBorder="1" applyAlignment="1">
      <alignment horizontal="left" vertical="center" wrapText="1"/>
    </xf>
    <xf numFmtId="0" fontId="11" fillId="9" borderId="3" xfId="2" applyFont="1" applyFill="1" applyBorder="1" applyAlignment="1">
      <alignment horizontal="left" vertical="center" wrapText="1"/>
    </xf>
    <xf numFmtId="0" fontId="11" fillId="9" borderId="4" xfId="2" applyFont="1" applyFill="1" applyBorder="1" applyAlignment="1">
      <alignment horizontal="center" vertical="center" wrapText="1"/>
    </xf>
    <xf numFmtId="3" fontId="11" fillId="4" borderId="67" xfId="2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0" borderId="64" xfId="0" applyFont="1" applyBorder="1" applyAlignment="1">
      <alignment vertical="center" wrapText="1"/>
    </xf>
    <xf numFmtId="0" fontId="8" fillId="6" borderId="33" xfId="2" applyFont="1" applyFill="1" applyBorder="1" applyAlignment="1" applyProtection="1">
      <alignment horizontal="center" vertical="center"/>
      <protection locked="0"/>
    </xf>
    <xf numFmtId="0" fontId="8" fillId="6" borderId="32" xfId="2" applyFont="1" applyFill="1" applyBorder="1" applyAlignment="1" applyProtection="1">
      <alignment horizontal="center" vertical="center"/>
      <protection locked="0"/>
    </xf>
    <xf numFmtId="4" fontId="8" fillId="3" borderId="0" xfId="2" applyNumberFormat="1" applyFont="1" applyFill="1" applyAlignment="1">
      <alignment horizontal="right" vertical="center" wrapText="1"/>
    </xf>
    <xf numFmtId="4" fontId="8" fillId="3" borderId="25" xfId="2" applyNumberFormat="1" applyFont="1" applyFill="1" applyBorder="1" applyAlignment="1">
      <alignment horizontal="right" vertical="center" wrapText="1"/>
    </xf>
    <xf numFmtId="3" fontId="8" fillId="3" borderId="35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>
      <alignment horizontal="right" vertical="center" wrapText="1"/>
    </xf>
    <xf numFmtId="10" fontId="8" fillId="3" borderId="62" xfId="2" applyNumberFormat="1" applyFont="1" applyFill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4" fontId="8" fillId="3" borderId="32" xfId="2" applyNumberFormat="1" applyFont="1" applyFill="1" applyBorder="1" applyAlignment="1">
      <alignment horizontal="right" vertical="center" wrapText="1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22" xfId="2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8" fillId="6" borderId="22" xfId="2" applyFont="1" applyFill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33" xfId="2" applyFont="1" applyBorder="1" applyAlignment="1" applyProtection="1">
      <alignment horizontal="center" vertical="center"/>
      <protection locked="0"/>
    </xf>
    <xf numFmtId="165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>
      <alignment horizontal="right" vertical="center" wrapText="1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4" fontId="6" fillId="4" borderId="55" xfId="2" applyNumberFormat="1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1" fillId="4" borderId="57" xfId="0" applyFont="1" applyFill="1" applyBorder="1" applyAlignment="1">
      <alignment horizontal="right" vertical="center" wrapText="1"/>
    </xf>
    <xf numFmtId="0" fontId="8" fillId="0" borderId="43" xfId="2" applyFont="1" applyBorder="1" applyAlignment="1" applyProtection="1">
      <alignment horizontal="center" vertical="center"/>
      <protection locked="0"/>
    </xf>
    <xf numFmtId="10" fontId="8" fillId="4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40" xfId="2" applyNumberFormat="1" applyFont="1" applyFill="1" applyBorder="1" applyAlignment="1">
      <alignment horizontal="right" vertical="center" wrapText="1"/>
    </xf>
    <xf numFmtId="4" fontId="8" fillId="4" borderId="33" xfId="2" applyNumberFormat="1" applyFont="1" applyFill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4" fontId="8" fillId="4" borderId="38" xfId="2" applyNumberFormat="1" applyFont="1" applyFill="1" applyBorder="1" applyAlignment="1">
      <alignment horizontal="right" vertical="center" wrapText="1"/>
    </xf>
    <xf numFmtId="4" fontId="8" fillId="4" borderId="45" xfId="2" applyNumberFormat="1" applyFont="1" applyFill="1" applyBorder="1" applyAlignment="1">
      <alignment horizontal="right" vertical="center" wrapText="1"/>
    </xf>
    <xf numFmtId="10" fontId="8" fillId="4" borderId="40" xfId="2" applyNumberFormat="1" applyFont="1" applyFill="1" applyBorder="1" applyAlignment="1">
      <alignment horizontal="right" vertical="center" wrapText="1"/>
    </xf>
    <xf numFmtId="10" fontId="8" fillId="4" borderId="39" xfId="2" applyNumberFormat="1" applyFont="1" applyFill="1" applyBorder="1" applyAlignment="1">
      <alignment horizontal="right" vertical="center" wrapText="1"/>
    </xf>
    <xf numFmtId="4" fontId="8" fillId="0" borderId="50" xfId="2" applyNumberFormat="1" applyFont="1" applyBorder="1" applyAlignment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1" fillId="0" borderId="52" xfId="0" applyFont="1" applyBorder="1" applyAlignment="1">
      <alignment horizontal="right" vertical="center" wrapText="1"/>
    </xf>
    <xf numFmtId="10" fontId="8" fillId="4" borderId="33" xfId="2" applyNumberFormat="1" applyFont="1" applyFill="1" applyBorder="1" applyAlignment="1">
      <alignment horizontal="right" vertical="center" wrapText="1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0" fontId="1" fillId="0" borderId="45" xfId="0" applyFont="1" applyBorder="1" applyAlignment="1">
      <alignment horizontal="right" vertical="center" wrapText="1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5" fillId="0" borderId="15" xfId="2" applyFont="1" applyBorder="1" applyAlignment="1" applyProtection="1">
      <alignment horizontal="center" vertical="center" wrapText="1"/>
      <protection locked="0"/>
    </xf>
    <xf numFmtId="0" fontId="5" fillId="0" borderId="26" xfId="2" applyFont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0" xfId="2" applyFont="1" applyBorder="1" applyAlignment="1" applyProtection="1">
      <alignment horizontal="center" vertical="center" wrapText="1"/>
      <protection locked="0"/>
    </xf>
    <xf numFmtId="0" fontId="5" fillId="0" borderId="31" xfId="2" applyFont="1" applyBorder="1" applyAlignment="1" applyProtection="1">
      <alignment horizontal="center" vertical="center" wrapText="1"/>
      <protection locked="0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2" applyFont="1" applyBorder="1" applyAlignment="1" applyProtection="1">
      <alignment horizontal="center" vertical="center" wrapText="1"/>
      <protection locked="0"/>
    </xf>
    <xf numFmtId="0" fontId="5" fillId="0" borderId="32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3" xfId="2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12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13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 applyProtection="1">
      <alignment horizontal="center" vertical="center" wrapText="1"/>
      <protection locked="0"/>
    </xf>
    <xf numFmtId="0" fontId="5" fillId="0" borderId="11" xfId="2" applyFont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 10 19" xfId="2" xr:uid="{00000000-0005-0000-0000-000001000000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ziel\Moje%20dokumenty\M%20-%20Formaty%20sprawozda&#324;%20ARiMR,%20ARR,%20FAPA\NOWE%20FORMATY\ARR%202013_11%20sprawozdanie%20bie&#380;&#261;ce%20miesi&#281;czne\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ateusiak\Desktop\Monitoringowe%2014-20\Miesi&#281;czne\2023\wrzesie&#324;%202023%20r\ARiMR%20(M_2023-09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  <sheetName val="Overview_monitoring_tables3"/>
      <sheetName val="G1_3"/>
      <sheetName val="O__111_(1)3"/>
      <sheetName val="O__111_(2)3"/>
      <sheetName val="O__112_(1)3"/>
      <sheetName val="O__112_(2)3"/>
      <sheetName val="O__1133"/>
      <sheetName val="O__114_(1)3"/>
      <sheetName val="O__114_(2)3"/>
      <sheetName val="O__1153"/>
      <sheetName val="O__121_(1)3"/>
      <sheetName val="O__121_(2)3"/>
      <sheetName val="O__121_(3)3"/>
      <sheetName val="O__122_(1)3"/>
      <sheetName val="O__122_(2)3"/>
      <sheetName val="O__123_(1)3"/>
      <sheetName val="O__123_(2)3"/>
      <sheetName val="O__123_(3)3"/>
      <sheetName val="O__123_(4)3"/>
      <sheetName val="O__1243"/>
      <sheetName val="O__1253"/>
      <sheetName val="O__126_(1)3"/>
      <sheetName val="O__126_(2)3"/>
      <sheetName val="O__1313"/>
      <sheetName val="O__1323"/>
      <sheetName val="O__1333"/>
      <sheetName val="O__1413"/>
      <sheetName val="O__1423"/>
      <sheetName val="O__LFA_3"/>
      <sheetName val="O__2113"/>
      <sheetName val="O__2123"/>
      <sheetName val="O__2133"/>
      <sheetName val="O__AGRI-ENV3"/>
      <sheetName val="O__214_(1)3"/>
      <sheetName val="O__214_(2)3"/>
      <sheetName val="O__2153"/>
      <sheetName val="O__2163"/>
      <sheetName val="O__221_(1)3"/>
      <sheetName val="O__221_(2)3"/>
      <sheetName val="O__221_(3)3"/>
      <sheetName val="O__222_(1)3"/>
      <sheetName val="O__222_(2)3"/>
      <sheetName val="O__223_(1)3"/>
      <sheetName val="O__223_(2)3"/>
      <sheetName val="O__223_(3)3"/>
      <sheetName val="O__2243"/>
      <sheetName val="O__2253"/>
      <sheetName val="O__226_(1)3"/>
      <sheetName val="O__226_(2)3"/>
      <sheetName val="O__2273"/>
      <sheetName val="O__3113"/>
      <sheetName val="O__3123"/>
      <sheetName val="O__3133"/>
      <sheetName val="O__3213"/>
      <sheetName val="O__3223"/>
      <sheetName val="O__3233"/>
      <sheetName val="O__331_(1)3"/>
      <sheetName val="O__331_(2)3"/>
      <sheetName val="O__331_(3)3"/>
      <sheetName val="O__341_(1)3"/>
      <sheetName val="O__341_(2)3"/>
      <sheetName val="O__341_(3)3"/>
      <sheetName val="O__41_(1)3"/>
      <sheetName val="O__41_(2)3"/>
      <sheetName val="O__41_(3)3"/>
      <sheetName val="O__4213"/>
      <sheetName val="O__4313"/>
      <sheetName val="Overview_monitoring_tables4"/>
      <sheetName val="G1_4"/>
      <sheetName val="O__111_(1)4"/>
      <sheetName val="O__111_(2)4"/>
      <sheetName val="O__112_(1)4"/>
      <sheetName val="O__112_(2)4"/>
      <sheetName val="O__1134"/>
      <sheetName val="O__114_(1)4"/>
      <sheetName val="O__114_(2)4"/>
      <sheetName val="O__1154"/>
      <sheetName val="O__121_(1)4"/>
      <sheetName val="O__121_(2)4"/>
      <sheetName val="O__121_(3)4"/>
      <sheetName val="O__122_(1)4"/>
      <sheetName val="O__122_(2)4"/>
      <sheetName val="O__123_(1)4"/>
      <sheetName val="O__123_(2)4"/>
      <sheetName val="O__123_(3)4"/>
      <sheetName val="O__123_(4)4"/>
      <sheetName val="O__1244"/>
      <sheetName val="O__1254"/>
      <sheetName val="O__126_(1)4"/>
      <sheetName val="O__126_(2)4"/>
      <sheetName val="O__1314"/>
      <sheetName val="O__1324"/>
      <sheetName val="O__1334"/>
      <sheetName val="O__1414"/>
      <sheetName val="O__1424"/>
      <sheetName val="O__LFA_4"/>
      <sheetName val="O__2114"/>
      <sheetName val="O__2124"/>
      <sheetName val="O__2134"/>
      <sheetName val="O__AGRI-ENV4"/>
      <sheetName val="O__214_(1)4"/>
      <sheetName val="O__214_(2)4"/>
      <sheetName val="O__2154"/>
      <sheetName val="O__2164"/>
      <sheetName val="O__221_(1)4"/>
      <sheetName val="O__221_(2)4"/>
      <sheetName val="O__221_(3)4"/>
      <sheetName val="O__222_(1)4"/>
      <sheetName val="O__222_(2)4"/>
      <sheetName val="O__223_(1)4"/>
      <sheetName val="O__223_(2)4"/>
      <sheetName val="O__223_(3)4"/>
      <sheetName val="O__2244"/>
      <sheetName val="O__2254"/>
      <sheetName val="O__226_(1)4"/>
      <sheetName val="O__226_(2)4"/>
      <sheetName val="O__2274"/>
      <sheetName val="O__3114"/>
      <sheetName val="O__3124"/>
      <sheetName val="O__3134"/>
      <sheetName val="O__3214"/>
      <sheetName val="O__3224"/>
      <sheetName val="O__3234"/>
      <sheetName val="O__331_(1)4"/>
      <sheetName val="O__331_(2)4"/>
      <sheetName val="O__331_(3)4"/>
      <sheetName val="O__341_(1)4"/>
      <sheetName val="O__341_(2)4"/>
      <sheetName val="O__341_(3)4"/>
      <sheetName val="O__41_(1)4"/>
      <sheetName val="O__41_(2)4"/>
      <sheetName val="O__41_(3)4"/>
      <sheetName val="O__4214"/>
      <sheetName val="O__4314"/>
      <sheetName val="Overview_monitoring_tables5"/>
      <sheetName val="G1_5"/>
      <sheetName val="O__111_(1)5"/>
      <sheetName val="O__111_(2)5"/>
      <sheetName val="O__112_(1)5"/>
      <sheetName val="O__112_(2)5"/>
      <sheetName val="O__1135"/>
      <sheetName val="O__114_(1)5"/>
      <sheetName val="O__114_(2)5"/>
      <sheetName val="O__1155"/>
      <sheetName val="O__121_(1)5"/>
      <sheetName val="O__121_(2)5"/>
      <sheetName val="O__121_(3)5"/>
      <sheetName val="O__122_(1)5"/>
      <sheetName val="O__122_(2)5"/>
      <sheetName val="O__123_(1)5"/>
      <sheetName val="O__123_(2)5"/>
      <sheetName val="O__123_(3)5"/>
      <sheetName val="O__123_(4)5"/>
      <sheetName val="O__1245"/>
      <sheetName val="O__1255"/>
      <sheetName val="O__126_(1)5"/>
      <sheetName val="O__126_(2)5"/>
      <sheetName val="O__1315"/>
      <sheetName val="O__1325"/>
      <sheetName val="O__1335"/>
      <sheetName val="O__1415"/>
      <sheetName val="O__1425"/>
      <sheetName val="O__LFA_5"/>
      <sheetName val="O__2115"/>
      <sheetName val="O__2125"/>
      <sheetName val="O__2135"/>
      <sheetName val="O__AGRI-ENV5"/>
      <sheetName val="O__214_(1)5"/>
      <sheetName val="O__214_(2)5"/>
      <sheetName val="O__2155"/>
      <sheetName val="O__2165"/>
      <sheetName val="O__221_(1)5"/>
      <sheetName val="O__221_(2)5"/>
      <sheetName val="O__221_(3)5"/>
      <sheetName val="O__222_(1)5"/>
      <sheetName val="O__222_(2)5"/>
      <sheetName val="O__223_(1)5"/>
      <sheetName val="O__223_(2)5"/>
      <sheetName val="O__223_(3)5"/>
      <sheetName val="O__2245"/>
      <sheetName val="O__2255"/>
      <sheetName val="O__226_(1)5"/>
      <sheetName val="O__226_(2)5"/>
      <sheetName val="O__2275"/>
      <sheetName val="O__3115"/>
      <sheetName val="O__3125"/>
      <sheetName val="O__3135"/>
      <sheetName val="O__3215"/>
      <sheetName val="O__3225"/>
      <sheetName val="O__3235"/>
      <sheetName val="O__331_(1)5"/>
      <sheetName val="O__331_(2)5"/>
      <sheetName val="O__331_(3)5"/>
      <sheetName val="O__341_(1)5"/>
      <sheetName val="O__341_(2)5"/>
      <sheetName val="O__341_(3)5"/>
      <sheetName val="O__41_(1)5"/>
      <sheetName val="O__41_(2)5"/>
      <sheetName val="O__41_(3)5"/>
      <sheetName val="O__4215"/>
      <sheetName val="O__4315"/>
      <sheetName val="Słownik"/>
      <sheetName val="Overview_monitoring_tables6"/>
      <sheetName val="G1_6"/>
      <sheetName val="O__111_(1)6"/>
      <sheetName val="O__111_(2)6"/>
      <sheetName val="O__112_(1)6"/>
      <sheetName val="O__112_(2)6"/>
      <sheetName val="O__1136"/>
      <sheetName val="O__114_(1)6"/>
      <sheetName val="O__114_(2)6"/>
      <sheetName val="O__1156"/>
      <sheetName val="O__121_(1)6"/>
      <sheetName val="O__121_(2)6"/>
      <sheetName val="O__121_(3)6"/>
      <sheetName val="O__122_(1)6"/>
      <sheetName val="O__122_(2)6"/>
      <sheetName val="O__123_(1)6"/>
      <sheetName val="O__123_(2)6"/>
      <sheetName val="O__123_(3)6"/>
      <sheetName val="O__123_(4)6"/>
      <sheetName val="O__1246"/>
      <sheetName val="O__1256"/>
      <sheetName val="O__126_(1)6"/>
      <sheetName val="O__126_(2)6"/>
      <sheetName val="O__1316"/>
      <sheetName val="O__1326"/>
      <sheetName val="O__1336"/>
      <sheetName val="O__1416"/>
      <sheetName val="O__1426"/>
      <sheetName val="O__LFA_6"/>
      <sheetName val="O__2116"/>
      <sheetName val="O__2126"/>
      <sheetName val="O__2136"/>
      <sheetName val="O__AGRI-ENV6"/>
      <sheetName val="O__214_(1)6"/>
      <sheetName val="O__214_(2)6"/>
      <sheetName val="O__2156"/>
      <sheetName val="O__2166"/>
      <sheetName val="O__221_(1)6"/>
      <sheetName val="O__221_(2)6"/>
      <sheetName val="O__221_(3)6"/>
      <sheetName val="O__222_(1)6"/>
      <sheetName val="O__222_(2)6"/>
      <sheetName val="O__223_(1)6"/>
      <sheetName val="O__223_(2)6"/>
      <sheetName val="O__223_(3)6"/>
      <sheetName val="O__2246"/>
      <sheetName val="O__2256"/>
      <sheetName val="O__226_(1)6"/>
      <sheetName val="O__226_(2)6"/>
      <sheetName val="O__2276"/>
      <sheetName val="O__3116"/>
      <sheetName val="O__3126"/>
      <sheetName val="O__3136"/>
      <sheetName val="O__3216"/>
      <sheetName val="O__3226"/>
      <sheetName val="O__3236"/>
      <sheetName val="O__331_(1)6"/>
      <sheetName val="O__331_(2)6"/>
      <sheetName val="O__331_(3)6"/>
      <sheetName val="O__341_(1)6"/>
      <sheetName val="O__341_(2)6"/>
      <sheetName val="O__341_(3)6"/>
      <sheetName val="O__41_(1)6"/>
      <sheetName val="O__41_(2)6"/>
      <sheetName val="O__41_(3)6"/>
      <sheetName val="O__4216"/>
      <sheetName val="O__4316"/>
      <sheetName val="Overview_monitoring_tables7"/>
      <sheetName val="G1_7"/>
      <sheetName val="O__111_(1)7"/>
      <sheetName val="O__111_(2)7"/>
      <sheetName val="O__112_(1)7"/>
      <sheetName val="O__112_(2)7"/>
      <sheetName val="O__1137"/>
      <sheetName val="O__114_(1)7"/>
      <sheetName val="O__114_(2)7"/>
      <sheetName val="O__1157"/>
      <sheetName val="O__121_(1)7"/>
      <sheetName val="O__121_(2)7"/>
      <sheetName val="O__121_(3)7"/>
      <sheetName val="O__122_(1)7"/>
      <sheetName val="O__122_(2)7"/>
      <sheetName val="O__123_(1)7"/>
      <sheetName val="O__123_(2)7"/>
      <sheetName val="O__123_(3)7"/>
      <sheetName val="O__123_(4)7"/>
      <sheetName val="O__1247"/>
      <sheetName val="O__1257"/>
      <sheetName val="O__126_(1)7"/>
      <sheetName val="O__126_(2)7"/>
      <sheetName val="O__1317"/>
      <sheetName val="O__1327"/>
      <sheetName val="O__1337"/>
      <sheetName val="O__1417"/>
      <sheetName val="O__1427"/>
      <sheetName val="O__LFA_7"/>
      <sheetName val="O__2117"/>
      <sheetName val="O__2127"/>
      <sheetName val="O__2137"/>
      <sheetName val="O__AGRI-ENV7"/>
      <sheetName val="O__214_(1)7"/>
      <sheetName val="O__214_(2)7"/>
      <sheetName val="O__2157"/>
      <sheetName val="O__2167"/>
      <sheetName val="O__221_(1)7"/>
      <sheetName val="O__221_(2)7"/>
      <sheetName val="O__221_(3)7"/>
      <sheetName val="O__222_(1)7"/>
      <sheetName val="O__222_(2)7"/>
      <sheetName val="O__223_(1)7"/>
      <sheetName val="O__223_(2)7"/>
      <sheetName val="O__223_(3)7"/>
      <sheetName val="O__2247"/>
      <sheetName val="O__2257"/>
      <sheetName val="O__226_(1)7"/>
      <sheetName val="O__226_(2)7"/>
      <sheetName val="O__2277"/>
      <sheetName val="O__3117"/>
      <sheetName val="O__3127"/>
      <sheetName val="O__3137"/>
      <sheetName val="O__3217"/>
      <sheetName val="O__3227"/>
      <sheetName val="O__3237"/>
      <sheetName val="O__331_(1)7"/>
      <sheetName val="O__331_(2)7"/>
      <sheetName val="O__331_(3)7"/>
      <sheetName val="O__341_(1)7"/>
      <sheetName val="O__341_(2)7"/>
      <sheetName val="O__341_(3)7"/>
      <sheetName val="O__41_(1)7"/>
      <sheetName val="O__41_(2)7"/>
      <sheetName val="O__41_(3)7"/>
      <sheetName val="O__4217"/>
      <sheetName val="O__4317"/>
      <sheetName val="Overview_monitoring_tables8"/>
      <sheetName val="G1_8"/>
      <sheetName val="O__111_(1)8"/>
      <sheetName val="O__111_(2)8"/>
      <sheetName val="O__112_(1)8"/>
      <sheetName val="O__112_(2)8"/>
      <sheetName val="O__1138"/>
      <sheetName val="O__114_(1)8"/>
      <sheetName val="O__114_(2)8"/>
      <sheetName val="O__1158"/>
      <sheetName val="O__121_(1)8"/>
      <sheetName val="O__121_(2)8"/>
      <sheetName val="O__121_(3)8"/>
      <sheetName val="O__122_(1)8"/>
      <sheetName val="O__122_(2)8"/>
      <sheetName val="O__123_(1)8"/>
      <sheetName val="O__123_(2)8"/>
      <sheetName val="O__123_(3)8"/>
      <sheetName val="O__123_(4)8"/>
      <sheetName val="O__1248"/>
      <sheetName val="O__1258"/>
      <sheetName val="O__126_(1)8"/>
      <sheetName val="O__126_(2)8"/>
      <sheetName val="O__1318"/>
      <sheetName val="O__1328"/>
      <sheetName val="O__1338"/>
      <sheetName val="O__1418"/>
      <sheetName val="O__1428"/>
      <sheetName val="O__LFA_8"/>
      <sheetName val="O__2118"/>
      <sheetName val="O__2128"/>
      <sheetName val="O__2138"/>
      <sheetName val="O__AGRI-ENV8"/>
      <sheetName val="O__214_(1)8"/>
      <sheetName val="O__214_(2)8"/>
      <sheetName val="O__2158"/>
      <sheetName val="O__2168"/>
      <sheetName val="O__221_(1)8"/>
      <sheetName val="O__221_(2)8"/>
      <sheetName val="O__221_(3)8"/>
      <sheetName val="O__222_(1)8"/>
      <sheetName val="O__222_(2)8"/>
      <sheetName val="O__223_(1)8"/>
      <sheetName val="O__223_(2)8"/>
      <sheetName val="O__223_(3)8"/>
      <sheetName val="O__2248"/>
      <sheetName val="O__2258"/>
      <sheetName val="O__226_(1)8"/>
      <sheetName val="O__226_(2)8"/>
      <sheetName val="O__2278"/>
      <sheetName val="O__3118"/>
      <sheetName val="O__3128"/>
      <sheetName val="O__3138"/>
      <sheetName val="O__3218"/>
      <sheetName val="O__3228"/>
      <sheetName val="O__3238"/>
      <sheetName val="O__331_(1)8"/>
      <sheetName val="O__331_(2)8"/>
      <sheetName val="O__331_(3)8"/>
      <sheetName val="O__341_(1)8"/>
      <sheetName val="O__341_(2)8"/>
      <sheetName val="O__341_(3)8"/>
      <sheetName val="O__41_(1)8"/>
      <sheetName val="O__41_(2)8"/>
      <sheetName val="O__41_(3)8"/>
      <sheetName val="O__4218"/>
      <sheetName val="O__4318"/>
      <sheetName val="Overview_monitoring_tables9"/>
      <sheetName val="G1_9"/>
      <sheetName val="O__111_(1)9"/>
      <sheetName val="O__111_(2)9"/>
      <sheetName val="O__112_(1)9"/>
      <sheetName val="O__112_(2)9"/>
      <sheetName val="O__1139"/>
      <sheetName val="O__114_(1)9"/>
      <sheetName val="O__114_(2)9"/>
      <sheetName val="O__1159"/>
      <sheetName val="O__121_(1)9"/>
      <sheetName val="O__121_(2)9"/>
      <sheetName val="O__121_(3)9"/>
      <sheetName val="O__122_(1)9"/>
      <sheetName val="O__122_(2)9"/>
      <sheetName val="O__123_(1)9"/>
      <sheetName val="O__123_(2)9"/>
      <sheetName val="O__123_(3)9"/>
      <sheetName val="O__123_(4)9"/>
      <sheetName val="O__1249"/>
      <sheetName val="O__1259"/>
      <sheetName val="O__126_(1)9"/>
      <sheetName val="O__126_(2)9"/>
      <sheetName val="O__1319"/>
      <sheetName val="O__1329"/>
      <sheetName val="O__1339"/>
      <sheetName val="O__1419"/>
      <sheetName val="O__1429"/>
      <sheetName val="O__LFA_9"/>
      <sheetName val="O__2119"/>
      <sheetName val="O__2129"/>
      <sheetName val="O__2139"/>
      <sheetName val="O__AGRI-ENV9"/>
      <sheetName val="O__214_(1)9"/>
      <sheetName val="O__214_(2)9"/>
      <sheetName val="O__2159"/>
      <sheetName val="O__2169"/>
      <sheetName val="O__221_(1)9"/>
      <sheetName val="O__221_(2)9"/>
      <sheetName val="O__221_(3)9"/>
      <sheetName val="O__222_(1)9"/>
      <sheetName val="O__222_(2)9"/>
      <sheetName val="O__223_(1)9"/>
      <sheetName val="O__223_(2)9"/>
      <sheetName val="O__223_(3)9"/>
      <sheetName val="O__2249"/>
      <sheetName val="O__2259"/>
      <sheetName val="O__226_(1)9"/>
      <sheetName val="O__226_(2)9"/>
      <sheetName val="O__2279"/>
      <sheetName val="O__3119"/>
      <sheetName val="O__3129"/>
      <sheetName val="O__3139"/>
      <sheetName val="O__3219"/>
      <sheetName val="O__3229"/>
      <sheetName val="O__3239"/>
      <sheetName val="O__331_(1)9"/>
      <sheetName val="O__331_(2)9"/>
      <sheetName val="O__331_(3)9"/>
      <sheetName val="O__341_(1)9"/>
      <sheetName val="O__341_(2)9"/>
      <sheetName val="O__341_(3)9"/>
      <sheetName val="O__41_(1)9"/>
      <sheetName val="O__41_(2)9"/>
      <sheetName val="O__41_(3)9"/>
      <sheetName val="O__4219"/>
      <sheetName val="O__4319"/>
      <sheetName val="Overview_monitoring_tables10"/>
      <sheetName val="G1_10"/>
      <sheetName val="O__111_(1)10"/>
      <sheetName val="O__111_(2)10"/>
      <sheetName val="O__112_(1)10"/>
      <sheetName val="O__112_(2)10"/>
      <sheetName val="O__11310"/>
      <sheetName val="O__114_(1)10"/>
      <sheetName val="O__114_(2)10"/>
      <sheetName val="O__11510"/>
      <sheetName val="O__121_(1)10"/>
      <sheetName val="O__121_(2)10"/>
      <sheetName val="O__121_(3)10"/>
      <sheetName val="O__122_(1)10"/>
      <sheetName val="O__122_(2)10"/>
      <sheetName val="O__123_(1)10"/>
      <sheetName val="O__123_(2)10"/>
      <sheetName val="O__123_(3)10"/>
      <sheetName val="O__123_(4)10"/>
      <sheetName val="O__12410"/>
      <sheetName val="O__12510"/>
      <sheetName val="O__126_(1)10"/>
      <sheetName val="O__126_(2)10"/>
      <sheetName val="O__13110"/>
      <sheetName val="O__13210"/>
      <sheetName val="O__13310"/>
      <sheetName val="O__14110"/>
      <sheetName val="O__14210"/>
      <sheetName val="O__LFA_10"/>
      <sheetName val="O__21110"/>
      <sheetName val="O__21210"/>
      <sheetName val="O__21310"/>
      <sheetName val="O__AGRI-ENV10"/>
      <sheetName val="O__214_(1)10"/>
      <sheetName val="O__214_(2)10"/>
      <sheetName val="O__21510"/>
      <sheetName val="O__21610"/>
      <sheetName val="O__221_(1)10"/>
      <sheetName val="O__221_(2)10"/>
      <sheetName val="O__221_(3)10"/>
      <sheetName val="O__222_(1)10"/>
      <sheetName val="O__222_(2)10"/>
      <sheetName val="O__223_(1)10"/>
      <sheetName val="O__223_(2)10"/>
      <sheetName val="O__223_(3)10"/>
      <sheetName val="O__22410"/>
      <sheetName val="O__22510"/>
      <sheetName val="O__226_(1)10"/>
      <sheetName val="O__226_(2)10"/>
      <sheetName val="O__22710"/>
      <sheetName val="O__31110"/>
      <sheetName val="O__31210"/>
      <sheetName val="O__31310"/>
      <sheetName val="O__32110"/>
      <sheetName val="O__32210"/>
      <sheetName val="O__32310"/>
      <sheetName val="O__331_(1)10"/>
      <sheetName val="O__331_(2)10"/>
      <sheetName val="O__331_(3)10"/>
      <sheetName val="O__341_(1)10"/>
      <sheetName val="O__341_(2)10"/>
      <sheetName val="O__341_(3)10"/>
      <sheetName val="O__41_(1)10"/>
      <sheetName val="O__41_(2)10"/>
      <sheetName val="O__41_(3)10"/>
      <sheetName val="O__42110"/>
      <sheetName val="O__43110"/>
      <sheetName val="Overview_monitoring_tables11"/>
      <sheetName val="G1_11"/>
      <sheetName val="O__111_(1)11"/>
      <sheetName val="O__111_(2)11"/>
      <sheetName val="O__112_(1)11"/>
      <sheetName val="O__112_(2)11"/>
      <sheetName val="O__11311"/>
      <sheetName val="O__114_(1)11"/>
      <sheetName val="O__114_(2)11"/>
      <sheetName val="O__11511"/>
      <sheetName val="O__121_(1)11"/>
      <sheetName val="O__121_(2)11"/>
      <sheetName val="O__121_(3)11"/>
      <sheetName val="O__122_(1)11"/>
      <sheetName val="O__122_(2)11"/>
      <sheetName val="O__123_(1)11"/>
      <sheetName val="O__123_(2)11"/>
      <sheetName val="O__123_(3)11"/>
      <sheetName val="O__123_(4)11"/>
      <sheetName val="O__12411"/>
      <sheetName val="O__12511"/>
      <sheetName val="O__126_(1)11"/>
      <sheetName val="O__126_(2)11"/>
      <sheetName val="O__13111"/>
      <sheetName val="O__13211"/>
      <sheetName val="O__13311"/>
      <sheetName val="O__14111"/>
      <sheetName val="O__14211"/>
      <sheetName val="O__LFA_11"/>
      <sheetName val="O__21111"/>
      <sheetName val="O__21211"/>
      <sheetName val="O__21311"/>
      <sheetName val="O__AGRI-ENV11"/>
      <sheetName val="O__214_(1)11"/>
      <sheetName val="O__214_(2)11"/>
      <sheetName val="O__21511"/>
      <sheetName val="O__21611"/>
      <sheetName val="O__221_(1)11"/>
      <sheetName val="O__221_(2)11"/>
      <sheetName val="O__221_(3)11"/>
      <sheetName val="O__222_(1)11"/>
      <sheetName val="O__222_(2)11"/>
      <sheetName val="O__223_(1)11"/>
      <sheetName val="O__223_(2)11"/>
      <sheetName val="O__223_(3)11"/>
      <sheetName val="O__22411"/>
      <sheetName val="O__22511"/>
      <sheetName val="O__226_(1)11"/>
      <sheetName val="O__226_(2)11"/>
      <sheetName val="O__22711"/>
      <sheetName val="O__31111"/>
      <sheetName val="O__31211"/>
      <sheetName val="O__31311"/>
      <sheetName val="O__32111"/>
      <sheetName val="O__32211"/>
      <sheetName val="O__32311"/>
      <sheetName val="O__331_(1)11"/>
      <sheetName val="O__331_(2)11"/>
      <sheetName val="O__331_(3)11"/>
      <sheetName val="O__341_(1)11"/>
      <sheetName val="O__341_(2)11"/>
      <sheetName val="O__341_(3)11"/>
      <sheetName val="O__41_(1)11"/>
      <sheetName val="O__41_(2)11"/>
      <sheetName val="O__41_(3)11"/>
      <sheetName val="O__42111"/>
      <sheetName val="O__43111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_inw_del"/>
      <sheetName val="woj_agregat (2)"/>
      <sheetName val="DZN_kraj"/>
      <sheetName val="DZN_maz"/>
      <sheetName val="ODZ_DK_kraj"/>
      <sheetName val="ODZ_DK_maz"/>
      <sheetName val="arkusz główny"/>
      <sheetName val="arkusz główny_maz."/>
      <sheetName val="tabela A "/>
      <sheetName val="wersja uproszczona"/>
      <sheetName val="wersja upr do ZAŁ2"/>
      <sheetName val="zobowiązania wieloletnie"/>
      <sheetName val="zobowiązania wieloletnie_maz."/>
      <sheetName val="cel_k_DK"/>
      <sheetName val="cel_OR7_DK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1 I nabór"/>
      <sheetName val="1.1 II nabór"/>
      <sheetName val="1.1 III nabór"/>
      <sheetName val="1.1 IV nabór"/>
      <sheetName val="1.1 V nabór"/>
      <sheetName val="1.1 VI nabór"/>
      <sheetName val="1.1"/>
      <sheetName val="1.2 I nabór"/>
      <sheetName val="1.2 II nabór"/>
      <sheetName val="1.2 III nabór"/>
      <sheetName val="1.2"/>
      <sheetName val="2.1_kampania_2018"/>
      <sheetName val="2.1_kampania_2020"/>
      <sheetName val="2_1_kampania 2020_uzupełnienie"/>
      <sheetName val="2_1_kampania 2022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_kampania_2020_4"/>
      <sheetName val="2.3_kampania_2021_1"/>
      <sheetName val="2.3_kampania_2021_2"/>
      <sheetName val="2.3_kampania_2022"/>
      <sheetName val="2.3_kampania_2023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 Nabór VIII"/>
      <sheetName val="3.1_PROW 14-20"/>
      <sheetName val="3.1_PROW 7-13"/>
      <sheetName val="3.2 Nabór 2016"/>
      <sheetName val="3.2 Nabór 2019"/>
      <sheetName val="3.2 Nabór 2022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_2022"/>
      <sheetName val="4.1_modernizacja_2023"/>
      <sheetName val="4.1_modernizacja_2023_2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2021"/>
      <sheetName val="4.1_ochrona_wód_2023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_2021"/>
      <sheetName val="4.2_przetworstwo_2021_2"/>
      <sheetName val="4.2_przetworstwo"/>
      <sheetName val="4.3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_nabór 2021"/>
      <sheetName val="5.1_nabór 2022"/>
      <sheetName val="5.1_nabór 2022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_nabór_2022"/>
      <sheetName val="5.2_nabór_2023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_nabór_2022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202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_nabór_2022"/>
      <sheetName val="6.3"/>
      <sheetName val="6.4_nabor 2016"/>
      <sheetName val="6.4_nabor 2019"/>
      <sheetName val="6.4_nabor 2020"/>
      <sheetName val="6.4_nabor 2022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_I"/>
      <sheetName val="9_PROW 14-20_2021_II"/>
      <sheetName val="9_PROW 14-20_2022_I"/>
      <sheetName val="9_PROW 14-20_2022_II"/>
      <sheetName val="9_PROW 14-20"/>
      <sheetName val="9_PROW 7-13"/>
      <sheetName val="10"/>
      <sheetName val="10_nowe+kont."/>
      <sheetName val="10_zob.07-13"/>
      <sheetName val="10_zob.04-06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_Nabór_V"/>
      <sheetName val="16_Nabór_VI"/>
      <sheetName val="16"/>
      <sheetName val="17_nabory"/>
      <sheetName val="17"/>
      <sheetName val="19.1_2015"/>
      <sheetName val="19.1_2022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22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>
        <row r="98">
          <cell r="D98">
            <v>2184752298</v>
          </cell>
          <cell r="E98">
            <v>9777018577.9846249</v>
          </cell>
        </row>
        <row r="99">
          <cell r="D99">
            <v>10000000</v>
          </cell>
          <cell r="E99">
            <v>45217055.077768005</v>
          </cell>
        </row>
        <row r="100">
          <cell r="D100">
            <v>80000000</v>
          </cell>
          <cell r="E100">
            <v>357824000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od uruchomienia Programu na dzień 30.09.2023 r.</v>
          </cell>
        </row>
        <row r="8">
          <cell r="F8">
            <v>220156997.89766398</v>
          </cell>
          <cell r="AK8">
            <v>24</v>
          </cell>
          <cell r="AR8">
            <v>48999757</v>
          </cell>
        </row>
        <row r="9">
          <cell r="H9">
            <v>195</v>
          </cell>
          <cell r="I9">
            <v>213846805.05000001</v>
          </cell>
          <cell r="U9">
            <v>77</v>
          </cell>
          <cell r="V9">
            <v>114744037.62</v>
          </cell>
          <cell r="AK9">
            <v>23</v>
          </cell>
          <cell r="AL9">
            <v>41762208.850000001</v>
          </cell>
          <cell r="AM9">
            <v>26573293.100000001</v>
          </cell>
          <cell r="AN9">
            <v>9194334.8600000013</v>
          </cell>
        </row>
        <row r="16">
          <cell r="H16">
            <v>5</v>
          </cell>
          <cell r="I16">
            <v>138624315.46000001</v>
          </cell>
          <cell r="U16">
            <v>2</v>
          </cell>
          <cell r="V16">
            <v>67859683.479999989</v>
          </cell>
          <cell r="AK16">
            <v>1</v>
          </cell>
          <cell r="AL16">
            <v>13520345.869999999</v>
          </cell>
          <cell r="AM16">
            <v>8602996.0700000003</v>
          </cell>
          <cell r="AN16">
            <v>2945609.12</v>
          </cell>
        </row>
        <row r="20">
          <cell r="F20">
            <v>487299694.43605602</v>
          </cell>
          <cell r="AR20">
            <v>108000519</v>
          </cell>
        </row>
        <row r="21">
          <cell r="H21">
            <v>103</v>
          </cell>
          <cell r="I21">
            <v>499787010.64999998</v>
          </cell>
          <cell r="U21">
            <v>88</v>
          </cell>
          <cell r="V21">
            <v>456300386.75</v>
          </cell>
          <cell r="AK21">
            <v>17</v>
          </cell>
          <cell r="AL21">
            <v>265915697.61000001</v>
          </cell>
          <cell r="AM21">
            <v>169202157.47999999</v>
          </cell>
          <cell r="AN21">
            <v>58628966.919999994</v>
          </cell>
        </row>
        <row r="27">
          <cell r="H27">
            <v>86</v>
          </cell>
          <cell r="I27">
            <v>86633178.959999993</v>
          </cell>
          <cell r="U27">
            <v>33</v>
          </cell>
          <cell r="V27">
            <v>20962704.960000001</v>
          </cell>
          <cell r="AK27">
            <v>11</v>
          </cell>
          <cell r="AL27">
            <v>17969704.250000004</v>
          </cell>
          <cell r="AM27">
            <v>11434122.529999999</v>
          </cell>
          <cell r="AN27">
            <v>3893486.42</v>
          </cell>
        </row>
        <row r="39">
          <cell r="F39">
            <v>187232312.45629603</v>
          </cell>
          <cell r="AK39">
            <v>10639</v>
          </cell>
          <cell r="AR39">
            <v>42004400</v>
          </cell>
        </row>
        <row r="40">
          <cell r="AK40">
            <v>10590</v>
          </cell>
        </row>
        <row r="41">
          <cell r="H41">
            <v>4417</v>
          </cell>
          <cell r="U41">
            <v>3319</v>
          </cell>
          <cell r="AK41">
            <v>2435</v>
          </cell>
          <cell r="AL41">
            <v>8598545.1900000013</v>
          </cell>
          <cell r="AM41">
            <v>5471225.2800000012</v>
          </cell>
          <cell r="AN41">
            <v>1949713.8599999999</v>
          </cell>
        </row>
        <row r="50">
          <cell r="AK50">
            <v>8305</v>
          </cell>
          <cell r="AL50">
            <v>22571733.219999999</v>
          </cell>
          <cell r="AM50">
            <v>14362319.380000001</v>
          </cell>
          <cell r="AN50">
            <v>5228085.03</v>
          </cell>
        </row>
        <row r="51">
          <cell r="H51">
            <v>199</v>
          </cell>
          <cell r="I51">
            <v>268858534.80000001</v>
          </cell>
          <cell r="U51">
            <v>106</v>
          </cell>
          <cell r="V51">
            <v>146247348.06</v>
          </cell>
          <cell r="AK51">
            <v>50</v>
          </cell>
          <cell r="AL51">
            <v>72998698.150000006</v>
          </cell>
          <cell r="AM51">
            <v>46449070.650000006</v>
          </cell>
          <cell r="AN51">
            <v>16261416.770000003</v>
          </cell>
        </row>
        <row r="55">
          <cell r="F55">
            <v>17479918003.102028</v>
          </cell>
          <cell r="AK55">
            <v>44723</v>
          </cell>
          <cell r="AR55">
            <v>3894346435</v>
          </cell>
        </row>
        <row r="56">
          <cell r="F56">
            <v>10728489805.093992</v>
          </cell>
          <cell r="H56">
            <v>105077</v>
          </cell>
          <cell r="I56">
            <v>20435819541.59</v>
          </cell>
          <cell r="U56">
            <v>47130</v>
          </cell>
          <cell r="V56">
            <v>9067941595.8700008</v>
          </cell>
          <cell r="AK56">
            <v>40885</v>
          </cell>
          <cell r="AL56">
            <v>7770321757.6799994</v>
          </cell>
          <cell r="AM56">
            <v>4944255594.8400021</v>
          </cell>
          <cell r="AN56">
            <v>1737949806.5399978</v>
          </cell>
          <cell r="AR56">
            <v>2393752298</v>
          </cell>
        </row>
        <row r="71">
          <cell r="F71">
            <v>423708177.51211202</v>
          </cell>
          <cell r="H71">
            <v>4681</v>
          </cell>
          <cell r="I71">
            <v>805486735.70000005</v>
          </cell>
          <cell r="U71">
            <v>2801</v>
          </cell>
          <cell r="V71">
            <v>421129195.56999993</v>
          </cell>
          <cell r="AK71">
            <v>2547</v>
          </cell>
          <cell r="AL71">
            <v>390206373.07000005</v>
          </cell>
          <cell r="AM71">
            <v>342371597.47000003</v>
          </cell>
          <cell r="AN71">
            <v>87358960.139999986</v>
          </cell>
          <cell r="AR71">
            <v>94798335</v>
          </cell>
        </row>
        <row r="75">
          <cell r="D75" t="str">
            <v>Inwestycje mające na celu ochronę wód przed zanieczyszczeniem azotanami pochodzącymi ze źródeł rolniczych 
(w tym "Inwestycje w gospodarstwach położonych na obszarach OSN")</v>
          </cell>
          <cell r="F75">
            <v>575829342.41298401</v>
          </cell>
          <cell r="H75">
            <v>9730</v>
          </cell>
          <cell r="I75">
            <v>775791258.69999993</v>
          </cell>
          <cell r="U75">
            <v>4319</v>
          </cell>
          <cell r="V75">
            <v>342299355.34999996</v>
          </cell>
          <cell r="AK75">
            <v>3465</v>
          </cell>
          <cell r="AL75">
            <v>258077566.73999995</v>
          </cell>
          <cell r="AM75">
            <v>232416407.63000003</v>
          </cell>
          <cell r="AN75">
            <v>56326355.850000009</v>
          </cell>
          <cell r="AR75">
            <v>127338894</v>
          </cell>
        </row>
        <row r="83">
          <cell r="F83">
            <v>3331104284.101944</v>
          </cell>
          <cell r="H83">
            <v>5846</v>
          </cell>
          <cell r="I83">
            <v>11194415060.359999</v>
          </cell>
          <cell r="U83">
            <v>1573</v>
          </cell>
          <cell r="V83">
            <v>3325648838.7600002</v>
          </cell>
          <cell r="AK83">
            <v>910</v>
          </cell>
          <cell r="AL83">
            <v>2131782701.7900002</v>
          </cell>
          <cell r="AM83">
            <v>1356453327.02</v>
          </cell>
          <cell r="AN83">
            <v>475765454.25</v>
          </cell>
          <cell r="AR83">
            <v>738330975</v>
          </cell>
        </row>
        <row r="95">
          <cell r="F95">
            <v>1897346932.5450001</v>
          </cell>
          <cell r="H95">
            <v>234</v>
          </cell>
          <cell r="I95">
            <v>2189936399.2360291</v>
          </cell>
          <cell r="U95">
            <v>185</v>
          </cell>
          <cell r="V95">
            <v>1858758076.5696886</v>
          </cell>
          <cell r="AK95">
            <v>51</v>
          </cell>
          <cell r="AL95">
            <v>453855144.46999997</v>
          </cell>
          <cell r="AM95">
            <v>288788027.71999997</v>
          </cell>
          <cell r="AN95">
            <v>100372100.19000001</v>
          </cell>
          <cell r="AR95">
            <v>423098688</v>
          </cell>
        </row>
        <row r="96">
          <cell r="F96">
            <v>523439461.43600005</v>
          </cell>
          <cell r="AR96">
            <v>117027245</v>
          </cell>
        </row>
        <row r="97">
          <cell r="F97">
            <v>469674099.01467204</v>
          </cell>
          <cell r="AK97">
            <v>4799</v>
          </cell>
          <cell r="AR97">
            <v>103446174</v>
          </cell>
        </row>
        <row r="98">
          <cell r="H98">
            <v>9862</v>
          </cell>
          <cell r="I98">
            <v>716876799.63999999</v>
          </cell>
          <cell r="U98">
            <v>5644</v>
          </cell>
          <cell r="V98">
            <v>388042026.08999997</v>
          </cell>
          <cell r="AK98">
            <v>4288</v>
          </cell>
          <cell r="AL98">
            <v>300757596.96999997</v>
          </cell>
          <cell r="AM98">
            <v>190389329.03999999</v>
          </cell>
          <cell r="AN98">
            <v>65927300.149999999</v>
          </cell>
        </row>
        <row r="108">
          <cell r="H108">
            <v>1708</v>
          </cell>
          <cell r="I108">
            <v>120145287.78000002</v>
          </cell>
          <cell r="U108">
            <v>641</v>
          </cell>
          <cell r="V108">
            <v>34434863.329999998</v>
          </cell>
          <cell r="AK108">
            <v>514</v>
          </cell>
          <cell r="AL108">
            <v>28370260.539999999</v>
          </cell>
          <cell r="AM108">
            <v>18051994.549999997</v>
          </cell>
          <cell r="AN108">
            <v>6369089.4200000009</v>
          </cell>
        </row>
        <row r="121">
          <cell r="AK121">
            <v>119988</v>
          </cell>
        </row>
        <row r="122">
          <cell r="F122">
            <v>3426609559.2634158</v>
          </cell>
          <cell r="H122">
            <v>35642</v>
          </cell>
          <cell r="I122">
            <v>4485450000</v>
          </cell>
          <cell r="U122">
            <v>26752</v>
          </cell>
          <cell r="V122">
            <v>3418900000</v>
          </cell>
          <cell r="AK122">
            <v>26653</v>
          </cell>
          <cell r="AL122">
            <v>3084010000</v>
          </cell>
          <cell r="AM122">
            <v>1962355563</v>
          </cell>
          <cell r="AN122">
            <v>689229060.24000001</v>
          </cell>
          <cell r="AR122">
            <v>759171231</v>
          </cell>
        </row>
        <row r="131">
          <cell r="F131">
            <v>3208767279.9094481</v>
          </cell>
          <cell r="H131">
            <v>31826</v>
          </cell>
          <cell r="I131">
            <v>5630650000</v>
          </cell>
          <cell r="U131">
            <v>18347</v>
          </cell>
          <cell r="V131">
            <v>3216150000</v>
          </cell>
          <cell r="AK131">
            <v>16070</v>
          </cell>
          <cell r="AL131">
            <v>2364440000</v>
          </cell>
          <cell r="AM131">
            <v>1504493172</v>
          </cell>
          <cell r="AN131">
            <v>517310410.94000012</v>
          </cell>
          <cell r="AR131">
            <v>699477347</v>
          </cell>
        </row>
        <row r="140">
          <cell r="F140">
            <v>4390741786.3548403</v>
          </cell>
          <cell r="H140">
            <v>89944</v>
          </cell>
          <cell r="I140">
            <v>5396640000</v>
          </cell>
          <cell r="U140">
            <v>73110</v>
          </cell>
          <cell r="V140">
            <v>4386600000</v>
          </cell>
          <cell r="AK140">
            <v>73510</v>
          </cell>
          <cell r="AL140">
            <v>3847908000</v>
          </cell>
          <cell r="AM140">
            <v>2448423860.4000006</v>
          </cell>
          <cell r="AN140">
            <v>854383120.63999987</v>
          </cell>
          <cell r="AR140">
            <v>969252603</v>
          </cell>
        </row>
        <row r="151">
          <cell r="F151">
            <v>2935899340.246408</v>
          </cell>
          <cell r="H151">
            <v>12801</v>
          </cell>
          <cell r="I151">
            <v>5540010170.4599991</v>
          </cell>
          <cell r="U151">
            <v>3855</v>
          </cell>
          <cell r="V151">
            <v>1657998482.5300002</v>
          </cell>
          <cell r="AK151">
            <v>3268</v>
          </cell>
          <cell r="AL151">
            <v>1427972040.4100001</v>
          </cell>
          <cell r="AM151">
            <v>908618602.40999997</v>
          </cell>
          <cell r="AN151">
            <v>314519855.59999996</v>
          </cell>
          <cell r="AR151">
            <v>651577793</v>
          </cell>
        </row>
        <row r="157">
          <cell r="F157">
            <v>10269354.373591999</v>
          </cell>
          <cell r="H157">
            <v>887</v>
          </cell>
          <cell r="U157">
            <v>571</v>
          </cell>
          <cell r="V157">
            <v>10115497.399999999</v>
          </cell>
          <cell r="AK157">
            <v>570</v>
          </cell>
          <cell r="AL157">
            <v>9979061.1999999993</v>
          </cell>
          <cell r="AM157">
            <v>6349673.71</v>
          </cell>
          <cell r="AN157">
            <v>2332100.96</v>
          </cell>
          <cell r="AR157">
            <v>2396857</v>
          </cell>
        </row>
        <row r="163">
          <cell r="F163">
            <v>10271091250.359425</v>
          </cell>
          <cell r="AK163">
            <v>2123</v>
          </cell>
          <cell r="AR163">
            <v>2313455964</v>
          </cell>
        </row>
        <row r="164">
          <cell r="H164">
            <v>6642</v>
          </cell>
          <cell r="I164">
            <v>10062195578.621426</v>
          </cell>
          <cell r="U164">
            <v>2948</v>
          </cell>
          <cell r="V164">
            <v>4062934064.861331</v>
          </cell>
          <cell r="AK164">
            <v>1234</v>
          </cell>
          <cell r="AL164">
            <v>2197959641.1700001</v>
          </cell>
          <cell r="AM164">
            <v>1398561710.3699999</v>
          </cell>
          <cell r="AN164">
            <v>509499460.60000008</v>
          </cell>
        </row>
        <row r="165">
          <cell r="H165">
            <v>4423</v>
          </cell>
          <cell r="I165">
            <v>9894551731.2288532</v>
          </cell>
          <cell r="U165">
            <v>2337</v>
          </cell>
          <cell r="V165">
            <v>4786569290.0060291</v>
          </cell>
          <cell r="AK165">
            <v>1295</v>
          </cell>
          <cell r="AL165">
            <v>2602460720.98</v>
          </cell>
          <cell r="AM165">
            <v>1658600202.2</v>
          </cell>
          <cell r="AN165">
            <v>581756063.37</v>
          </cell>
        </row>
        <row r="168">
          <cell r="H168">
            <v>1517</v>
          </cell>
          <cell r="I168">
            <v>930429456.52448702</v>
          </cell>
          <cell r="U168">
            <v>805</v>
          </cell>
          <cell r="V168">
            <v>496549235.77769601</v>
          </cell>
          <cell r="AK168">
            <v>577</v>
          </cell>
          <cell r="AL168">
            <v>410427280.63999999</v>
          </cell>
          <cell r="AM168">
            <v>261154875.68999997</v>
          </cell>
          <cell r="AN168">
            <v>91167361.459999993</v>
          </cell>
        </row>
        <row r="169">
          <cell r="H169">
            <v>350</v>
          </cell>
          <cell r="I169">
            <v>444843734.67647958</v>
          </cell>
          <cell r="U169">
            <v>217</v>
          </cell>
          <cell r="V169">
            <v>268147155.74623138</v>
          </cell>
          <cell r="AK169">
            <v>198</v>
          </cell>
          <cell r="AL169">
            <v>235877949.43000004</v>
          </cell>
          <cell r="AM169">
            <v>150089138.50999999</v>
          </cell>
          <cell r="AN169">
            <v>53256800.560000002</v>
          </cell>
        </row>
        <row r="170">
          <cell r="H170">
            <v>103</v>
          </cell>
          <cell r="I170">
            <v>58895854.840573631</v>
          </cell>
          <cell r="U170">
            <v>75</v>
          </cell>
          <cell r="V170">
            <v>43819382.976900831</v>
          </cell>
          <cell r="AK170">
            <v>75</v>
          </cell>
          <cell r="AL170">
            <v>42629766.57</v>
          </cell>
          <cell r="AM170">
            <v>27125320.16</v>
          </cell>
          <cell r="AN170">
            <v>9568679.6400000006</v>
          </cell>
        </row>
        <row r="172">
          <cell r="F172">
            <v>1146204279.8926561</v>
          </cell>
          <cell r="H172">
            <v>31409</v>
          </cell>
          <cell r="I172">
            <v>142350889.02000001</v>
          </cell>
          <cell r="U172">
            <v>24365</v>
          </cell>
          <cell r="V172">
            <v>1133064171.76</v>
          </cell>
          <cell r="AK172">
            <v>18923</v>
          </cell>
          <cell r="AL172">
            <v>810575793.89999998</v>
          </cell>
          <cell r="AM172">
            <v>515768165.51999992</v>
          </cell>
          <cell r="AN172">
            <v>183520468.82000002</v>
          </cell>
          <cell r="AR172">
            <v>257689060</v>
          </cell>
        </row>
        <row r="173">
          <cell r="H173">
            <v>28770</v>
          </cell>
          <cell r="I173">
            <v>126162881.38000001</v>
          </cell>
          <cell r="U173">
            <v>22606</v>
          </cell>
          <cell r="V173">
            <v>1124092609.98</v>
          </cell>
          <cell r="AK173">
            <v>18472</v>
          </cell>
          <cell r="AL173">
            <v>801601372.63999999</v>
          </cell>
          <cell r="AM173">
            <v>510057750.13</v>
          </cell>
          <cell r="AN173">
            <v>181546771.38000003</v>
          </cell>
        </row>
        <row r="174">
          <cell r="H174">
            <v>28619</v>
          </cell>
          <cell r="I174">
            <v>124000009.18000001</v>
          </cell>
          <cell r="U174">
            <v>22549</v>
          </cell>
          <cell r="AK174">
            <v>2823</v>
          </cell>
          <cell r="AL174">
            <v>97520983.640000015</v>
          </cell>
          <cell r="AM174">
            <v>62052420.359999992</v>
          </cell>
          <cell r="AN174">
            <v>21994820.030000001</v>
          </cell>
        </row>
        <row r="199">
          <cell r="H199">
            <v>151</v>
          </cell>
          <cell r="I199">
            <v>2162872.2000000002</v>
          </cell>
          <cell r="U199">
            <v>57</v>
          </cell>
          <cell r="AK199">
            <v>9431</v>
          </cell>
          <cell r="AL199">
            <v>353107559.11999989</v>
          </cell>
          <cell r="AM199">
            <v>224681594.37999997</v>
          </cell>
          <cell r="AN199">
            <v>80224835.929999992</v>
          </cell>
        </row>
        <row r="210">
          <cell r="V210">
            <v>549801621.25999999</v>
          </cell>
          <cell r="AK210">
            <v>7820</v>
          </cell>
          <cell r="AL210">
            <v>350972829.88000005</v>
          </cell>
          <cell r="AM210">
            <v>223323735.39000002</v>
          </cell>
          <cell r="AN210">
            <v>79327115.420000017</v>
          </cell>
        </row>
        <row r="220">
          <cell r="H220">
            <v>2639</v>
          </cell>
          <cell r="I220">
            <v>16188007.639999999</v>
          </cell>
          <cell r="U220">
            <v>1759</v>
          </cell>
          <cell r="V220">
            <v>8971561.7799999993</v>
          </cell>
          <cell r="AK220">
            <v>1322</v>
          </cell>
          <cell r="AL220">
            <v>8974421.2599999998</v>
          </cell>
          <cell r="AM220">
            <v>5710415.3899999997</v>
          </cell>
          <cell r="AN220">
            <v>1973697.44</v>
          </cell>
        </row>
        <row r="227">
          <cell r="F227">
            <v>1172022810.5403359</v>
          </cell>
          <cell r="AR227">
            <v>262416420</v>
          </cell>
        </row>
        <row r="228">
          <cell r="H228">
            <v>804</v>
          </cell>
          <cell r="U228">
            <v>773</v>
          </cell>
          <cell r="AK228">
            <v>663</v>
          </cell>
          <cell r="AL228">
            <v>586535263.87</v>
          </cell>
          <cell r="AM228">
            <v>368756055.57999998</v>
          </cell>
          <cell r="AN228">
            <v>129446262.59</v>
          </cell>
        </row>
        <row r="241">
          <cell r="AK241">
            <v>756</v>
          </cell>
          <cell r="AL241">
            <v>271254898.06999999</v>
          </cell>
          <cell r="AM241">
            <v>172599482.47999999</v>
          </cell>
          <cell r="AN241">
            <v>62977142.140000001</v>
          </cell>
        </row>
        <row r="242">
          <cell r="F242">
            <v>8629733545.3657284</v>
          </cell>
          <cell r="H242">
            <v>637924</v>
          </cell>
          <cell r="U242">
            <v>556402</v>
          </cell>
          <cell r="AK242">
            <v>122388</v>
          </cell>
          <cell r="AL242">
            <v>7085543788.1800003</v>
          </cell>
          <cell r="AM242">
            <v>4508514979.2699995</v>
          </cell>
          <cell r="AN242">
            <v>1590438323.8299999</v>
          </cell>
          <cell r="AR242">
            <v>1915164058</v>
          </cell>
        </row>
        <row r="243">
          <cell r="H243">
            <v>595340</v>
          </cell>
          <cell r="U243">
            <v>521442</v>
          </cell>
          <cell r="V243">
            <v>6405133489.3799992</v>
          </cell>
          <cell r="AK243">
            <v>115029</v>
          </cell>
          <cell r="AL243">
            <v>6526897250.3699999</v>
          </cell>
          <cell r="AM243">
            <v>4153048523.3699994</v>
          </cell>
          <cell r="AN243">
            <v>1465168985.5700002</v>
          </cell>
        </row>
        <row r="244">
          <cell r="H244">
            <v>59822</v>
          </cell>
          <cell r="U244">
            <v>52194</v>
          </cell>
          <cell r="V244">
            <v>552656440.86000001</v>
          </cell>
          <cell r="AK244">
            <v>13466</v>
          </cell>
          <cell r="AL244">
            <v>558646537.80999994</v>
          </cell>
          <cell r="AM244">
            <v>355466455.89999998</v>
          </cell>
          <cell r="AN244">
            <v>125269338.25999998</v>
          </cell>
        </row>
        <row r="245">
          <cell r="H245">
            <v>488210</v>
          </cell>
          <cell r="U245">
            <v>412677</v>
          </cell>
          <cell r="AK245">
            <v>93852</v>
          </cell>
          <cell r="AL245">
            <v>5542819507.7000008</v>
          </cell>
          <cell r="AM245">
            <v>3526897419.5599999</v>
          </cell>
          <cell r="AN245">
            <v>1233086426.03</v>
          </cell>
        </row>
        <row r="262">
          <cell r="H262">
            <v>149714</v>
          </cell>
          <cell r="U262">
            <v>143725</v>
          </cell>
          <cell r="AK262">
            <v>57609</v>
          </cell>
          <cell r="AL262">
            <v>1542680163.6799998</v>
          </cell>
          <cell r="AM262">
            <v>981589488.20000005</v>
          </cell>
          <cell r="AN262">
            <v>357341333.44</v>
          </cell>
        </row>
        <row r="267">
          <cell r="AK267">
            <v>1</v>
          </cell>
          <cell r="AL267">
            <v>44116.800000000003</v>
          </cell>
          <cell r="AM267">
            <v>28071.51</v>
          </cell>
          <cell r="AN267">
            <v>10564.36</v>
          </cell>
        </row>
        <row r="268">
          <cell r="F268">
            <v>3815391200.5719204</v>
          </cell>
          <cell r="H268">
            <v>166083</v>
          </cell>
          <cell r="U268">
            <v>144390</v>
          </cell>
          <cell r="AK268">
            <v>34126</v>
          </cell>
          <cell r="AL268">
            <v>2939034987.1199999</v>
          </cell>
          <cell r="AM268">
            <v>1870106261.5799999</v>
          </cell>
          <cell r="AN268">
            <v>660296787.91999984</v>
          </cell>
          <cell r="AR268">
            <v>849068117</v>
          </cell>
        </row>
        <row r="269">
          <cell r="H269">
            <v>42029</v>
          </cell>
          <cell r="U269">
            <v>34023</v>
          </cell>
          <cell r="V269">
            <v>691613697.86999989</v>
          </cell>
          <cell r="AK269">
            <v>16691</v>
          </cell>
          <cell r="AL269">
            <v>699922962.56999993</v>
          </cell>
          <cell r="AM269">
            <v>445360650.63999999</v>
          </cell>
          <cell r="AN269">
            <v>156510641.94</v>
          </cell>
        </row>
        <row r="270">
          <cell r="H270">
            <v>138604</v>
          </cell>
          <cell r="U270">
            <v>121342</v>
          </cell>
          <cell r="V270">
            <v>2225641673.5900002</v>
          </cell>
          <cell r="AK270">
            <v>29469</v>
          </cell>
          <cell r="AL270">
            <v>2239112024.5499997</v>
          </cell>
          <cell r="AM270">
            <v>1424745610.9399998</v>
          </cell>
          <cell r="AN270">
            <v>503786145.98000002</v>
          </cell>
        </row>
        <row r="271">
          <cell r="H271">
            <v>125303</v>
          </cell>
          <cell r="U271">
            <v>104431</v>
          </cell>
          <cell r="AK271">
            <v>23815</v>
          </cell>
          <cell r="AL271">
            <v>2377996556.1700001</v>
          </cell>
          <cell r="AM271">
            <v>1513117858.21</v>
          </cell>
          <cell r="AN271">
            <v>530438216.19</v>
          </cell>
        </row>
        <row r="288">
          <cell r="H288">
            <v>40780</v>
          </cell>
          <cell r="U288">
            <v>39959</v>
          </cell>
          <cell r="AK288">
            <v>17901</v>
          </cell>
          <cell r="AL288">
            <v>561038430.95000005</v>
          </cell>
          <cell r="AM288">
            <v>356988403.37</v>
          </cell>
          <cell r="AN288">
            <v>129858571.72999999</v>
          </cell>
        </row>
        <row r="293">
          <cell r="F293">
            <v>12533296795.200176</v>
          </cell>
          <cell r="H293">
            <v>7139788</v>
          </cell>
          <cell r="U293">
            <v>6238396</v>
          </cell>
          <cell r="V293">
            <v>11083444269.09</v>
          </cell>
          <cell r="AK293">
            <v>1076892</v>
          </cell>
          <cell r="AL293">
            <v>11119903076.919998</v>
          </cell>
          <cell r="AM293">
            <v>7582526223.1299992</v>
          </cell>
          <cell r="AN293">
            <v>2508215314.8800001</v>
          </cell>
          <cell r="AR293">
            <v>2820928425</v>
          </cell>
        </row>
        <row r="294">
          <cell r="H294">
            <v>279877</v>
          </cell>
          <cell r="U294">
            <v>245551</v>
          </cell>
          <cell r="V294">
            <v>546949825.56999993</v>
          </cell>
          <cell r="AK294">
            <v>41085</v>
          </cell>
          <cell r="AL294">
            <v>548852541.37</v>
          </cell>
          <cell r="AM294">
            <v>376653348.73999995</v>
          </cell>
          <cell r="AN294">
            <v>123642116.87000002</v>
          </cell>
        </row>
        <row r="295">
          <cell r="H295">
            <v>5928183</v>
          </cell>
          <cell r="U295">
            <v>5224495</v>
          </cell>
          <cell r="V295">
            <v>9362546697.3500004</v>
          </cell>
          <cell r="AK295">
            <v>922709</v>
          </cell>
          <cell r="AL295">
            <v>9390472995.0699997</v>
          </cell>
          <cell r="AM295">
            <v>6375111216.2199993</v>
          </cell>
          <cell r="AN295">
            <v>2122120259.96</v>
          </cell>
        </row>
        <row r="296">
          <cell r="H296">
            <v>1142651</v>
          </cell>
          <cell r="U296">
            <v>944994</v>
          </cell>
          <cell r="V296">
            <v>1173947746.1700003</v>
          </cell>
          <cell r="AK296">
            <v>217697</v>
          </cell>
          <cell r="AL296">
            <v>1180577540.48</v>
          </cell>
          <cell r="AM296">
            <v>830761658.16999972</v>
          </cell>
          <cell r="AN296">
            <v>262452938.05000001</v>
          </cell>
        </row>
        <row r="297">
          <cell r="H297">
            <v>7138979</v>
          </cell>
          <cell r="U297">
            <v>6237587</v>
          </cell>
          <cell r="V297">
            <v>11079440728.790001</v>
          </cell>
          <cell r="AK297">
            <v>1076813</v>
          </cell>
          <cell r="AL297">
            <v>11117477810.529999</v>
          </cell>
          <cell r="AM297">
            <v>7580983028.8699989</v>
          </cell>
          <cell r="AN297">
            <v>2507649105.0300002</v>
          </cell>
        </row>
        <row r="307">
          <cell r="H307">
            <v>809</v>
          </cell>
          <cell r="U307">
            <v>809</v>
          </cell>
          <cell r="V307">
            <v>4003540.3000000003</v>
          </cell>
          <cell r="AK307">
            <v>812</v>
          </cell>
          <cell r="AL307">
            <v>2425266.3899999997</v>
          </cell>
          <cell r="AM307">
            <v>1543194.2599999998</v>
          </cell>
          <cell r="AN307">
            <v>566209.84999999986</v>
          </cell>
        </row>
        <row r="309">
          <cell r="F309">
            <v>974205949.07687998</v>
          </cell>
          <cell r="H309">
            <v>144693</v>
          </cell>
          <cell r="U309">
            <v>136527</v>
          </cell>
          <cell r="V309">
            <v>968646968.70000005</v>
          </cell>
          <cell r="AK309">
            <v>57945</v>
          </cell>
          <cell r="AL309">
            <v>969744467.04999995</v>
          </cell>
          <cell r="AM309">
            <v>667965970.86000001</v>
          </cell>
          <cell r="AN309">
            <v>210473611.47999996</v>
          </cell>
          <cell r="AR309">
            <v>211340000</v>
          </cell>
        </row>
        <row r="314">
          <cell r="F314">
            <v>744495673.02776814</v>
          </cell>
          <cell r="H314">
            <v>1112</v>
          </cell>
          <cell r="I314">
            <v>2624531259.3299999</v>
          </cell>
          <cell r="U314">
            <v>390</v>
          </cell>
          <cell r="V314">
            <v>568330040</v>
          </cell>
          <cell r="AK314">
            <v>308</v>
          </cell>
          <cell r="AL314">
            <v>272141304.68000007</v>
          </cell>
          <cell r="AM314">
            <v>129280595.86</v>
          </cell>
          <cell r="AN314">
            <v>58727398.030000009</v>
          </cell>
          <cell r="AR314">
            <v>163644108</v>
          </cell>
        </row>
        <row r="322">
          <cell r="F322">
            <v>37994203.129656002</v>
          </cell>
          <cell r="H322">
            <v>738</v>
          </cell>
          <cell r="I322">
            <v>7120973.2999999998</v>
          </cell>
          <cell r="U322">
            <v>545</v>
          </cell>
          <cell r="V322">
            <v>5833089.790000001</v>
          </cell>
          <cell r="AK322">
            <v>510</v>
          </cell>
          <cell r="AL322">
            <v>5332463.3</v>
          </cell>
          <cell r="AM322">
            <v>3393043.6500000004</v>
          </cell>
          <cell r="AN322">
            <v>1168818.7100000002</v>
          </cell>
          <cell r="AR322">
            <v>8470000</v>
          </cell>
        </row>
        <row r="326">
          <cell r="F326">
            <v>4342504900.165616</v>
          </cell>
          <cell r="AK326">
            <v>22005</v>
          </cell>
          <cell r="AR326">
            <v>964653465</v>
          </cell>
        </row>
        <row r="327">
          <cell r="H327">
            <v>620</v>
          </cell>
          <cell r="I327">
            <v>61028000</v>
          </cell>
          <cell r="U327">
            <v>607</v>
          </cell>
          <cell r="V327">
            <v>59936000</v>
          </cell>
          <cell r="AK327">
            <v>334</v>
          </cell>
          <cell r="AL327">
            <v>50327940</v>
          </cell>
          <cell r="AM327">
            <v>32023668.210000008</v>
          </cell>
          <cell r="AN327">
            <v>11530186.870000003</v>
          </cell>
        </row>
        <row r="330">
          <cell r="H330">
            <v>51074</v>
          </cell>
          <cell r="I330">
            <v>5871228335.1936007</v>
          </cell>
          <cell r="AK330">
            <v>21914</v>
          </cell>
          <cell r="AL330">
            <v>2732193423.9999995</v>
          </cell>
          <cell r="AM330">
            <v>1686331188.2900002</v>
          </cell>
          <cell r="AN330">
            <v>614898809.82000005</v>
          </cell>
        </row>
        <row r="331">
          <cell r="H331">
            <v>51074</v>
          </cell>
          <cell r="I331">
            <v>5871228335.1936007</v>
          </cell>
          <cell r="U331">
            <v>28302</v>
          </cell>
          <cell r="V331">
            <v>3204048298.1298475</v>
          </cell>
          <cell r="AK331">
            <v>21860</v>
          </cell>
          <cell r="AL331">
            <v>2727146743.4599996</v>
          </cell>
          <cell r="AM331">
            <v>1683119985.6700003</v>
          </cell>
          <cell r="AN331">
            <v>613764098.1500001</v>
          </cell>
        </row>
        <row r="332">
          <cell r="U332">
            <v>63</v>
          </cell>
          <cell r="V332">
            <v>5046680.5399999991</v>
          </cell>
          <cell r="AK332">
            <v>62</v>
          </cell>
          <cell r="AL332">
            <v>5046680.5399999991</v>
          </cell>
          <cell r="AM332">
            <v>3211202.62</v>
          </cell>
          <cell r="AN332">
            <v>1134711.67</v>
          </cell>
        </row>
        <row r="333">
          <cell r="H333">
            <v>404</v>
          </cell>
          <cell r="I333">
            <v>244330174.82947353</v>
          </cell>
          <cell r="AK333">
            <v>281</v>
          </cell>
          <cell r="AL333">
            <v>115853556.96000002</v>
          </cell>
          <cell r="AM333">
            <v>52295829.530000001</v>
          </cell>
          <cell r="AN333">
            <v>25543323.710000005</v>
          </cell>
        </row>
        <row r="334">
          <cell r="H334">
            <v>404</v>
          </cell>
          <cell r="I334">
            <v>244330174.82947353</v>
          </cell>
          <cell r="U334">
            <v>308</v>
          </cell>
          <cell r="V334">
            <v>180695524.2817429</v>
          </cell>
          <cell r="AK334">
            <v>280</v>
          </cell>
          <cell r="AL334">
            <v>114883398.68000002</v>
          </cell>
          <cell r="AM334">
            <v>51678517.850000001</v>
          </cell>
          <cell r="AN334">
            <v>25325477.070000004</v>
          </cell>
        </row>
        <row r="335">
          <cell r="U335">
            <v>4</v>
          </cell>
          <cell r="V335">
            <v>970158.28</v>
          </cell>
          <cell r="AK335">
            <v>7</v>
          </cell>
          <cell r="AL335">
            <v>970158.28</v>
          </cell>
          <cell r="AM335">
            <v>617311.68000000005</v>
          </cell>
          <cell r="AN335">
            <v>217846.64</v>
          </cell>
        </row>
        <row r="336">
          <cell r="H336">
            <v>274</v>
          </cell>
          <cell r="I336">
            <v>632449936.78166008</v>
          </cell>
          <cell r="U336">
            <v>273</v>
          </cell>
          <cell r="V336">
            <v>630828836.78166008</v>
          </cell>
          <cell r="AK336">
            <v>274</v>
          </cell>
          <cell r="AL336">
            <v>581347558.34000003</v>
          </cell>
          <cell r="AM336">
            <v>368256072.81</v>
          </cell>
          <cell r="AN336">
            <v>131189343.46000001</v>
          </cell>
        </row>
        <row r="337">
          <cell r="F337">
            <v>2143618433.2912083</v>
          </cell>
          <cell r="H337">
            <v>1703</v>
          </cell>
          <cell r="I337">
            <v>1476713880.7800002</v>
          </cell>
          <cell r="U337">
            <v>1573</v>
          </cell>
          <cell r="V337">
            <v>1374974543.6800001</v>
          </cell>
          <cell r="AK337">
            <v>43</v>
          </cell>
          <cell r="AL337">
            <v>1257180080.4200001</v>
          </cell>
          <cell r="AM337">
            <v>799943356.79999983</v>
          </cell>
          <cell r="AN337">
            <v>279953763.88999999</v>
          </cell>
          <cell r="AR337">
            <v>478137978</v>
          </cell>
        </row>
        <row r="340">
          <cell r="B340">
            <v>21</v>
          </cell>
          <cell r="F340">
            <v>1199206139.2756882</v>
          </cell>
          <cell r="H340">
            <v>195625</v>
          </cell>
          <cell r="U340">
            <v>180304</v>
          </cell>
          <cell r="V340">
            <v>1198851096.1099999</v>
          </cell>
          <cell r="AK340">
            <v>180341</v>
          </cell>
          <cell r="AL340">
            <v>1199188524.4499998</v>
          </cell>
          <cell r="AM340">
            <v>763043251.44000018</v>
          </cell>
          <cell r="AN340">
            <v>267027483.84999996</v>
          </cell>
          <cell r="AR340">
            <v>266943558</v>
          </cell>
        </row>
        <row r="341">
          <cell r="F341">
            <v>578551589.29288793</v>
          </cell>
          <cell r="H341">
            <v>34662</v>
          </cell>
          <cell r="U341">
            <v>30137</v>
          </cell>
          <cell r="V341">
            <v>578565305</v>
          </cell>
          <cell r="AK341">
            <v>30133</v>
          </cell>
          <cell r="AL341">
            <v>578515305</v>
          </cell>
          <cell r="AM341">
            <v>368109288.56</v>
          </cell>
          <cell r="AN341">
            <v>122677452.79000001</v>
          </cell>
          <cell r="AR341">
            <v>122685565</v>
          </cell>
        </row>
        <row r="342">
          <cell r="F342">
            <v>1173220544.9007039</v>
          </cell>
          <cell r="AK342">
            <v>53466</v>
          </cell>
          <cell r="AR342">
            <v>262285099</v>
          </cell>
        </row>
        <row r="343">
          <cell r="AK343">
            <v>17662</v>
          </cell>
          <cell r="AL343">
            <v>586710746.80999994</v>
          </cell>
          <cell r="AM343">
            <v>373321628.94999999</v>
          </cell>
          <cell r="AN343">
            <v>137689495.24000001</v>
          </cell>
        </row>
        <row r="344">
          <cell r="AK344">
            <v>35804</v>
          </cell>
          <cell r="AL344">
            <v>673095313.02999997</v>
          </cell>
          <cell r="AM344">
            <v>428288593.16000003</v>
          </cell>
          <cell r="AN344">
            <v>160332838.28</v>
          </cell>
        </row>
        <row r="345">
          <cell r="F345">
            <v>81029675569.113449</v>
          </cell>
          <cell r="AK345">
            <v>1287005</v>
          </cell>
          <cell r="AR345">
            <v>18056554933</v>
          </cell>
        </row>
        <row r="346">
          <cell r="F346">
            <v>81578105741.145065</v>
          </cell>
          <cell r="V346">
            <v>75405032347.821136</v>
          </cell>
          <cell r="AL346">
            <v>60379843286.900002</v>
          </cell>
          <cell r="AM346">
            <v>39017895646.350006</v>
          </cell>
          <cell r="AN346">
            <v>13525531735.339996</v>
          </cell>
        </row>
      </sheetData>
      <sheetData sheetId="19"/>
      <sheetData sheetId="20"/>
      <sheetData sheetId="21"/>
      <sheetData sheetId="22"/>
      <sheetData sheetId="23">
        <row r="7">
          <cell r="F7">
            <v>10601808.450000009</v>
          </cell>
        </row>
        <row r="8">
          <cell r="F8">
            <v>22571733.219999999</v>
          </cell>
        </row>
        <row r="10">
          <cell r="F10">
            <v>126460918.57999998</v>
          </cell>
        </row>
        <row r="11">
          <cell r="F11">
            <v>447830070.13999999</v>
          </cell>
        </row>
        <row r="13">
          <cell r="F13">
            <v>1274504604.5599999</v>
          </cell>
        </row>
        <row r="14">
          <cell r="F14">
            <v>996159745.25</v>
          </cell>
        </row>
        <row r="15">
          <cell r="F15">
            <v>278344859.31</v>
          </cell>
        </row>
        <row r="16">
          <cell r="F16">
            <v>9086118859.5900002</v>
          </cell>
        </row>
        <row r="17">
          <cell r="F17">
            <v>7545006164.6000004</v>
          </cell>
        </row>
        <row r="18">
          <cell r="F18">
            <v>1541112694.99</v>
          </cell>
        </row>
        <row r="19">
          <cell r="F19">
            <v>3621051078.3099999</v>
          </cell>
        </row>
        <row r="20">
          <cell r="F20">
            <v>3060165928.1900001</v>
          </cell>
        </row>
        <row r="21">
          <cell r="F21">
            <v>560885150.12</v>
          </cell>
        </row>
        <row r="22">
          <cell r="F22">
            <v>1259806059.8399999</v>
          </cell>
        </row>
        <row r="23">
          <cell r="F23">
            <v>586710746.80999994</v>
          </cell>
        </row>
        <row r="24">
          <cell r="F24">
            <v>673095313.02999997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6">
          <cell r="D46">
            <v>91917</v>
          </cell>
          <cell r="E46">
            <v>17001779496.919996</v>
          </cell>
          <cell r="M46">
            <v>43961</v>
          </cell>
          <cell r="N46">
            <v>8076314991.8799992</v>
          </cell>
          <cell r="W46">
            <v>6881247722.3299999</v>
          </cell>
          <cell r="X46">
            <v>4378537797.7800026</v>
          </cell>
          <cell r="Y46">
            <v>1536088421.5999975</v>
          </cell>
        </row>
        <row r="69">
          <cell r="D69">
            <v>896</v>
          </cell>
          <cell r="E69">
            <v>678237307.79000008</v>
          </cell>
          <cell r="M69">
            <v>232</v>
          </cell>
          <cell r="N69">
            <v>177807192.76999998</v>
          </cell>
          <cell r="W69">
            <v>169045946.66999999</v>
          </cell>
          <cell r="X69">
            <v>107563934.81999999</v>
          </cell>
          <cell r="Y69">
            <v>38395892.640000008</v>
          </cell>
        </row>
        <row r="92">
          <cell r="D92">
            <v>4443</v>
          </cell>
          <cell r="E92">
            <v>1489780594.96</v>
          </cell>
          <cell r="M92">
            <v>1922</v>
          </cell>
          <cell r="N92">
            <v>610457752.68999994</v>
          </cell>
          <cell r="W92">
            <v>560161068.13999999</v>
          </cell>
          <cell r="X92">
            <v>356430480.26999998</v>
          </cell>
          <cell r="Y92">
            <v>127253854.06000005</v>
          </cell>
        </row>
        <row r="115">
          <cell r="D115">
            <v>2141</v>
          </cell>
          <cell r="E115">
            <v>776787057.8499999</v>
          </cell>
          <cell r="M115">
            <v>486</v>
          </cell>
          <cell r="N115">
            <v>162948204.73000002</v>
          </cell>
          <cell r="W115">
            <v>145265741.64000005</v>
          </cell>
          <cell r="X115">
            <v>92432588.930000007</v>
          </cell>
          <cell r="Y115">
            <v>33056517.549999997</v>
          </cell>
        </row>
        <row r="138">
          <cell r="D138">
            <v>2666</v>
          </cell>
          <cell r="E138">
            <v>210338570</v>
          </cell>
          <cell r="M138">
            <v>405</v>
          </cell>
          <cell r="N138">
            <v>29064655.799999997</v>
          </cell>
          <cell r="W138">
            <v>14601278.9</v>
          </cell>
          <cell r="X138">
            <v>9290793.0399999972</v>
          </cell>
          <cell r="Y138">
            <v>3155120.6900000004</v>
          </cell>
        </row>
        <row r="161">
          <cell r="D161">
            <v>3014</v>
          </cell>
          <cell r="E161">
            <v>278896514.07000005</v>
          </cell>
          <cell r="M161">
            <v>124</v>
          </cell>
          <cell r="N161">
            <v>11348798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3"/>
  <sheetViews>
    <sheetView tabSelected="1" topLeftCell="A2" zoomScale="80" zoomScaleNormal="80" workbookViewId="0">
      <selection sqref="A1:M2"/>
    </sheetView>
  </sheetViews>
  <sheetFormatPr defaultColWidth="9.1796875" defaultRowHeight="12.5" x14ac:dyDescent="0.25"/>
  <cols>
    <col min="1" max="1" width="14.26953125" style="1" customWidth="1"/>
    <col min="2" max="2" width="73.90625" style="1" customWidth="1"/>
    <col min="3" max="3" width="22.453125" style="1" bestFit="1" customWidth="1"/>
    <col min="4" max="4" width="14.54296875" style="1" customWidth="1"/>
    <col min="5" max="5" width="22.453125" style="1" bestFit="1" customWidth="1"/>
    <col min="6" max="6" width="14.54296875" style="1" customWidth="1"/>
    <col min="7" max="7" width="13.7265625" style="1" customWidth="1"/>
    <col min="8" max="8" width="24.26953125" style="1" customWidth="1"/>
    <col min="9" max="9" width="14.453125" style="1" customWidth="1"/>
    <col min="10" max="10" width="14.81640625" style="1" customWidth="1"/>
    <col min="11" max="11" width="23.7265625" style="1" bestFit="1" customWidth="1"/>
    <col min="12" max="12" width="23.54296875" style="1" customWidth="1"/>
    <col min="13" max="13" width="21.7265625" style="1" customWidth="1"/>
    <col min="14" max="14" width="14.7265625" style="1" customWidth="1"/>
    <col min="15" max="15" width="22.453125" style="1" bestFit="1" customWidth="1"/>
    <col min="16" max="16384" width="9.1796875" style="1"/>
  </cols>
  <sheetData>
    <row r="1" spans="1:15" s="2" customFormat="1" ht="29.25" hidden="1" customHeight="1" thickBot="1" x14ac:dyDescent="0.3">
      <c r="A1" s="3"/>
      <c r="B1" s="3"/>
      <c r="C1" s="4" t="s">
        <v>0</v>
      </c>
      <c r="D1" s="315" t="s">
        <v>1</v>
      </c>
      <c r="E1" s="316"/>
      <c r="F1" s="317"/>
      <c r="G1" s="318" t="s">
        <v>2</v>
      </c>
      <c r="H1" s="318"/>
      <c r="I1" s="318"/>
      <c r="J1" s="319" t="s">
        <v>3</v>
      </c>
      <c r="K1" s="318"/>
      <c r="L1" s="318"/>
      <c r="M1" s="318"/>
      <c r="N1" s="320"/>
      <c r="O1" s="5" t="s">
        <v>4</v>
      </c>
    </row>
    <row r="2" spans="1:15" s="2" customFormat="1" ht="29" x14ac:dyDescent="0.25">
      <c r="A2" s="321" t="s">
        <v>5</v>
      </c>
      <c r="B2" s="324" t="s">
        <v>6</v>
      </c>
      <c r="C2" s="6" t="s">
        <v>7</v>
      </c>
      <c r="D2" s="327" t="s">
        <v>8</v>
      </c>
      <c r="E2" s="328"/>
      <c r="F2" s="324"/>
      <c r="G2" s="328" t="s">
        <v>9</v>
      </c>
      <c r="H2" s="328"/>
      <c r="I2" s="328"/>
      <c r="J2" s="329" t="s">
        <v>10</v>
      </c>
      <c r="K2" s="330"/>
      <c r="L2" s="330"/>
      <c r="M2" s="330"/>
      <c r="N2" s="331"/>
      <c r="O2" s="7" t="s">
        <v>11</v>
      </c>
    </row>
    <row r="3" spans="1:15" s="2" customFormat="1" ht="29" x14ac:dyDescent="0.25">
      <c r="A3" s="322"/>
      <c r="B3" s="325"/>
      <c r="C3" s="303" t="s">
        <v>12</v>
      </c>
      <c r="D3" s="305" t="s">
        <v>13</v>
      </c>
      <c r="E3" s="8" t="s">
        <v>14</v>
      </c>
      <c r="F3" s="9" t="s">
        <v>15</v>
      </c>
      <c r="G3" s="307" t="s">
        <v>16</v>
      </c>
      <c r="H3" s="10" t="s">
        <v>14</v>
      </c>
      <c r="I3" s="11" t="s">
        <v>15</v>
      </c>
      <c r="J3" s="309" t="s">
        <v>17</v>
      </c>
      <c r="K3" s="311" t="s">
        <v>14</v>
      </c>
      <c r="L3" s="312"/>
      <c r="M3" s="8" t="s">
        <v>18</v>
      </c>
      <c r="N3" s="9" t="s">
        <v>15</v>
      </c>
      <c r="O3" s="313" t="s">
        <v>12</v>
      </c>
    </row>
    <row r="4" spans="1:15" s="2" customFormat="1" ht="22.5" customHeight="1" thickBot="1" x14ac:dyDescent="0.3">
      <c r="A4" s="323"/>
      <c r="B4" s="326"/>
      <c r="C4" s="304"/>
      <c r="D4" s="306"/>
      <c r="E4" s="12" t="s">
        <v>12</v>
      </c>
      <c r="F4" s="13" t="s">
        <v>19</v>
      </c>
      <c r="G4" s="308"/>
      <c r="H4" s="12" t="s">
        <v>12</v>
      </c>
      <c r="I4" s="14" t="s">
        <v>19</v>
      </c>
      <c r="J4" s="310"/>
      <c r="K4" s="12" t="s">
        <v>12</v>
      </c>
      <c r="L4" s="12" t="s">
        <v>20</v>
      </c>
      <c r="M4" s="12" t="s">
        <v>12</v>
      </c>
      <c r="N4" s="13" t="s">
        <v>19</v>
      </c>
      <c r="O4" s="314"/>
    </row>
    <row r="5" spans="1:15" s="2" customFormat="1" ht="15" hidden="1" thickBot="1" x14ac:dyDescent="0.3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5">
        <v>15</v>
      </c>
    </row>
    <row r="6" spans="1:15" s="36" customFormat="1" ht="14" x14ac:dyDescent="0.3">
      <c r="A6" s="24">
        <v>1</v>
      </c>
      <c r="B6" s="25" t="s">
        <v>24</v>
      </c>
      <c r="C6" s="26">
        <f>'[3]arkusz główny'!F8</f>
        <v>220156997.89766398</v>
      </c>
      <c r="D6" s="27">
        <f>SUM(D7:D8)</f>
        <v>200</v>
      </c>
      <c r="E6" s="28">
        <f>SUM(E7:E8)</f>
        <v>352471120.50999999</v>
      </c>
      <c r="F6" s="29">
        <f>IFERROR(E6/C6,".")</f>
        <v>1.6009989411003862</v>
      </c>
      <c r="G6" s="30">
        <f>SUM(G7:G8)</f>
        <v>79</v>
      </c>
      <c r="H6" s="28">
        <f>SUM(H7:H8)</f>
        <v>182603721.09999999</v>
      </c>
      <c r="I6" s="31">
        <f>IFERROR(H6/C6,".")</f>
        <v>0.8294250141659365</v>
      </c>
      <c r="J6" s="32">
        <f>'[3]arkusz główny'!AK8</f>
        <v>24</v>
      </c>
      <c r="K6" s="33">
        <f>SUM(K7:K8)</f>
        <v>55282554.719999999</v>
      </c>
      <c r="L6" s="33">
        <f>SUM(L7:L8)</f>
        <v>35176289.170000002</v>
      </c>
      <c r="M6" s="33">
        <f>SUM(M7:M8)</f>
        <v>12139943.98</v>
      </c>
      <c r="N6" s="34">
        <f>IFERROR(M6/O6,".")</f>
        <v>0.24775518743899078</v>
      </c>
      <c r="O6" s="35">
        <f>'[3]arkusz główny'!AR8</f>
        <v>48999757</v>
      </c>
    </row>
    <row r="7" spans="1:15" s="36" customFormat="1" ht="14" x14ac:dyDescent="0.3">
      <c r="A7" s="37" t="s">
        <v>25</v>
      </c>
      <c r="B7" s="38" t="s">
        <v>26</v>
      </c>
      <c r="C7" s="253"/>
      <c r="D7" s="39">
        <f>'[3]arkusz główny'!H9</f>
        <v>195</v>
      </c>
      <c r="E7" s="40">
        <f>'[3]arkusz główny'!I9</f>
        <v>213846805.05000001</v>
      </c>
      <c r="F7" s="262"/>
      <c r="G7" s="41">
        <f>'[3]arkusz główny'!U9</f>
        <v>77</v>
      </c>
      <c r="H7" s="40">
        <f>'[3]arkusz główny'!V9</f>
        <v>114744037.62</v>
      </c>
      <c r="I7" s="256"/>
      <c r="J7" s="42">
        <f>'[3]arkusz główny'!AK9</f>
        <v>23</v>
      </c>
      <c r="K7" s="43">
        <f>'[3]arkusz główny'!AL9</f>
        <v>41762208.850000001</v>
      </c>
      <c r="L7" s="43">
        <f>'[3]arkusz główny'!AM9</f>
        <v>26573293.100000001</v>
      </c>
      <c r="M7" s="43">
        <f>'[3]arkusz główny'!AN9</f>
        <v>9194334.8600000013</v>
      </c>
      <c r="N7" s="258"/>
      <c r="O7" s="260"/>
    </row>
    <row r="8" spans="1:15" x14ac:dyDescent="0.25">
      <c r="A8" s="44" t="s">
        <v>27</v>
      </c>
      <c r="B8" s="45" t="s">
        <v>28</v>
      </c>
      <c r="C8" s="253"/>
      <c r="D8" s="46">
        <f>'[3]arkusz główny'!H16</f>
        <v>5</v>
      </c>
      <c r="E8" s="47">
        <f>'[3]arkusz główny'!I16</f>
        <v>138624315.46000001</v>
      </c>
      <c r="F8" s="262"/>
      <c r="G8" s="48">
        <f>'[3]arkusz główny'!U16</f>
        <v>2</v>
      </c>
      <c r="H8" s="47">
        <f>'[3]arkusz główny'!V16</f>
        <v>67859683.479999989</v>
      </c>
      <c r="I8" s="256"/>
      <c r="J8" s="49">
        <f>'[3]arkusz główny'!AK16</f>
        <v>1</v>
      </c>
      <c r="K8" s="50">
        <f>'[3]arkusz główny'!AL16</f>
        <v>13520345.869999999</v>
      </c>
      <c r="L8" s="51">
        <f>'[3]arkusz główny'!AM16</f>
        <v>8602996.0700000003</v>
      </c>
      <c r="M8" s="43">
        <f>'[3]arkusz główny'!AN16</f>
        <v>2945609.12</v>
      </c>
      <c r="N8" s="258"/>
      <c r="O8" s="260"/>
    </row>
    <row r="9" spans="1:15" ht="24" x14ac:dyDescent="0.25">
      <c r="A9" s="52">
        <v>2</v>
      </c>
      <c r="B9" s="53" t="s">
        <v>29</v>
      </c>
      <c r="C9" s="54">
        <f>'[3]arkusz główny'!F20</f>
        <v>487299694.43605602</v>
      </c>
      <c r="D9" s="55">
        <f>D10+D12</f>
        <v>189</v>
      </c>
      <c r="E9" s="56">
        <f>E10+E12</f>
        <v>586420189.61000001</v>
      </c>
      <c r="F9" s="57">
        <f>IFERROR(E9/C9,".")</f>
        <v>1.2034076694602784</v>
      </c>
      <c r="G9" s="58">
        <f>G10+G12</f>
        <v>121</v>
      </c>
      <c r="H9" s="56">
        <f>H10+H12</f>
        <v>477263091.70999998</v>
      </c>
      <c r="I9" s="59">
        <f>IFERROR(H9/C9,".")</f>
        <v>0.97940363427136712</v>
      </c>
      <c r="J9" s="60">
        <f>J12+J10</f>
        <v>28</v>
      </c>
      <c r="K9" s="61">
        <f>K10+K12</f>
        <v>283885401.86000001</v>
      </c>
      <c r="L9" s="61">
        <f>L10+L12</f>
        <v>180636280.00999999</v>
      </c>
      <c r="M9" s="61">
        <f>M10+M12</f>
        <v>62522453.339999996</v>
      </c>
      <c r="N9" s="62">
        <f>IFERROR(M9/O9,".")</f>
        <v>0.57890882302148938</v>
      </c>
      <c r="O9" s="63">
        <f>'[3]arkusz główny'!AR20</f>
        <v>108000519</v>
      </c>
    </row>
    <row r="10" spans="1:15" x14ac:dyDescent="0.25">
      <c r="A10" s="272" t="s">
        <v>30</v>
      </c>
      <c r="B10" s="38" t="s">
        <v>31</v>
      </c>
      <c r="C10" s="253"/>
      <c r="D10" s="301">
        <f>'[3]arkusz główny'!H21</f>
        <v>103</v>
      </c>
      <c r="E10" s="296">
        <f>'[3]arkusz główny'!I21</f>
        <v>499787010.64999998</v>
      </c>
      <c r="F10" s="262"/>
      <c r="G10" s="294">
        <f>'[3]arkusz główny'!U21</f>
        <v>88</v>
      </c>
      <c r="H10" s="296">
        <f>'[3]arkusz główny'!V21</f>
        <v>456300386.75</v>
      </c>
      <c r="I10" s="256"/>
      <c r="J10" s="298">
        <f>'[3]arkusz główny'!AK21</f>
        <v>17</v>
      </c>
      <c r="K10" s="285">
        <f>'[3]arkusz główny'!AL21</f>
        <v>265915697.61000001</v>
      </c>
      <c r="L10" s="299">
        <f>'[3]arkusz główny'!AM21</f>
        <v>169202157.47999999</v>
      </c>
      <c r="M10" s="285">
        <f>'[3]arkusz główny'!AN21</f>
        <v>58628966.919999994</v>
      </c>
      <c r="N10" s="258"/>
      <c r="O10" s="260"/>
    </row>
    <row r="11" spans="1:15" ht="21.75" customHeight="1" x14ac:dyDescent="0.25">
      <c r="A11" s="272"/>
      <c r="B11" s="64" t="s">
        <v>32</v>
      </c>
      <c r="C11" s="253"/>
      <c r="D11" s="302"/>
      <c r="E11" s="297"/>
      <c r="F11" s="262"/>
      <c r="G11" s="295"/>
      <c r="H11" s="297"/>
      <c r="I11" s="256"/>
      <c r="J11" s="298"/>
      <c r="K11" s="285"/>
      <c r="L11" s="300"/>
      <c r="M11" s="285"/>
      <c r="N11" s="258"/>
      <c r="O11" s="260"/>
    </row>
    <row r="12" spans="1:15" x14ac:dyDescent="0.25">
      <c r="A12" s="44" t="s">
        <v>33</v>
      </c>
      <c r="B12" s="45" t="s">
        <v>34</v>
      </c>
      <c r="C12" s="253"/>
      <c r="D12" s="46">
        <f>'[3]arkusz główny'!H27</f>
        <v>86</v>
      </c>
      <c r="E12" s="47">
        <f>'[3]arkusz główny'!I27</f>
        <v>86633178.959999993</v>
      </c>
      <c r="F12" s="262"/>
      <c r="G12" s="48">
        <f>'[3]arkusz główny'!U27</f>
        <v>33</v>
      </c>
      <c r="H12" s="47">
        <f>'[3]arkusz główny'!V27</f>
        <v>20962704.960000001</v>
      </c>
      <c r="I12" s="256"/>
      <c r="J12" s="49">
        <f>'[3]arkusz główny'!AK27</f>
        <v>11</v>
      </c>
      <c r="K12" s="50">
        <f>'[3]arkusz główny'!AL27</f>
        <v>17969704.250000004</v>
      </c>
      <c r="L12" s="50">
        <f>'[3]arkusz główny'!AM27</f>
        <v>11434122.529999999</v>
      </c>
      <c r="M12" s="50">
        <f>'[3]arkusz główny'!AN27</f>
        <v>3893486.42</v>
      </c>
      <c r="N12" s="258"/>
      <c r="O12" s="260"/>
    </row>
    <row r="13" spans="1:15" x14ac:dyDescent="0.25">
      <c r="A13" s="52">
        <v>3</v>
      </c>
      <c r="B13" s="53" t="s">
        <v>35</v>
      </c>
      <c r="C13" s="54">
        <f>'[3]arkusz główny'!F39</f>
        <v>187232312.45629603</v>
      </c>
      <c r="D13" s="55">
        <f>D14+D17</f>
        <v>4616</v>
      </c>
      <c r="E13" s="56">
        <f>E14+E17</f>
        <v>268858534.80000001</v>
      </c>
      <c r="F13" s="57"/>
      <c r="G13" s="58">
        <f>G14+G17</f>
        <v>3425</v>
      </c>
      <c r="H13" s="56">
        <f>H14+H17</f>
        <v>179420889.73000002</v>
      </c>
      <c r="I13" s="59">
        <f>IFERROR(H13/C13,".")</f>
        <v>0.95827951583880933</v>
      </c>
      <c r="J13" s="60">
        <f>'[3]arkusz główny'!AK39</f>
        <v>10639</v>
      </c>
      <c r="K13" s="61">
        <f>K14+K17</f>
        <v>104168976.56</v>
      </c>
      <c r="L13" s="61">
        <f>L14+L17</f>
        <v>66282615.31000001</v>
      </c>
      <c r="M13" s="61">
        <f>M14+M17</f>
        <v>23439215.660000004</v>
      </c>
      <c r="N13" s="62">
        <f>IFERROR(M13/O13,".")</f>
        <v>0.55801810429383603</v>
      </c>
      <c r="O13" s="63">
        <f>'[3]arkusz główny'!AR39</f>
        <v>42004400</v>
      </c>
    </row>
    <row r="14" spans="1:15" x14ac:dyDescent="0.25">
      <c r="A14" s="264" t="s">
        <v>36</v>
      </c>
      <c r="B14" s="65" t="s">
        <v>37</v>
      </c>
      <c r="C14" s="253"/>
      <c r="D14" s="42">
        <f>D15+D16</f>
        <v>4417</v>
      </c>
      <c r="E14" s="286"/>
      <c r="F14" s="288"/>
      <c r="G14" s="66">
        <f>G15+G16</f>
        <v>3319</v>
      </c>
      <c r="H14" s="67">
        <f>H15+H16</f>
        <v>33173541.670000009</v>
      </c>
      <c r="I14" s="289"/>
      <c r="J14" s="42">
        <f>'[3]arkusz główny'!AK40</f>
        <v>10590</v>
      </c>
      <c r="K14" s="43">
        <f>K15+K16</f>
        <v>31170278.41</v>
      </c>
      <c r="L14" s="43">
        <f>L15+L16</f>
        <v>19833544.660000004</v>
      </c>
      <c r="M14" s="43">
        <f>M15+M16</f>
        <v>7177798.8900000006</v>
      </c>
      <c r="N14" s="290"/>
      <c r="O14" s="293"/>
    </row>
    <row r="15" spans="1:15" ht="24" x14ac:dyDescent="0.25">
      <c r="A15" s="265"/>
      <c r="B15" s="65" t="s">
        <v>38</v>
      </c>
      <c r="C15" s="253"/>
      <c r="D15" s="42">
        <f>'[3]arkusz główny'!H41</f>
        <v>4417</v>
      </c>
      <c r="E15" s="286"/>
      <c r="F15" s="288"/>
      <c r="G15" s="66">
        <f>'[3]arkusz główny'!U41</f>
        <v>3319</v>
      </c>
      <c r="H15" s="67">
        <f>'[3]zobowiązania wieloletnie'!F7</f>
        <v>10601808.450000009</v>
      </c>
      <c r="I15" s="289"/>
      <c r="J15" s="42">
        <f>'[3]arkusz główny'!AK41</f>
        <v>2435</v>
      </c>
      <c r="K15" s="43">
        <f>'[3]arkusz główny'!AL41</f>
        <v>8598545.1900000013</v>
      </c>
      <c r="L15" s="43">
        <f>'[3]arkusz główny'!AM41</f>
        <v>5471225.2800000012</v>
      </c>
      <c r="M15" s="43">
        <f>'[3]arkusz główny'!AN41</f>
        <v>1949713.8599999999</v>
      </c>
      <c r="N15" s="291"/>
      <c r="O15" s="293"/>
    </row>
    <row r="16" spans="1:15" x14ac:dyDescent="0.25">
      <c r="A16" s="266"/>
      <c r="B16" s="68" t="s">
        <v>39</v>
      </c>
      <c r="C16" s="253"/>
      <c r="D16" s="69"/>
      <c r="E16" s="287"/>
      <c r="F16" s="288"/>
      <c r="G16" s="70"/>
      <c r="H16" s="71">
        <f>'[3]zobowiązania wieloletnie'!F8</f>
        <v>22571733.219999999</v>
      </c>
      <c r="I16" s="289"/>
      <c r="J16" s="72">
        <f>'[3]arkusz główny'!AK50</f>
        <v>8305</v>
      </c>
      <c r="K16" s="73">
        <f>'[3]arkusz główny'!AL50</f>
        <v>22571733.219999999</v>
      </c>
      <c r="L16" s="73">
        <f>'[3]arkusz główny'!AM50</f>
        <v>14362319.380000001</v>
      </c>
      <c r="M16" s="73">
        <f>'[3]arkusz główny'!AN50</f>
        <v>5228085.03</v>
      </c>
      <c r="N16" s="291"/>
      <c r="O16" s="293"/>
    </row>
    <row r="17" spans="1:16" x14ac:dyDescent="0.25">
      <c r="A17" s="44" t="s">
        <v>40</v>
      </c>
      <c r="B17" s="74" t="s">
        <v>41</v>
      </c>
      <c r="C17" s="75"/>
      <c r="D17" s="49">
        <f>'[3]arkusz główny'!H51</f>
        <v>199</v>
      </c>
      <c r="E17" s="50">
        <f>'[3]arkusz główny'!I51</f>
        <v>268858534.80000001</v>
      </c>
      <c r="F17" s="288"/>
      <c r="G17" s="76">
        <f>'[3]arkusz główny'!U51</f>
        <v>106</v>
      </c>
      <c r="H17" s="77">
        <f>'[3]arkusz główny'!V51</f>
        <v>146247348.06</v>
      </c>
      <c r="I17" s="289"/>
      <c r="J17" s="49">
        <f>'[3]arkusz główny'!AK51</f>
        <v>50</v>
      </c>
      <c r="K17" s="50">
        <f>'[3]arkusz główny'!AL51</f>
        <v>72998698.150000006</v>
      </c>
      <c r="L17" s="50">
        <f>'[3]arkusz główny'!AM51</f>
        <v>46449070.650000006</v>
      </c>
      <c r="M17" s="50">
        <f>'[3]arkusz główny'!AN51</f>
        <v>16261416.770000003</v>
      </c>
      <c r="N17" s="292"/>
      <c r="O17" s="293"/>
    </row>
    <row r="18" spans="1:16" x14ac:dyDescent="0.25">
      <c r="A18" s="52">
        <v>4</v>
      </c>
      <c r="B18" s="53" t="s">
        <v>42</v>
      </c>
      <c r="C18" s="54">
        <f>'[3]arkusz główny'!F55</f>
        <v>17479918003.102028</v>
      </c>
      <c r="D18" s="55">
        <f>D19+D23+D24+D25+D26</f>
        <v>125568</v>
      </c>
      <c r="E18" s="56">
        <f>E19+E23+E24+E25+E26</f>
        <v>35401448995.586029</v>
      </c>
      <c r="F18" s="57">
        <f t="shared" ref="F18:F28" si="0">IFERROR(E18/C18,".")</f>
        <v>2.025264019505332</v>
      </c>
      <c r="G18" s="58">
        <f>G19+G23+G24+G25+G26</f>
        <v>56008</v>
      </c>
      <c r="H18" s="56">
        <f>H19+H23+H24+H25+H26</f>
        <v>15015777062.11969</v>
      </c>
      <c r="I18" s="59">
        <f t="shared" ref="I18:I28" si="1">IFERROR(H18/C18,".")</f>
        <v>0.85903017734150433</v>
      </c>
      <c r="J18" s="60">
        <f>'[3]arkusz główny'!AK55</f>
        <v>44723</v>
      </c>
      <c r="K18" s="61">
        <f>K19+K23+K24+K25+K26</f>
        <v>11004243543.749998</v>
      </c>
      <c r="L18" s="61">
        <f>L19+L23+L24+L25+L26</f>
        <v>7164284954.6800032</v>
      </c>
      <c r="M18" s="61">
        <f>M19+M23+M24+M25+M26</f>
        <v>2457772676.9699979</v>
      </c>
      <c r="N18" s="62">
        <f t="shared" ref="N18:N28" si="2">IFERROR(M18/O18,".")</f>
        <v>0.63111300393848957</v>
      </c>
      <c r="O18" s="63">
        <f>'[3]arkusz główny'!AR55</f>
        <v>3894346435</v>
      </c>
    </row>
    <row r="19" spans="1:16" x14ac:dyDescent="0.25">
      <c r="A19" s="264" t="s">
        <v>43</v>
      </c>
      <c r="B19" s="78" t="s">
        <v>44</v>
      </c>
      <c r="C19" s="79">
        <f>'[3]arkusz główny'!F56</f>
        <v>10728489805.093992</v>
      </c>
      <c r="D19" s="80">
        <f>'[3]arkusz główny'!H56</f>
        <v>105077</v>
      </c>
      <c r="E19" s="81">
        <f>'[3]arkusz główny'!I56</f>
        <v>20435819541.59</v>
      </c>
      <c r="F19" s="82">
        <f t="shared" si="0"/>
        <v>1.9048179112671453</v>
      </c>
      <c r="G19" s="83">
        <f>'[3]arkusz główny'!U56</f>
        <v>47130</v>
      </c>
      <c r="H19" s="81">
        <f>'[3]arkusz główny'!V56</f>
        <v>9067941595.8700008</v>
      </c>
      <c r="I19" s="82">
        <f t="shared" si="1"/>
        <v>0.84522069374241782</v>
      </c>
      <c r="J19" s="84">
        <f>'[3]arkusz główny'!AK56</f>
        <v>40885</v>
      </c>
      <c r="K19" s="51">
        <f>'[3]arkusz główny'!AL56</f>
        <v>7770321757.6799994</v>
      </c>
      <c r="L19" s="51">
        <f>'[3]arkusz główny'!AM56</f>
        <v>4944255594.8400021</v>
      </c>
      <c r="M19" s="51">
        <f>'[3]arkusz główny'!AN56</f>
        <v>1737949806.5399978</v>
      </c>
      <c r="N19" s="85">
        <f t="shared" si="2"/>
        <v>0.72603577571165967</v>
      </c>
      <c r="O19" s="86">
        <f>'[3]arkusz główny'!AR56</f>
        <v>2393752298</v>
      </c>
      <c r="P19" s="87"/>
    </row>
    <row r="20" spans="1:16" x14ac:dyDescent="0.25">
      <c r="A20" s="272"/>
      <c r="B20" s="88" t="s">
        <v>45</v>
      </c>
      <c r="C20" s="89">
        <f>[3]limity_ogółem!E98</f>
        <v>9777018577.9846249</v>
      </c>
      <c r="D20" s="90">
        <f>'[3]4.1_modernizacja'!D46+'[3]4.1_modernizacja'!D69+'[3]4.1_modernizacja'!D92+'[3]4.1_modernizacja'!D115</f>
        <v>99397</v>
      </c>
      <c r="E20" s="91">
        <f>'[3]4.1_modernizacja'!E46+'[3]4.1_modernizacja'!E69+'[3]4.1_modernizacja'!E92+'[3]4.1_modernizacja'!E115</f>
        <v>19946584457.519993</v>
      </c>
      <c r="F20" s="82">
        <f t="shared" si="0"/>
        <v>2.0401500005773396</v>
      </c>
      <c r="G20" s="92">
        <f>'[3]4.1_modernizacja'!M46+'[3]4.1_modernizacja'!M69+'[3]4.1_modernizacja'!M92+'[3]4.1_modernizacja'!M115</f>
        <v>46601</v>
      </c>
      <c r="H20" s="91">
        <f>'[3]4.1_modernizacja'!N46+'[3]4.1_modernizacja'!N69+'[3]4.1_modernizacja'!N92+'[3]4.1_modernizacja'!N115</f>
        <v>9027528142.0699997</v>
      </c>
      <c r="I20" s="82">
        <f t="shared" si="1"/>
        <v>0.92334161688080574</v>
      </c>
      <c r="J20" s="72">
        <v>40769</v>
      </c>
      <c r="K20" s="73">
        <f>'[3]4.1_modernizacja'!W46+'[3]4.1_modernizacja'!W69+'[3]4.1_modernizacja'!W92+'[3]4.1_modernizacja'!W115</f>
        <v>7755720478.7800007</v>
      </c>
      <c r="L20" s="73">
        <f>'[3]4.1_modernizacja'!X46+'[3]4.1_modernizacja'!X69+'[3]4.1_modernizacja'!X92+'[3]4.1_modernizacja'!X115</f>
        <v>4934964801.8000031</v>
      </c>
      <c r="M20" s="73">
        <f>'[3]4.1_modernizacja'!Y46+'[3]4.1_modernizacja'!Y69+'[3]4.1_modernizacja'!Y92+'[3]4.1_modernizacja'!Y115</f>
        <v>1734794685.8499975</v>
      </c>
      <c r="N20" s="93">
        <f t="shared" si="2"/>
        <v>0.79404639484214767</v>
      </c>
      <c r="O20" s="89">
        <f>[3]limity_ogółem!D98</f>
        <v>2184752298</v>
      </c>
    </row>
    <row r="21" spans="1:16" x14ac:dyDescent="0.25">
      <c r="A21" s="272"/>
      <c r="B21" s="88" t="s">
        <v>46</v>
      </c>
      <c r="C21" s="94">
        <f>[3]limity_ogółem!E99</f>
        <v>45217055.077768005</v>
      </c>
      <c r="D21" s="90">
        <f>'[3]4.1_modernizacja'!D138</f>
        <v>2666</v>
      </c>
      <c r="E21" s="91">
        <f>'[3]4.1_modernizacja'!E138</f>
        <v>210338570</v>
      </c>
      <c r="F21" s="82">
        <f t="shared" si="0"/>
        <v>4.6517529644122657</v>
      </c>
      <c r="G21" s="92">
        <f>'[3]4.1_modernizacja'!M138</f>
        <v>405</v>
      </c>
      <c r="H21" s="91">
        <f>'[3]4.1_modernizacja'!N138</f>
        <v>29064655.799999997</v>
      </c>
      <c r="I21" s="95">
        <f t="shared" si="1"/>
        <v>0.64278082130762859</v>
      </c>
      <c r="J21" s="72">
        <v>230</v>
      </c>
      <c r="K21" s="73">
        <f>'[3]4.1_modernizacja'!W138</f>
        <v>14601278.9</v>
      </c>
      <c r="L21" s="73">
        <f>'[3]4.1_modernizacja'!X138</f>
        <v>9290793.0399999972</v>
      </c>
      <c r="M21" s="73">
        <f>'[3]4.1_modernizacja'!Y138</f>
        <v>3155120.6900000004</v>
      </c>
      <c r="N21" s="93">
        <f t="shared" si="2"/>
        <v>0.31551206900000006</v>
      </c>
      <c r="O21" s="89">
        <f>[3]limity_ogółem!D99</f>
        <v>10000000</v>
      </c>
    </row>
    <row r="22" spans="1:16" x14ac:dyDescent="0.25">
      <c r="A22" s="272"/>
      <c r="B22" s="88" t="s">
        <v>47</v>
      </c>
      <c r="C22" s="96">
        <f>[3]limity_ogółem!E100</f>
        <v>357824000</v>
      </c>
      <c r="D22" s="39">
        <f>'[3]4.1_modernizacja'!D161</f>
        <v>3014</v>
      </c>
      <c r="E22" s="40">
        <f>'[3]4.1_modernizacja'!E161</f>
        <v>278896514.07000005</v>
      </c>
      <c r="F22" s="97">
        <f t="shared" si="0"/>
        <v>0.77942372247250058</v>
      </c>
      <c r="G22" s="41">
        <f>'[3]4.1_modernizacja'!M161</f>
        <v>124</v>
      </c>
      <c r="H22" s="40">
        <f>'[3]4.1_modernizacja'!N161</f>
        <v>11348798</v>
      </c>
      <c r="I22" s="98">
        <f t="shared" si="1"/>
        <v>3.1716145367555001E-2</v>
      </c>
      <c r="J22" s="84">
        <f>'[3]4.1_modernizacja'!V161</f>
        <v>0</v>
      </c>
      <c r="K22" s="51">
        <f>'[3]4.1_modernizacja'!W161</f>
        <v>0</v>
      </c>
      <c r="L22" s="51">
        <f>'[3]4.1_modernizacja'!X161</f>
        <v>0</v>
      </c>
      <c r="M22" s="73">
        <f>'[3]4.1_modernizacja'!Y161</f>
        <v>0</v>
      </c>
      <c r="N22" s="93">
        <f t="shared" si="2"/>
        <v>0</v>
      </c>
      <c r="O22" s="89">
        <f>[3]limity_ogółem!D100</f>
        <v>80000000</v>
      </c>
    </row>
    <row r="23" spans="1:16" x14ac:dyDescent="0.25">
      <c r="A23" s="272"/>
      <c r="B23" s="78" t="s">
        <v>48</v>
      </c>
      <c r="C23" s="99">
        <f>'[3]arkusz główny'!F71</f>
        <v>423708177.51211202</v>
      </c>
      <c r="D23" s="100">
        <f>'[3]arkusz główny'!H71</f>
        <v>4681</v>
      </c>
      <c r="E23" s="101">
        <f>'[3]arkusz główny'!I71</f>
        <v>805486735.70000005</v>
      </c>
      <c r="F23" s="102">
        <f t="shared" si="0"/>
        <v>1.9010412789990927</v>
      </c>
      <c r="G23" s="103">
        <f>'[3]arkusz główny'!U71</f>
        <v>2801</v>
      </c>
      <c r="H23" s="101">
        <f>'[3]arkusz główny'!V71</f>
        <v>421129195.56999993</v>
      </c>
      <c r="I23" s="104">
        <f t="shared" si="1"/>
        <v>0.99391330618810547</v>
      </c>
      <c r="J23" s="105">
        <f>'[3]arkusz główny'!AK71</f>
        <v>2547</v>
      </c>
      <c r="K23" s="77">
        <f>'[3]arkusz główny'!AL71</f>
        <v>390206373.07000005</v>
      </c>
      <c r="L23" s="77">
        <f>'[3]arkusz główny'!AM71</f>
        <v>342371597.47000003</v>
      </c>
      <c r="M23" s="77">
        <f>'[3]arkusz główny'!AN71</f>
        <v>87358960.139999986</v>
      </c>
      <c r="N23" s="106">
        <f t="shared" si="2"/>
        <v>0.92152420335230556</v>
      </c>
      <c r="O23" s="107">
        <f>'[3]arkusz główny'!AR71</f>
        <v>94798335</v>
      </c>
    </row>
    <row r="24" spans="1:16" ht="36" x14ac:dyDescent="0.25">
      <c r="A24" s="272"/>
      <c r="B24" s="78" t="str">
        <f>'[3]arkusz główny'!D75</f>
        <v>Inwestycje mające na celu ochronę wód przed zanieczyszczeniem azotanami pochodzącymi ze źródeł rolniczych 
(w tym "Inwestycje w gospodarstwach położonych na obszarach OSN")</v>
      </c>
      <c r="C24" s="99">
        <f>'[3]arkusz główny'!F75</f>
        <v>575829342.41298401</v>
      </c>
      <c r="D24" s="100">
        <f>'[3]arkusz główny'!H75</f>
        <v>9730</v>
      </c>
      <c r="E24" s="101">
        <f>'[3]arkusz główny'!I75</f>
        <v>775791258.69999993</v>
      </c>
      <c r="F24" s="108">
        <f t="shared" si="0"/>
        <v>1.3472589907438297</v>
      </c>
      <c r="G24" s="103">
        <f>'[3]arkusz główny'!U75</f>
        <v>4319</v>
      </c>
      <c r="H24" s="101">
        <f>'[3]arkusz główny'!V75</f>
        <v>342299355.34999996</v>
      </c>
      <c r="I24" s="104">
        <f t="shared" si="1"/>
        <v>0.59444583687870378</v>
      </c>
      <c r="J24" s="105">
        <f>'[3]arkusz główny'!AK75</f>
        <v>3465</v>
      </c>
      <c r="K24" s="77">
        <f>'[3]arkusz główny'!AL75</f>
        <v>258077566.73999995</v>
      </c>
      <c r="L24" s="77">
        <f>'[3]arkusz główny'!AM75</f>
        <v>232416407.63000003</v>
      </c>
      <c r="M24" s="77">
        <f>'[3]arkusz główny'!AN75</f>
        <v>56326355.850000009</v>
      </c>
      <c r="N24" s="106">
        <f t="shared" si="2"/>
        <v>0.44233426316707297</v>
      </c>
      <c r="O24" s="107">
        <f>'[3]arkusz główny'!AR75</f>
        <v>127338894</v>
      </c>
    </row>
    <row r="25" spans="1:16" x14ac:dyDescent="0.25">
      <c r="A25" s="44" t="s">
        <v>49</v>
      </c>
      <c r="B25" s="78" t="s">
        <v>50</v>
      </c>
      <c r="C25" s="109">
        <f>'[3]arkusz główny'!F83</f>
        <v>3331104284.101944</v>
      </c>
      <c r="D25" s="90">
        <f>'[3]arkusz główny'!H83</f>
        <v>5846</v>
      </c>
      <c r="E25" s="91">
        <f>'[3]arkusz główny'!I83</f>
        <v>11194415060.359999</v>
      </c>
      <c r="F25" s="110">
        <f t="shared" si="0"/>
        <v>3.3605717820923702</v>
      </c>
      <c r="G25" s="92">
        <f>'[3]arkusz główny'!U83</f>
        <v>1573</v>
      </c>
      <c r="H25" s="91">
        <f>'[3]arkusz główny'!V83</f>
        <v>3325648838.7600002</v>
      </c>
      <c r="I25" s="111">
        <f t="shared" si="1"/>
        <v>0.99836227122399601</v>
      </c>
      <c r="J25" s="49">
        <f>'[3]arkusz główny'!AK83</f>
        <v>910</v>
      </c>
      <c r="K25" s="50">
        <f>'[3]arkusz główny'!AL83</f>
        <v>2131782701.7900002</v>
      </c>
      <c r="L25" s="50">
        <f>'[3]arkusz główny'!AM83</f>
        <v>1356453327.02</v>
      </c>
      <c r="M25" s="50">
        <f>'[3]arkusz główny'!AN83</f>
        <v>475765454.25</v>
      </c>
      <c r="N25" s="112">
        <f t="shared" si="2"/>
        <v>0.64437964863928399</v>
      </c>
      <c r="O25" s="113">
        <f>'[3]arkusz główny'!AR83</f>
        <v>738330975</v>
      </c>
    </row>
    <row r="26" spans="1:16" x14ac:dyDescent="0.25">
      <c r="A26" s="264" t="s">
        <v>51</v>
      </c>
      <c r="B26" s="74" t="s">
        <v>52</v>
      </c>
      <c r="C26" s="109">
        <f>'[3]arkusz główny'!F95</f>
        <v>1897346932.5450001</v>
      </c>
      <c r="D26" s="90">
        <f>'[3]arkusz główny'!H95</f>
        <v>234</v>
      </c>
      <c r="E26" s="91">
        <f>'[3]arkusz główny'!I95</f>
        <v>2189936399.2360291</v>
      </c>
      <c r="F26" s="110">
        <f t="shared" si="0"/>
        <v>1.1542097871887695</v>
      </c>
      <c r="G26" s="48">
        <f>'[3]arkusz główny'!U95</f>
        <v>185</v>
      </c>
      <c r="H26" s="91">
        <f>'[3]arkusz główny'!V95</f>
        <v>1858758076.5696886</v>
      </c>
      <c r="I26" s="111">
        <f t="shared" si="1"/>
        <v>0.97966167635797086</v>
      </c>
      <c r="J26" s="114">
        <f>'[3]arkusz główny'!AK95</f>
        <v>51</v>
      </c>
      <c r="K26" s="73">
        <f>'[3]arkusz główny'!AL95</f>
        <v>453855144.46999997</v>
      </c>
      <c r="L26" s="115">
        <f>'[3]arkusz główny'!AM95</f>
        <v>288788027.71999997</v>
      </c>
      <c r="M26" s="50">
        <f>'[3]arkusz główny'!AN95</f>
        <v>100372100.19000001</v>
      </c>
      <c r="N26" s="112">
        <f t="shared" si="2"/>
        <v>0.23723094170880532</v>
      </c>
      <c r="O26" s="113">
        <f>'[3]arkusz główny'!AR95</f>
        <v>423098688</v>
      </c>
    </row>
    <row r="27" spans="1:16" x14ac:dyDescent="0.25">
      <c r="A27" s="266"/>
      <c r="B27" s="74" t="s">
        <v>53</v>
      </c>
      <c r="C27" s="109">
        <f>'[3]arkusz główny'!F96</f>
        <v>523439461.43600005</v>
      </c>
      <c r="D27" s="90"/>
      <c r="E27" s="91"/>
      <c r="F27" s="110"/>
      <c r="G27" s="48"/>
      <c r="H27" s="91"/>
      <c r="I27" s="111"/>
      <c r="J27" s="114"/>
      <c r="K27" s="73"/>
      <c r="L27" s="115"/>
      <c r="M27" s="50"/>
      <c r="N27" s="112"/>
      <c r="O27" s="113">
        <f>'[3]arkusz główny'!AR96</f>
        <v>117027245</v>
      </c>
    </row>
    <row r="28" spans="1:16" ht="24" x14ac:dyDescent="0.25">
      <c r="A28" s="52">
        <v>5</v>
      </c>
      <c r="B28" s="53" t="s">
        <v>54</v>
      </c>
      <c r="C28" s="54">
        <f>'[3]arkusz główny'!F97</f>
        <v>469674099.01467204</v>
      </c>
      <c r="D28" s="55">
        <f>D29+D30</f>
        <v>11570</v>
      </c>
      <c r="E28" s="56">
        <f>E29+E30</f>
        <v>837022087.41999996</v>
      </c>
      <c r="F28" s="57">
        <f t="shared" si="0"/>
        <v>1.7821338012378929</v>
      </c>
      <c r="G28" s="58">
        <f>G29+G30</f>
        <v>6285</v>
      </c>
      <c r="H28" s="56">
        <f>H29+H30</f>
        <v>422476889.41999996</v>
      </c>
      <c r="I28" s="59">
        <f t="shared" si="1"/>
        <v>0.89951072521630004</v>
      </c>
      <c r="J28" s="60">
        <f>'[3]arkusz główny'!AK97</f>
        <v>4799</v>
      </c>
      <c r="K28" s="61">
        <f>K29+K30</f>
        <v>329127857.50999999</v>
      </c>
      <c r="L28" s="61">
        <f>L29+L30</f>
        <v>208441323.58999997</v>
      </c>
      <c r="M28" s="61">
        <f>M29+M30</f>
        <v>72296389.569999993</v>
      </c>
      <c r="N28" s="62">
        <f t="shared" si="2"/>
        <v>0.69887929900626378</v>
      </c>
      <c r="O28" s="63">
        <f>'[3]arkusz główny'!AR97</f>
        <v>103446174</v>
      </c>
    </row>
    <row r="29" spans="1:16" x14ac:dyDescent="0.25">
      <c r="A29" s="116" t="s">
        <v>55</v>
      </c>
      <c r="B29" s="117" t="s">
        <v>56</v>
      </c>
      <c r="C29" s="253"/>
      <c r="D29" s="39">
        <f>'[3]arkusz główny'!H98</f>
        <v>9862</v>
      </c>
      <c r="E29" s="40">
        <f>'[3]arkusz główny'!I98</f>
        <v>716876799.63999999</v>
      </c>
      <c r="F29" s="262"/>
      <c r="G29" s="41">
        <f>'[3]arkusz główny'!U98</f>
        <v>5644</v>
      </c>
      <c r="H29" s="40">
        <f>'[3]arkusz główny'!V98</f>
        <v>388042026.08999997</v>
      </c>
      <c r="I29" s="256"/>
      <c r="J29" s="84">
        <f>'[3]arkusz główny'!AK98</f>
        <v>4288</v>
      </c>
      <c r="K29" s="51">
        <f>'[3]arkusz główny'!AL98</f>
        <v>300757596.96999997</v>
      </c>
      <c r="L29" s="51">
        <f>'[3]arkusz główny'!AM98</f>
        <v>190389329.03999999</v>
      </c>
      <c r="M29" s="51">
        <f>'[3]arkusz główny'!AN98</f>
        <v>65927300.149999999</v>
      </c>
      <c r="N29" s="258"/>
      <c r="O29" s="260"/>
    </row>
    <row r="30" spans="1:16" x14ac:dyDescent="0.25">
      <c r="A30" s="44" t="s">
        <v>57</v>
      </c>
      <c r="B30" s="45" t="s">
        <v>58</v>
      </c>
      <c r="C30" s="253"/>
      <c r="D30" s="46">
        <f>'[3]arkusz główny'!H108</f>
        <v>1708</v>
      </c>
      <c r="E30" s="47">
        <f>'[3]arkusz główny'!I108</f>
        <v>120145287.78000002</v>
      </c>
      <c r="F30" s="262"/>
      <c r="G30" s="48">
        <f>'[3]arkusz główny'!U108</f>
        <v>641</v>
      </c>
      <c r="H30" s="47">
        <f>'[3]arkusz główny'!V108</f>
        <v>34434863.329999998</v>
      </c>
      <c r="I30" s="256"/>
      <c r="J30" s="49">
        <f>'[3]arkusz główny'!AK108</f>
        <v>514</v>
      </c>
      <c r="K30" s="50">
        <f>'[3]arkusz główny'!AL108</f>
        <v>28370260.539999999</v>
      </c>
      <c r="L30" s="50">
        <f>'[3]arkusz główny'!AM108</f>
        <v>18051994.549999997</v>
      </c>
      <c r="M30" s="50">
        <f>'[3]arkusz główny'!AN108</f>
        <v>6369089.4200000009</v>
      </c>
      <c r="N30" s="258"/>
      <c r="O30" s="260"/>
    </row>
    <row r="31" spans="1:16" x14ac:dyDescent="0.25">
      <c r="A31" s="52">
        <v>6</v>
      </c>
      <c r="B31" s="53" t="s">
        <v>59</v>
      </c>
      <c r="C31" s="54">
        <f>SUM(C32:C36)</f>
        <v>13972287320.147705</v>
      </c>
      <c r="D31" s="55">
        <f>D32+D33+D34+D35+D36</f>
        <v>171100</v>
      </c>
      <c r="E31" s="56">
        <f>E32+E33+E34+E35+E36</f>
        <v>21052750170.459999</v>
      </c>
      <c r="F31" s="57">
        <f t="shared" ref="F31:F37" si="3">IFERROR(E31/C31,".")</f>
        <v>1.5067504473732396</v>
      </c>
      <c r="G31" s="58">
        <f>G32+G33+G34+G35+G36</f>
        <v>122635</v>
      </c>
      <c r="H31" s="56">
        <f>H32+H33+H34+H35+H36</f>
        <v>12689763979.93</v>
      </c>
      <c r="I31" s="59">
        <f t="shared" ref="I31:I37" si="4">IFERROR(H31/C31,".")</f>
        <v>0.90820949277443386</v>
      </c>
      <c r="J31" s="60">
        <f>'[3]arkusz główny'!AK121</f>
        <v>119988</v>
      </c>
      <c r="K31" s="61">
        <f>K32+K33+K34+K35+K36</f>
        <v>10734309101.610001</v>
      </c>
      <c r="L31" s="61">
        <f>L32+L33+L34+L35+L36</f>
        <v>6830240871.5200005</v>
      </c>
      <c r="M31" s="61">
        <f>M32+M33+M34+M35+M36</f>
        <v>2377774548.3800001</v>
      </c>
      <c r="N31" s="62">
        <f t="shared" ref="N31:N37" si="5">IFERROR(M31/O31,".")</f>
        <v>0.77153483098261788</v>
      </c>
      <c r="O31" s="63">
        <f>SUM(O32:O36)</f>
        <v>3081875831</v>
      </c>
    </row>
    <row r="32" spans="1:16" x14ac:dyDescent="0.25">
      <c r="A32" s="116" t="s">
        <v>60</v>
      </c>
      <c r="B32" s="117" t="s">
        <v>61</v>
      </c>
      <c r="C32" s="118">
        <f>'[3]arkusz główny'!F122</f>
        <v>3426609559.2634158</v>
      </c>
      <c r="D32" s="39">
        <f>'[3]arkusz główny'!H122</f>
        <v>35642</v>
      </c>
      <c r="E32" s="40">
        <f>'[3]arkusz główny'!I122</f>
        <v>4485450000</v>
      </c>
      <c r="F32" s="97">
        <f t="shared" si="3"/>
        <v>1.3090052783732362</v>
      </c>
      <c r="G32" s="41">
        <f>'[3]arkusz główny'!U122</f>
        <v>26752</v>
      </c>
      <c r="H32" s="40">
        <f>'[3]arkusz główny'!V122</f>
        <v>3418900000</v>
      </c>
      <c r="I32" s="98">
        <f t="shared" si="4"/>
        <v>0.99775009112357904</v>
      </c>
      <c r="J32" s="84">
        <f>'[3]arkusz główny'!AK122</f>
        <v>26653</v>
      </c>
      <c r="K32" s="51">
        <f>'[3]arkusz główny'!AL122</f>
        <v>3084010000</v>
      </c>
      <c r="L32" s="51">
        <f>'[3]arkusz główny'!AM122</f>
        <v>1962355563</v>
      </c>
      <c r="M32" s="51">
        <f>'[3]arkusz główny'!AN122</f>
        <v>689229060.24000001</v>
      </c>
      <c r="N32" s="119">
        <f t="shared" si="5"/>
        <v>0.90787036191048709</v>
      </c>
      <c r="O32" s="86">
        <f>'[3]arkusz główny'!AR122</f>
        <v>759171231</v>
      </c>
    </row>
    <row r="33" spans="1:15" x14ac:dyDescent="0.25">
      <c r="A33" s="44" t="s">
        <v>62</v>
      </c>
      <c r="B33" s="45" t="s">
        <v>63</v>
      </c>
      <c r="C33" s="109">
        <f>'[3]arkusz główny'!F131</f>
        <v>3208767279.9094481</v>
      </c>
      <c r="D33" s="90">
        <f>'[3]arkusz główny'!H131</f>
        <v>31826</v>
      </c>
      <c r="E33" s="91">
        <f>'[3]arkusz główny'!I131</f>
        <v>5630650000</v>
      </c>
      <c r="F33" s="110">
        <f t="shared" si="3"/>
        <v>1.7547704488431761</v>
      </c>
      <c r="G33" s="92">
        <f>'[3]arkusz główny'!U131</f>
        <v>18347</v>
      </c>
      <c r="H33" s="91">
        <f>'[3]arkusz główny'!V131</f>
        <v>3216150000</v>
      </c>
      <c r="I33" s="111">
        <f t="shared" si="4"/>
        <v>1.0023007963640043</v>
      </c>
      <c r="J33" s="49">
        <f>'[3]arkusz główny'!AK131</f>
        <v>16070</v>
      </c>
      <c r="K33" s="50">
        <f>'[3]arkusz główny'!AL131</f>
        <v>2364440000</v>
      </c>
      <c r="L33" s="50">
        <f>'[3]arkusz główny'!AM131</f>
        <v>1504493172</v>
      </c>
      <c r="M33" s="50">
        <f>'[3]arkusz główny'!AN131</f>
        <v>517310410.94000012</v>
      </c>
      <c r="N33" s="112">
        <f t="shared" si="5"/>
        <v>0.7395670684100083</v>
      </c>
      <c r="O33" s="113">
        <f>'[3]arkusz główny'!AR131</f>
        <v>699477347</v>
      </c>
    </row>
    <row r="34" spans="1:15" x14ac:dyDescent="0.25">
      <c r="A34" s="44" t="s">
        <v>64</v>
      </c>
      <c r="B34" s="45" t="s">
        <v>65</v>
      </c>
      <c r="C34" s="109">
        <f>'[3]arkusz główny'!F140</f>
        <v>4390741786.3548403</v>
      </c>
      <c r="D34" s="90">
        <f>'[3]arkusz główny'!H140</f>
        <v>89944</v>
      </c>
      <c r="E34" s="91">
        <f>'[3]arkusz główny'!I140</f>
        <v>5396640000</v>
      </c>
      <c r="F34" s="110">
        <f t="shared" si="3"/>
        <v>1.2290952787912059</v>
      </c>
      <c r="G34" s="92">
        <f>'[3]arkusz główny'!U140</f>
        <v>73110</v>
      </c>
      <c r="H34" s="91">
        <f>'[3]arkusz główny'!V140</f>
        <v>4386600000</v>
      </c>
      <c r="I34" s="111">
        <f t="shared" si="4"/>
        <v>0.99905670008477576</v>
      </c>
      <c r="J34" s="49">
        <f>'[3]arkusz główny'!AK140</f>
        <v>73510</v>
      </c>
      <c r="K34" s="50">
        <f>'[3]arkusz główny'!AL140</f>
        <v>3847908000</v>
      </c>
      <c r="L34" s="50">
        <f>'[3]arkusz główny'!AM140</f>
        <v>2448423860.4000006</v>
      </c>
      <c r="M34" s="50">
        <f>'[3]arkusz główny'!AN140</f>
        <v>854383120.63999987</v>
      </c>
      <c r="N34" s="112">
        <f t="shared" si="5"/>
        <v>0.88148653714783975</v>
      </c>
      <c r="O34" s="113">
        <f>'[3]arkusz główny'!AR140</f>
        <v>969252603</v>
      </c>
    </row>
    <row r="35" spans="1:15" x14ac:dyDescent="0.25">
      <c r="A35" s="44" t="s">
        <v>66</v>
      </c>
      <c r="B35" s="45" t="s">
        <v>67</v>
      </c>
      <c r="C35" s="109">
        <f>'[3]arkusz główny'!F151</f>
        <v>2935899340.246408</v>
      </c>
      <c r="D35" s="90">
        <f>'[3]arkusz główny'!H151</f>
        <v>12801</v>
      </c>
      <c r="E35" s="91">
        <f>'[3]arkusz główny'!I151</f>
        <v>5540010170.4599991</v>
      </c>
      <c r="F35" s="110">
        <f t="shared" si="3"/>
        <v>1.8869891397553944</v>
      </c>
      <c r="G35" s="92">
        <f>'[3]arkusz główny'!U151</f>
        <v>3855</v>
      </c>
      <c r="H35" s="91">
        <f>'[3]arkusz główny'!V151</f>
        <v>1657998482.5300002</v>
      </c>
      <c r="I35" s="111">
        <f t="shared" si="4"/>
        <v>0.56473274127676509</v>
      </c>
      <c r="J35" s="49">
        <f>'[3]arkusz główny'!AK151</f>
        <v>3268</v>
      </c>
      <c r="K35" s="50">
        <f>'[3]arkusz główny'!AL151</f>
        <v>1427972040.4100001</v>
      </c>
      <c r="L35" s="50">
        <f>'[3]arkusz główny'!AM151</f>
        <v>908618602.40999997</v>
      </c>
      <c r="M35" s="50">
        <f>'[3]arkusz główny'!AN151</f>
        <v>314519855.59999996</v>
      </c>
      <c r="N35" s="112">
        <f t="shared" si="5"/>
        <v>0.48270499544173379</v>
      </c>
      <c r="O35" s="113">
        <f>'[3]arkusz główny'!AR151</f>
        <v>651577793</v>
      </c>
    </row>
    <row r="36" spans="1:15" x14ac:dyDescent="0.25">
      <c r="A36" s="44" t="s">
        <v>68</v>
      </c>
      <c r="B36" s="45" t="s">
        <v>69</v>
      </c>
      <c r="C36" s="109">
        <f>'[3]arkusz główny'!F157</f>
        <v>10269354.373591999</v>
      </c>
      <c r="D36" s="46">
        <f>'[3]arkusz główny'!H157</f>
        <v>887</v>
      </c>
      <c r="E36" s="120"/>
      <c r="F36" s="121"/>
      <c r="G36" s="48">
        <f>'[3]arkusz główny'!U157</f>
        <v>571</v>
      </c>
      <c r="H36" s="47">
        <f>'[3]arkusz główny'!V157</f>
        <v>10115497.399999999</v>
      </c>
      <c r="I36" s="111">
        <f t="shared" si="4"/>
        <v>0.98501785331435743</v>
      </c>
      <c r="J36" s="49">
        <f>'[3]arkusz główny'!AK157</f>
        <v>570</v>
      </c>
      <c r="K36" s="50">
        <f>'[3]arkusz główny'!AL157</f>
        <v>9979061.1999999993</v>
      </c>
      <c r="L36" s="50">
        <f>'[3]arkusz główny'!AM157</f>
        <v>6349673.71</v>
      </c>
      <c r="M36" s="50">
        <f>'[3]arkusz główny'!AN157</f>
        <v>2332100.96</v>
      </c>
      <c r="N36" s="112">
        <f t="shared" si="5"/>
        <v>0.97298293556937265</v>
      </c>
      <c r="O36" s="113">
        <f>'[3]arkusz główny'!AR157</f>
        <v>2396857</v>
      </c>
    </row>
    <row r="37" spans="1:15" x14ac:dyDescent="0.25">
      <c r="A37" s="52">
        <v>7</v>
      </c>
      <c r="B37" s="53" t="s">
        <v>70</v>
      </c>
      <c r="C37" s="54">
        <f>'[3]arkusz główny'!F163</f>
        <v>10271091250.359425</v>
      </c>
      <c r="D37" s="55">
        <f>SUM(D38:D42)</f>
        <v>13035</v>
      </c>
      <c r="E37" s="56">
        <f>SUM(E38:E42)</f>
        <v>21390916355.891819</v>
      </c>
      <c r="F37" s="57">
        <f t="shared" si="3"/>
        <v>2.0826332698722028</v>
      </c>
      <c r="G37" s="58">
        <f>SUM(G38:G42)</f>
        <v>6382</v>
      </c>
      <c r="H37" s="56">
        <f>SUM(H38:H42)</f>
        <v>9658019129.368187</v>
      </c>
      <c r="I37" s="59">
        <f t="shared" si="4"/>
        <v>0.94031090698665698</v>
      </c>
      <c r="J37" s="60">
        <f>'[3]arkusz główny'!AK163</f>
        <v>2123</v>
      </c>
      <c r="K37" s="61">
        <f>SUM(K38:K42)</f>
        <v>5489355358.79</v>
      </c>
      <c r="L37" s="61">
        <f>SUM(L38:L42)</f>
        <v>3495531246.9299994</v>
      </c>
      <c r="M37" s="61">
        <f>SUM(M38:M42)</f>
        <v>1245248365.6300001</v>
      </c>
      <c r="N37" s="62">
        <f t="shared" si="5"/>
        <v>0.53826326716716366</v>
      </c>
      <c r="O37" s="63">
        <f>'[3]arkusz główny'!AR163</f>
        <v>2313455964</v>
      </c>
    </row>
    <row r="38" spans="1:15" x14ac:dyDescent="0.25">
      <c r="A38" s="264" t="s">
        <v>71</v>
      </c>
      <c r="B38" s="78" t="s">
        <v>72</v>
      </c>
      <c r="C38" s="253"/>
      <c r="D38" s="39">
        <f>'[3]arkusz główny'!H164</f>
        <v>6642</v>
      </c>
      <c r="E38" s="40">
        <f>'[3]arkusz główny'!I164</f>
        <v>10062195578.621426</v>
      </c>
      <c r="F38" s="262"/>
      <c r="G38" s="41">
        <f>'[3]arkusz główny'!U164</f>
        <v>2948</v>
      </c>
      <c r="H38" s="40">
        <f>'[3]arkusz główny'!V164</f>
        <v>4062934064.861331</v>
      </c>
      <c r="I38" s="256"/>
      <c r="J38" s="42">
        <f>'[3]arkusz główny'!AK164</f>
        <v>1234</v>
      </c>
      <c r="K38" s="43">
        <f>'[3]arkusz główny'!AL164</f>
        <v>2197959641.1700001</v>
      </c>
      <c r="L38" s="43">
        <f>'[3]arkusz główny'!AM164</f>
        <v>1398561710.3699999</v>
      </c>
      <c r="M38" s="43">
        <f>'[3]arkusz główny'!AN164</f>
        <v>509499460.60000008</v>
      </c>
      <c r="N38" s="258"/>
      <c r="O38" s="260"/>
    </row>
    <row r="39" spans="1:15" x14ac:dyDescent="0.25">
      <c r="A39" s="280"/>
      <c r="B39" s="78" t="s">
        <v>73</v>
      </c>
      <c r="C39" s="253"/>
      <c r="D39" s="90">
        <f>'[3]arkusz główny'!H165</f>
        <v>4423</v>
      </c>
      <c r="E39" s="91">
        <f>'[3]arkusz główny'!I165</f>
        <v>9894551731.2288532</v>
      </c>
      <c r="F39" s="262"/>
      <c r="G39" s="92">
        <f>'[3]arkusz główny'!U165</f>
        <v>2337</v>
      </c>
      <c r="H39" s="91">
        <f>'[3]arkusz główny'!V165</f>
        <v>4786569290.0060291</v>
      </c>
      <c r="I39" s="256"/>
      <c r="J39" s="72">
        <f>'[3]arkusz główny'!AK165</f>
        <v>1295</v>
      </c>
      <c r="K39" s="73">
        <f>'[3]arkusz główny'!AL165</f>
        <v>2602460720.98</v>
      </c>
      <c r="L39" s="73">
        <f>'[3]arkusz główny'!AM165</f>
        <v>1658600202.2</v>
      </c>
      <c r="M39" s="73">
        <f>'[3]arkusz główny'!AN165</f>
        <v>581756063.37</v>
      </c>
      <c r="N39" s="258"/>
      <c r="O39" s="260"/>
    </row>
    <row r="40" spans="1:15" x14ac:dyDescent="0.25">
      <c r="A40" s="264" t="s">
        <v>74</v>
      </c>
      <c r="B40" s="74" t="s">
        <v>75</v>
      </c>
      <c r="C40" s="253"/>
      <c r="D40" s="90">
        <f>'[3]arkusz główny'!H168</f>
        <v>1517</v>
      </c>
      <c r="E40" s="91">
        <f>'[3]arkusz główny'!I168</f>
        <v>930429456.52448702</v>
      </c>
      <c r="F40" s="262"/>
      <c r="G40" s="92">
        <f>'[3]arkusz główny'!U168</f>
        <v>805</v>
      </c>
      <c r="H40" s="91">
        <f>'[3]arkusz główny'!V168</f>
        <v>496549235.77769601</v>
      </c>
      <c r="I40" s="256"/>
      <c r="J40" s="72">
        <f>'[3]arkusz główny'!AK168</f>
        <v>577</v>
      </c>
      <c r="K40" s="73">
        <f>'[3]arkusz główny'!AL168</f>
        <v>410427280.63999999</v>
      </c>
      <c r="L40" s="73">
        <f>'[3]arkusz główny'!AM168</f>
        <v>261154875.68999997</v>
      </c>
      <c r="M40" s="73">
        <f>'[3]arkusz główny'!AN168</f>
        <v>91167361.459999993</v>
      </c>
      <c r="N40" s="258"/>
      <c r="O40" s="260"/>
    </row>
    <row r="41" spans="1:15" ht="24" x14ac:dyDescent="0.25">
      <c r="A41" s="280"/>
      <c r="B41" s="64" t="s">
        <v>76</v>
      </c>
      <c r="C41" s="253"/>
      <c r="D41" s="90">
        <f>'[3]arkusz główny'!H169</f>
        <v>350</v>
      </c>
      <c r="E41" s="91">
        <f>'[3]arkusz główny'!I169</f>
        <v>444843734.67647958</v>
      </c>
      <c r="F41" s="262"/>
      <c r="G41" s="92">
        <f>'[3]arkusz główny'!U169</f>
        <v>217</v>
      </c>
      <c r="H41" s="91">
        <f>'[3]arkusz główny'!V169</f>
        <v>268147155.74623138</v>
      </c>
      <c r="I41" s="256"/>
      <c r="J41" s="72">
        <f>'[3]arkusz główny'!AK169</f>
        <v>198</v>
      </c>
      <c r="K41" s="73">
        <f>'[3]arkusz główny'!AL169</f>
        <v>235877949.43000004</v>
      </c>
      <c r="L41" s="73">
        <f>'[3]arkusz główny'!AM169</f>
        <v>150089138.50999999</v>
      </c>
      <c r="M41" s="73">
        <f>'[3]arkusz główny'!AN169</f>
        <v>53256800.560000002</v>
      </c>
      <c r="N41" s="258"/>
      <c r="O41" s="260"/>
    </row>
    <row r="42" spans="1:15" x14ac:dyDescent="0.25">
      <c r="A42" s="122" t="s">
        <v>77</v>
      </c>
      <c r="B42" s="74" t="s">
        <v>78</v>
      </c>
      <c r="C42" s="253"/>
      <c r="D42" s="46">
        <f>'[3]arkusz główny'!H170</f>
        <v>103</v>
      </c>
      <c r="E42" s="47">
        <f>'[3]arkusz główny'!I170</f>
        <v>58895854.840573631</v>
      </c>
      <c r="F42" s="262"/>
      <c r="G42" s="48">
        <f>'[3]arkusz główny'!U170</f>
        <v>75</v>
      </c>
      <c r="H42" s="47">
        <f>'[3]arkusz główny'!V170</f>
        <v>43819382.976900831</v>
      </c>
      <c r="I42" s="256"/>
      <c r="J42" s="49">
        <f>'[3]arkusz główny'!AK170</f>
        <v>75</v>
      </c>
      <c r="K42" s="50">
        <f>'[3]arkusz główny'!AL170</f>
        <v>42629766.57</v>
      </c>
      <c r="L42" s="50">
        <f>'[3]arkusz główny'!AM170</f>
        <v>27125320.16</v>
      </c>
      <c r="M42" s="50">
        <f>'[3]arkusz główny'!AN170</f>
        <v>9568679.6400000006</v>
      </c>
      <c r="N42" s="258"/>
      <c r="O42" s="260"/>
    </row>
    <row r="43" spans="1:15" x14ac:dyDescent="0.25">
      <c r="A43" s="52">
        <v>8</v>
      </c>
      <c r="B43" s="53" t="s">
        <v>79</v>
      </c>
      <c r="C43" s="54">
        <f>'[3]arkusz główny'!F172</f>
        <v>1146204279.8926561</v>
      </c>
      <c r="D43" s="55">
        <f>'[3]arkusz główny'!H172</f>
        <v>31409</v>
      </c>
      <c r="E43" s="56">
        <f>'[3]arkusz główny'!I172</f>
        <v>142350889.02000001</v>
      </c>
      <c r="F43" s="57">
        <f>IFERROR(E43/C43,".")</f>
        <v>0.12419329740535553</v>
      </c>
      <c r="G43" s="58">
        <f>'[3]arkusz główny'!U172</f>
        <v>24365</v>
      </c>
      <c r="H43" s="56">
        <f>'[3]arkusz główny'!V172</f>
        <v>1133064171.76</v>
      </c>
      <c r="I43" s="59">
        <f>IFERROR(H43/C43,".")</f>
        <v>0.98853598057242753</v>
      </c>
      <c r="J43" s="60">
        <f>'[3]arkusz główny'!AK172</f>
        <v>18923</v>
      </c>
      <c r="K43" s="61">
        <f>'[3]arkusz główny'!AL172</f>
        <v>810575793.89999998</v>
      </c>
      <c r="L43" s="61">
        <f>'[3]arkusz główny'!AM172</f>
        <v>515768165.51999992</v>
      </c>
      <c r="M43" s="61">
        <f>'[3]arkusz główny'!AN172</f>
        <v>183520468.82000002</v>
      </c>
      <c r="N43" s="62">
        <f>IFERROR(M43/O43,".")</f>
        <v>0.71217795904878545</v>
      </c>
      <c r="O43" s="63">
        <f>'[3]arkusz główny'!AR172</f>
        <v>257689060</v>
      </c>
    </row>
    <row r="44" spans="1:15" x14ac:dyDescent="0.25">
      <c r="A44" s="123" t="s">
        <v>80</v>
      </c>
      <c r="B44" s="124" t="s">
        <v>81</v>
      </c>
      <c r="C44" s="277"/>
      <c r="D44" s="125">
        <f>'[3]arkusz główny'!H173</f>
        <v>28770</v>
      </c>
      <c r="E44" s="126">
        <f>'[3]arkusz główny'!I173</f>
        <v>126162881.38000001</v>
      </c>
      <c r="F44" s="127"/>
      <c r="G44" s="128">
        <f>'[3]arkusz główny'!U173</f>
        <v>22606</v>
      </c>
      <c r="H44" s="126">
        <f>'[3]arkusz główny'!V173</f>
        <v>1124092609.98</v>
      </c>
      <c r="I44" s="129"/>
      <c r="J44" s="130">
        <f>'[3]arkusz główny'!AK173</f>
        <v>18472</v>
      </c>
      <c r="K44" s="131">
        <f>'[3]arkusz główny'!AL173</f>
        <v>801601372.63999999</v>
      </c>
      <c r="L44" s="131">
        <f>'[3]arkusz główny'!AM173</f>
        <v>510057750.13</v>
      </c>
      <c r="M44" s="131">
        <f>'[3]arkusz główny'!AN173</f>
        <v>181546771.38000003</v>
      </c>
      <c r="N44" s="132"/>
      <c r="O44" s="133"/>
    </row>
    <row r="45" spans="1:15" x14ac:dyDescent="0.25">
      <c r="A45" s="264" t="s">
        <v>82</v>
      </c>
      <c r="B45" s="134" t="s">
        <v>83</v>
      </c>
      <c r="C45" s="278"/>
      <c r="D45" s="135">
        <f>'[3]arkusz główny'!H174</f>
        <v>28619</v>
      </c>
      <c r="E45" s="136">
        <f>'[3]arkusz główny'!I174</f>
        <v>124000009.18000001</v>
      </c>
      <c r="F45" s="281"/>
      <c r="G45" s="137">
        <f>'[3]arkusz główny'!U174</f>
        <v>22549</v>
      </c>
      <c r="H45" s="138">
        <f>'[3]zobowiązania wieloletnie'!F10</f>
        <v>126460918.57999998</v>
      </c>
      <c r="I45" s="282"/>
      <c r="J45" s="139">
        <f>'[3]arkusz główny'!AK174</f>
        <v>2823</v>
      </c>
      <c r="K45" s="140">
        <f>'[3]arkusz główny'!AL174</f>
        <v>97520983.640000015</v>
      </c>
      <c r="L45" s="140">
        <f>'[3]arkusz główny'!AM174</f>
        <v>62052420.359999992</v>
      </c>
      <c r="M45" s="140">
        <f>'[3]arkusz główny'!AN174</f>
        <v>21994820.030000001</v>
      </c>
      <c r="N45" s="283"/>
      <c r="O45" s="284"/>
    </row>
    <row r="46" spans="1:15" x14ac:dyDescent="0.25">
      <c r="A46" s="272"/>
      <c r="B46" s="141" t="s">
        <v>84</v>
      </c>
      <c r="C46" s="278"/>
      <c r="D46" s="135">
        <f>'[3]arkusz główny'!H199</f>
        <v>151</v>
      </c>
      <c r="E46" s="136">
        <f>'[3]arkusz główny'!I199</f>
        <v>2162872.2000000002</v>
      </c>
      <c r="F46" s="281"/>
      <c r="G46" s="142">
        <f>'[3]arkusz główny'!U199</f>
        <v>57</v>
      </c>
      <c r="H46" s="143">
        <f>'[3]zobowiązania wieloletnie'!F11</f>
        <v>447830070.13999999</v>
      </c>
      <c r="I46" s="282"/>
      <c r="J46" s="139">
        <f>'[3]arkusz główny'!AK199</f>
        <v>9431</v>
      </c>
      <c r="K46" s="140">
        <f>'[3]arkusz główny'!AL199</f>
        <v>353107559.11999989</v>
      </c>
      <c r="L46" s="140">
        <f>'[3]arkusz główny'!AM199</f>
        <v>224681594.37999997</v>
      </c>
      <c r="M46" s="140">
        <f>'[3]arkusz główny'!AN199</f>
        <v>80224835.929999992</v>
      </c>
      <c r="N46" s="283"/>
      <c r="O46" s="284"/>
    </row>
    <row r="47" spans="1:15" x14ac:dyDescent="0.25">
      <c r="A47" s="280"/>
      <c r="B47" s="141" t="s">
        <v>85</v>
      </c>
      <c r="C47" s="278"/>
      <c r="D47" s="144"/>
      <c r="E47" s="145"/>
      <c r="F47" s="281"/>
      <c r="G47" s="146"/>
      <c r="H47" s="143">
        <f>'[3]arkusz główny'!V210</f>
        <v>549801621.25999999</v>
      </c>
      <c r="I47" s="282"/>
      <c r="J47" s="139">
        <f>'[3]arkusz główny'!AK210</f>
        <v>7820</v>
      </c>
      <c r="K47" s="140">
        <f>'[3]arkusz główny'!AL210</f>
        <v>350972829.88000005</v>
      </c>
      <c r="L47" s="140">
        <f>'[3]arkusz główny'!AM210</f>
        <v>223323735.39000002</v>
      </c>
      <c r="M47" s="140">
        <f>'[3]arkusz główny'!AN210</f>
        <v>79327115.420000017</v>
      </c>
      <c r="N47" s="283"/>
      <c r="O47" s="284"/>
    </row>
    <row r="48" spans="1:15" s="151" customFormat="1" ht="13" x14ac:dyDescent="0.3">
      <c r="A48" s="147" t="s">
        <v>86</v>
      </c>
      <c r="B48" s="148" t="s">
        <v>87</v>
      </c>
      <c r="C48" s="279"/>
      <c r="D48" s="125">
        <f>'[3]arkusz główny'!H220</f>
        <v>2639</v>
      </c>
      <c r="E48" s="126">
        <f>'[3]arkusz główny'!I220</f>
        <v>16188007.639999999</v>
      </c>
      <c r="F48" s="127"/>
      <c r="G48" s="149">
        <f>'[3]arkusz główny'!U220</f>
        <v>1759</v>
      </c>
      <c r="H48" s="150">
        <f>'[3]arkusz główny'!V220</f>
        <v>8971561.7799999993</v>
      </c>
      <c r="I48" s="129"/>
      <c r="J48" s="130">
        <f>'[3]arkusz główny'!AK220</f>
        <v>1322</v>
      </c>
      <c r="K48" s="131">
        <f>'[3]arkusz główny'!AL220</f>
        <v>8974421.2599999998</v>
      </c>
      <c r="L48" s="131">
        <f>'[3]arkusz główny'!AM220</f>
        <v>5710415.3899999997</v>
      </c>
      <c r="M48" s="131">
        <f>'[3]arkusz główny'!AN220</f>
        <v>1973697.44</v>
      </c>
      <c r="N48" s="132"/>
      <c r="O48" s="133"/>
    </row>
    <row r="49" spans="1:15" x14ac:dyDescent="0.25">
      <c r="A49" s="52">
        <v>9</v>
      </c>
      <c r="B49" s="53" t="s">
        <v>88</v>
      </c>
      <c r="C49" s="54">
        <f>'[3]arkusz główny'!F227</f>
        <v>1172022810.5403359</v>
      </c>
      <c r="D49" s="55">
        <f>SUM(D50:D51)</f>
        <v>804</v>
      </c>
      <c r="E49" s="56"/>
      <c r="F49" s="57"/>
      <c r="G49" s="58">
        <f>SUM(G50)</f>
        <v>773</v>
      </c>
      <c r="H49" s="56">
        <f>'[3]zobowiązania wieloletnie'!F13</f>
        <v>1274504604.5599999</v>
      </c>
      <c r="I49" s="59">
        <f>IFERROR(H49/C49,".")</f>
        <v>1.0874401019314779</v>
      </c>
      <c r="J49" s="60">
        <f>J50+J51</f>
        <v>1419</v>
      </c>
      <c r="K49" s="61">
        <f>SUM(K50:K51)</f>
        <v>857790161.94000006</v>
      </c>
      <c r="L49" s="61">
        <f>SUM(L50:L51)</f>
        <v>541355538.05999994</v>
      </c>
      <c r="M49" s="61">
        <f>SUM(M50:M51)</f>
        <v>192423404.73000002</v>
      </c>
      <c r="N49" s="62">
        <f>IFERROR(M49/O49,".")</f>
        <v>0.73327501659385497</v>
      </c>
      <c r="O49" s="63">
        <f>'[3]arkusz główny'!AR227</f>
        <v>262416420</v>
      </c>
    </row>
    <row r="50" spans="1:15" x14ac:dyDescent="0.25">
      <c r="A50" s="272" t="s">
        <v>89</v>
      </c>
      <c r="B50" s="152" t="s">
        <v>90</v>
      </c>
      <c r="C50" s="253"/>
      <c r="D50" s="39">
        <f>'[3]arkusz główny'!H228</f>
        <v>804</v>
      </c>
      <c r="E50" s="271"/>
      <c r="F50" s="262"/>
      <c r="G50" s="41">
        <f>'[3]arkusz główny'!U228</f>
        <v>773</v>
      </c>
      <c r="H50" s="138">
        <f>'[3]zobowiązania wieloletnie'!F14</f>
        <v>996159745.25</v>
      </c>
      <c r="I50" s="256"/>
      <c r="J50" s="153">
        <f>'[3]arkusz główny'!AK228</f>
        <v>663</v>
      </c>
      <c r="K50" s="73">
        <f>'[3]arkusz główny'!AL228</f>
        <v>586535263.87</v>
      </c>
      <c r="L50" s="43">
        <f>'[3]arkusz główny'!AM228</f>
        <v>368756055.57999998</v>
      </c>
      <c r="M50" s="43">
        <f>'[3]arkusz główny'!AN228</f>
        <v>129446262.59</v>
      </c>
      <c r="N50" s="258"/>
      <c r="O50" s="260"/>
    </row>
    <row r="51" spans="1:15" x14ac:dyDescent="0.25">
      <c r="A51" s="272"/>
      <c r="B51" s="154" t="s">
        <v>39</v>
      </c>
      <c r="C51" s="253"/>
      <c r="D51" s="155"/>
      <c r="E51" s="271"/>
      <c r="F51" s="262"/>
      <c r="G51" s="156"/>
      <c r="H51" s="157">
        <f>'[3]zobowiązania wieloletnie'!F15</f>
        <v>278344859.31</v>
      </c>
      <c r="I51" s="256"/>
      <c r="J51" s="49">
        <f>'[3]arkusz główny'!AK241</f>
        <v>756</v>
      </c>
      <c r="K51" s="50">
        <f>'[3]arkusz główny'!AL241</f>
        <v>271254898.06999999</v>
      </c>
      <c r="L51" s="50">
        <f>'[3]arkusz główny'!AM241</f>
        <v>172599482.47999999</v>
      </c>
      <c r="M51" s="50">
        <f>'[3]arkusz główny'!AN241</f>
        <v>62977142.140000001</v>
      </c>
      <c r="N51" s="258"/>
      <c r="O51" s="260"/>
    </row>
    <row r="52" spans="1:15" x14ac:dyDescent="0.25">
      <c r="A52" s="52">
        <v>10</v>
      </c>
      <c r="B52" s="158" t="s">
        <v>91</v>
      </c>
      <c r="C52" s="54">
        <f>'[3]arkusz główny'!F242</f>
        <v>8629733545.3657284</v>
      </c>
      <c r="D52" s="55">
        <f>'[3]arkusz główny'!H242</f>
        <v>637924</v>
      </c>
      <c r="E52" s="56"/>
      <c r="F52" s="57"/>
      <c r="G52" s="58">
        <f>'[3]arkusz główny'!U242</f>
        <v>556402</v>
      </c>
      <c r="H52" s="56">
        <f>'[3]zobowiązania wieloletnie'!F16</f>
        <v>9086118859.5900002</v>
      </c>
      <c r="I52" s="59">
        <f>IFERROR(H52/C52,".")</f>
        <v>1.052885215033013</v>
      </c>
      <c r="J52" s="60">
        <f>'[3]arkusz główny'!AK242</f>
        <v>122388</v>
      </c>
      <c r="K52" s="159">
        <f>'[3]arkusz główny'!AL242</f>
        <v>7085543788.1800003</v>
      </c>
      <c r="L52" s="159">
        <f>'[3]arkusz główny'!AM242</f>
        <v>4508514979.2699995</v>
      </c>
      <c r="M52" s="159">
        <f>'[3]arkusz główny'!AN242</f>
        <v>1590438323.8299999</v>
      </c>
      <c r="N52" s="160">
        <f>IFERROR(M52/O52,".")</f>
        <v>0.83044495179744016</v>
      </c>
      <c r="O52" s="63">
        <f>'[3]arkusz główny'!AR242</f>
        <v>1915164058</v>
      </c>
    </row>
    <row r="53" spans="1:15" x14ac:dyDescent="0.25">
      <c r="A53" s="44" t="s">
        <v>92</v>
      </c>
      <c r="B53" s="134" t="s">
        <v>93</v>
      </c>
      <c r="C53" s="253"/>
      <c r="D53" s="161">
        <f>'[3]arkusz główny'!H243</f>
        <v>595340</v>
      </c>
      <c r="E53" s="276"/>
      <c r="F53" s="263"/>
      <c r="G53" s="162">
        <f>'[3]arkusz główny'!U243</f>
        <v>521442</v>
      </c>
      <c r="H53" s="163">
        <f>'[3]arkusz główny'!V243</f>
        <v>6405133489.3799992</v>
      </c>
      <c r="I53" s="274"/>
      <c r="J53" s="164">
        <f>'[3]arkusz główny'!AK243</f>
        <v>115029</v>
      </c>
      <c r="K53" s="165">
        <f>'[3]arkusz główny'!AL243</f>
        <v>6526897250.3699999</v>
      </c>
      <c r="L53" s="165">
        <f>'[3]arkusz główny'!AM243</f>
        <v>4153048523.3699994</v>
      </c>
      <c r="M53" s="165">
        <f>'[3]arkusz główny'!AN243</f>
        <v>1465168985.5700002</v>
      </c>
      <c r="N53" s="275"/>
      <c r="O53" s="260"/>
    </row>
    <row r="54" spans="1:15" x14ac:dyDescent="0.25">
      <c r="A54" s="122" t="s">
        <v>94</v>
      </c>
      <c r="B54" s="134" t="s">
        <v>93</v>
      </c>
      <c r="C54" s="253"/>
      <c r="D54" s="100">
        <f>'[3]arkusz główny'!H244</f>
        <v>59822</v>
      </c>
      <c r="E54" s="276"/>
      <c r="F54" s="263"/>
      <c r="G54" s="103">
        <f>'[3]arkusz główny'!U244</f>
        <v>52194</v>
      </c>
      <c r="H54" s="101">
        <f>'[3]arkusz główny'!V244</f>
        <v>552656440.86000001</v>
      </c>
      <c r="I54" s="274"/>
      <c r="J54" s="164">
        <f>'[3]arkusz główny'!AK244</f>
        <v>13466</v>
      </c>
      <c r="K54" s="165">
        <f>'[3]arkusz główny'!AL244</f>
        <v>558646537.80999994</v>
      </c>
      <c r="L54" s="165">
        <f>'[3]arkusz główny'!AM244</f>
        <v>355466455.89999998</v>
      </c>
      <c r="M54" s="165">
        <f>'[3]arkusz główny'!AN244</f>
        <v>125269338.25999998</v>
      </c>
      <c r="N54" s="275"/>
      <c r="O54" s="260"/>
    </row>
    <row r="55" spans="1:15" x14ac:dyDescent="0.25">
      <c r="A55" s="267" t="s">
        <v>95</v>
      </c>
      <c r="B55" s="134" t="s">
        <v>83</v>
      </c>
      <c r="C55" s="253"/>
      <c r="D55" s="166">
        <f>'[3]arkusz główny'!H245</f>
        <v>488210</v>
      </c>
      <c r="E55" s="276"/>
      <c r="F55" s="263"/>
      <c r="G55" s="167">
        <f>'[3]arkusz główny'!U245</f>
        <v>412677</v>
      </c>
      <c r="H55" s="168">
        <f>'[3]zobowiązania wieloletnie'!F17</f>
        <v>7545006164.6000004</v>
      </c>
      <c r="I55" s="274"/>
      <c r="J55" s="164">
        <f>'[3]arkusz główny'!AK245</f>
        <v>93852</v>
      </c>
      <c r="K55" s="165">
        <f>'[3]arkusz główny'!AL245</f>
        <v>5542819507.7000008</v>
      </c>
      <c r="L55" s="165">
        <f>'[3]arkusz główny'!AM245</f>
        <v>3526897419.5599999</v>
      </c>
      <c r="M55" s="165">
        <f>'[3]arkusz główny'!AN245</f>
        <v>1233086426.03</v>
      </c>
      <c r="N55" s="275"/>
      <c r="O55" s="260"/>
    </row>
    <row r="56" spans="1:15" x14ac:dyDescent="0.25">
      <c r="A56" s="251"/>
      <c r="B56" s="169" t="s">
        <v>84</v>
      </c>
      <c r="C56" s="253"/>
      <c r="D56" s="100">
        <f>'[3]arkusz główny'!H262</f>
        <v>149714</v>
      </c>
      <c r="E56" s="276"/>
      <c r="F56" s="263"/>
      <c r="G56" s="103">
        <f>'[3]arkusz główny'!U262</f>
        <v>143725</v>
      </c>
      <c r="H56" s="143">
        <f>'[3]zobowiązania wieloletnie'!F18</f>
        <v>1541112694.99</v>
      </c>
      <c r="I56" s="274"/>
      <c r="J56" s="164">
        <f>'[3]arkusz główny'!AK262</f>
        <v>57609</v>
      </c>
      <c r="K56" s="77">
        <f>'[3]arkusz główny'!AL262</f>
        <v>1542680163.6799998</v>
      </c>
      <c r="L56" s="77">
        <f>'[3]arkusz główny'!AM262</f>
        <v>981589488.20000005</v>
      </c>
      <c r="M56" s="77">
        <f>'[3]arkusz główny'!AN262</f>
        <v>357341333.44</v>
      </c>
      <c r="N56" s="275"/>
      <c r="O56" s="260"/>
    </row>
    <row r="57" spans="1:15" x14ac:dyDescent="0.25">
      <c r="A57" s="266"/>
      <c r="B57" s="170" t="s">
        <v>85</v>
      </c>
      <c r="C57" s="75"/>
      <c r="D57" s="171"/>
      <c r="E57" s="172"/>
      <c r="F57" s="173"/>
      <c r="G57" s="174"/>
      <c r="H57" s="175"/>
      <c r="I57" s="176"/>
      <c r="J57" s="164">
        <f>'[3]arkusz główny'!AK267</f>
        <v>1</v>
      </c>
      <c r="K57" s="77">
        <f>'[3]arkusz główny'!AL267</f>
        <v>44116.800000000003</v>
      </c>
      <c r="L57" s="77">
        <f>'[3]arkusz główny'!AM267</f>
        <v>28071.51</v>
      </c>
      <c r="M57" s="77">
        <f>'[3]arkusz główny'!AN267</f>
        <v>10564.36</v>
      </c>
      <c r="N57" s="177"/>
      <c r="O57" s="178"/>
    </row>
    <row r="58" spans="1:15" x14ac:dyDescent="0.25">
      <c r="A58" s="52">
        <v>11</v>
      </c>
      <c r="B58" s="53" t="s">
        <v>96</v>
      </c>
      <c r="C58" s="54">
        <f>'[3]arkusz główny'!F268</f>
        <v>3815391200.5719204</v>
      </c>
      <c r="D58" s="55">
        <f>'[3]arkusz główny'!H268</f>
        <v>166083</v>
      </c>
      <c r="E58" s="56"/>
      <c r="F58" s="57"/>
      <c r="G58" s="58">
        <f>'[3]arkusz główny'!U268</f>
        <v>144390</v>
      </c>
      <c r="H58" s="56">
        <f>'[3]zobowiązania wieloletnie'!F19</f>
        <v>3621051078.3099999</v>
      </c>
      <c r="I58" s="59">
        <f>IFERROR(H58/C58,".")</f>
        <v>0.94906416877179223</v>
      </c>
      <c r="J58" s="60">
        <f>'[3]arkusz główny'!AK268</f>
        <v>34126</v>
      </c>
      <c r="K58" s="159">
        <f>'[3]arkusz główny'!AL268</f>
        <v>2939034987.1199999</v>
      </c>
      <c r="L58" s="159">
        <f>'[3]arkusz główny'!AM268</f>
        <v>1870106261.5799999</v>
      </c>
      <c r="M58" s="159">
        <f>'[3]arkusz główny'!AN268</f>
        <v>660296787.91999984</v>
      </c>
      <c r="N58" s="160">
        <f>IFERROR(M58/O58,".")</f>
        <v>0.77767233829603311</v>
      </c>
      <c r="O58" s="63">
        <f>'[3]arkusz główny'!AR268</f>
        <v>849068117</v>
      </c>
    </row>
    <row r="59" spans="1:15" x14ac:dyDescent="0.25">
      <c r="A59" s="116" t="s">
        <v>97</v>
      </c>
      <c r="B59" s="38" t="s">
        <v>98</v>
      </c>
      <c r="C59" s="253"/>
      <c r="D59" s="161">
        <f>'[3]arkusz główny'!H269</f>
        <v>42029</v>
      </c>
      <c r="E59" s="273"/>
      <c r="F59" s="263"/>
      <c r="G59" s="162">
        <f>'[3]arkusz główny'!U269</f>
        <v>34023</v>
      </c>
      <c r="H59" s="163">
        <f>'[3]arkusz główny'!V269</f>
        <v>691613697.86999989</v>
      </c>
      <c r="I59" s="274"/>
      <c r="J59" s="164">
        <f>'[3]arkusz główny'!AK269</f>
        <v>16691</v>
      </c>
      <c r="K59" s="165">
        <f>'[3]arkusz główny'!AL269</f>
        <v>699922962.56999993</v>
      </c>
      <c r="L59" s="165">
        <f>'[3]arkusz główny'!AM269</f>
        <v>445360650.63999999</v>
      </c>
      <c r="M59" s="165">
        <f>'[3]arkusz główny'!AN269</f>
        <v>156510641.94</v>
      </c>
      <c r="N59" s="275"/>
      <c r="O59" s="260"/>
    </row>
    <row r="60" spans="1:15" x14ac:dyDescent="0.25">
      <c r="A60" s="122" t="s">
        <v>99</v>
      </c>
      <c r="B60" s="64" t="s">
        <v>100</v>
      </c>
      <c r="C60" s="253"/>
      <c r="D60" s="100">
        <f>'[3]arkusz główny'!H270</f>
        <v>138604</v>
      </c>
      <c r="E60" s="273"/>
      <c r="F60" s="263"/>
      <c r="G60" s="103">
        <f>'[3]arkusz główny'!U270</f>
        <v>121342</v>
      </c>
      <c r="H60" s="101">
        <f>'[3]arkusz główny'!V270</f>
        <v>2225641673.5900002</v>
      </c>
      <c r="I60" s="274"/>
      <c r="J60" s="164">
        <f>'[3]arkusz główny'!AK270</f>
        <v>29469</v>
      </c>
      <c r="K60" s="165">
        <f>'[3]arkusz główny'!AL270</f>
        <v>2239112024.5499997</v>
      </c>
      <c r="L60" s="165">
        <f>'[3]arkusz główny'!AM270</f>
        <v>1424745610.9399998</v>
      </c>
      <c r="M60" s="165">
        <f>'[3]arkusz główny'!AN270</f>
        <v>503786145.98000002</v>
      </c>
      <c r="N60" s="275"/>
      <c r="O60" s="260"/>
    </row>
    <row r="61" spans="1:15" x14ac:dyDescent="0.25">
      <c r="A61" s="267" t="s">
        <v>101</v>
      </c>
      <c r="B61" s="179" t="s">
        <v>90</v>
      </c>
      <c r="C61" s="253"/>
      <c r="D61" s="166">
        <f>'[3]arkusz główny'!H271</f>
        <v>125303</v>
      </c>
      <c r="E61" s="273"/>
      <c r="F61" s="263"/>
      <c r="G61" s="167">
        <f>'[3]arkusz główny'!U271</f>
        <v>104431</v>
      </c>
      <c r="H61" s="168">
        <f>'[3]zobowiązania wieloletnie'!F20</f>
        <v>3060165928.1900001</v>
      </c>
      <c r="I61" s="274"/>
      <c r="J61" s="105">
        <f>'[3]arkusz główny'!AK271</f>
        <v>23815</v>
      </c>
      <c r="K61" s="180">
        <f>'[3]arkusz główny'!AL271</f>
        <v>2377996556.1700001</v>
      </c>
      <c r="L61" s="180">
        <f>'[3]arkusz główny'!AM271</f>
        <v>1513117858.21</v>
      </c>
      <c r="M61" s="180">
        <f>'[3]arkusz główny'!AN271</f>
        <v>530438216.19</v>
      </c>
      <c r="N61" s="275"/>
      <c r="O61" s="260"/>
    </row>
    <row r="62" spans="1:15" x14ac:dyDescent="0.25">
      <c r="A62" s="251"/>
      <c r="B62" s="154" t="s">
        <v>39</v>
      </c>
      <c r="C62" s="253"/>
      <c r="D62" s="161">
        <f>'[3]arkusz główny'!H288</f>
        <v>40780</v>
      </c>
      <c r="E62" s="273"/>
      <c r="F62" s="263"/>
      <c r="G62" s="162">
        <f>'[3]arkusz główny'!U288</f>
        <v>39959</v>
      </c>
      <c r="H62" s="157">
        <f>'[3]zobowiązania wieloletnie'!F21</f>
        <v>560885150.12</v>
      </c>
      <c r="I62" s="274"/>
      <c r="J62" s="105">
        <f>'[3]arkusz główny'!AK288</f>
        <v>17901</v>
      </c>
      <c r="K62" s="77">
        <f>'[3]arkusz główny'!AL288</f>
        <v>561038430.95000005</v>
      </c>
      <c r="L62" s="77">
        <f>'[3]arkusz główny'!AM288</f>
        <v>356988403.37</v>
      </c>
      <c r="M62" s="77">
        <f>'[3]arkusz główny'!AN288</f>
        <v>129858571.72999999</v>
      </c>
      <c r="N62" s="275"/>
      <c r="O62" s="260"/>
    </row>
    <row r="63" spans="1:15" x14ac:dyDescent="0.25">
      <c r="A63" s="52">
        <v>13</v>
      </c>
      <c r="B63" s="53" t="s">
        <v>102</v>
      </c>
      <c r="C63" s="54">
        <f>'[3]arkusz główny'!F293</f>
        <v>12533296795.200176</v>
      </c>
      <c r="D63" s="55">
        <f>'[3]arkusz główny'!H293</f>
        <v>7139788</v>
      </c>
      <c r="E63" s="56"/>
      <c r="F63" s="57"/>
      <c r="G63" s="58">
        <f>'[3]arkusz główny'!U293</f>
        <v>6238396</v>
      </c>
      <c r="H63" s="56">
        <f>'[3]arkusz główny'!V293</f>
        <v>11083444269.09</v>
      </c>
      <c r="I63" s="59">
        <f>IFERROR(H63/C63,".")</f>
        <v>0.88431993993269031</v>
      </c>
      <c r="J63" s="60">
        <f>'[3]arkusz główny'!AK293</f>
        <v>1076892</v>
      </c>
      <c r="K63" s="61">
        <f>'[3]arkusz główny'!AL293</f>
        <v>11119903076.919998</v>
      </c>
      <c r="L63" s="61">
        <f>'[3]arkusz główny'!AM293</f>
        <v>7582526223.1299992</v>
      </c>
      <c r="M63" s="61">
        <f>'[3]arkusz główny'!AN293</f>
        <v>2508215314.8800001</v>
      </c>
      <c r="N63" s="62">
        <f>IFERROR(M63/O63,".")</f>
        <v>0.8891453227424585</v>
      </c>
      <c r="O63" s="63">
        <f>'[3]arkusz główny'!AR293</f>
        <v>2820928425</v>
      </c>
    </row>
    <row r="64" spans="1:15" x14ac:dyDescent="0.25">
      <c r="A64" s="37" t="s">
        <v>103</v>
      </c>
      <c r="B64" s="268" t="s">
        <v>104</v>
      </c>
      <c r="C64" s="253"/>
      <c r="D64" s="181">
        <f>'[3]arkusz główny'!H294</f>
        <v>279877</v>
      </c>
      <c r="E64" s="271"/>
      <c r="F64" s="262"/>
      <c r="G64" s="182">
        <f>'[3]arkusz główny'!U294</f>
        <v>245551</v>
      </c>
      <c r="H64" s="183">
        <f>'[3]arkusz główny'!V294</f>
        <v>546949825.56999993</v>
      </c>
      <c r="I64" s="256"/>
      <c r="J64" s="184">
        <f>'[3]arkusz główny'!AK294</f>
        <v>41085</v>
      </c>
      <c r="K64" s="185">
        <f>'[3]arkusz główny'!AL294</f>
        <v>548852541.37</v>
      </c>
      <c r="L64" s="185">
        <f>'[3]arkusz główny'!AM294</f>
        <v>376653348.73999995</v>
      </c>
      <c r="M64" s="185">
        <f>'[3]arkusz główny'!AN294</f>
        <v>123642116.87000002</v>
      </c>
      <c r="N64" s="258"/>
      <c r="O64" s="260"/>
    </row>
    <row r="65" spans="1:15" x14ac:dyDescent="0.25">
      <c r="A65" s="122" t="s">
        <v>105</v>
      </c>
      <c r="B65" s="269"/>
      <c r="C65" s="253"/>
      <c r="D65" s="181">
        <f>'[3]arkusz główny'!H295</f>
        <v>5928183</v>
      </c>
      <c r="E65" s="271"/>
      <c r="F65" s="262"/>
      <c r="G65" s="182">
        <f>'[3]arkusz główny'!U295</f>
        <v>5224495</v>
      </c>
      <c r="H65" s="183">
        <f>'[3]arkusz główny'!V295</f>
        <v>9362546697.3500004</v>
      </c>
      <c r="I65" s="256"/>
      <c r="J65" s="186">
        <f>'[3]arkusz główny'!AK295</f>
        <v>922709</v>
      </c>
      <c r="K65" s="187">
        <f>'[3]arkusz główny'!AL295</f>
        <v>9390472995.0699997</v>
      </c>
      <c r="L65" s="187">
        <f>'[3]arkusz główny'!AM295</f>
        <v>6375111216.2199993</v>
      </c>
      <c r="M65" s="187">
        <f>'[3]arkusz główny'!AN295</f>
        <v>2122120259.96</v>
      </c>
      <c r="N65" s="258"/>
      <c r="O65" s="260"/>
    </row>
    <row r="66" spans="1:15" x14ac:dyDescent="0.25">
      <c r="A66" s="122" t="s">
        <v>106</v>
      </c>
      <c r="B66" s="270"/>
      <c r="C66" s="253"/>
      <c r="D66" s="181">
        <f>'[3]arkusz główny'!H296</f>
        <v>1142651</v>
      </c>
      <c r="E66" s="271"/>
      <c r="F66" s="262"/>
      <c r="G66" s="182">
        <f>'[3]arkusz główny'!U296</f>
        <v>944994</v>
      </c>
      <c r="H66" s="183">
        <f>'[3]arkusz główny'!V296</f>
        <v>1173947746.1700003</v>
      </c>
      <c r="I66" s="256"/>
      <c r="J66" s="186">
        <f>'[3]arkusz główny'!AK296</f>
        <v>217697</v>
      </c>
      <c r="K66" s="187">
        <f>'[3]arkusz główny'!AL296</f>
        <v>1180577540.48</v>
      </c>
      <c r="L66" s="187">
        <f>'[3]arkusz główny'!AM296</f>
        <v>830761658.16999972</v>
      </c>
      <c r="M66" s="187">
        <f>'[3]arkusz główny'!AN296</f>
        <v>262452938.05000001</v>
      </c>
      <c r="N66" s="258"/>
      <c r="O66" s="260"/>
    </row>
    <row r="67" spans="1:15" x14ac:dyDescent="0.25">
      <c r="A67" s="264" t="s">
        <v>107</v>
      </c>
      <c r="B67" s="179" t="s">
        <v>90</v>
      </c>
      <c r="C67" s="253"/>
      <c r="D67" s="188">
        <f>'[3]arkusz główny'!H297</f>
        <v>7138979</v>
      </c>
      <c r="E67" s="271"/>
      <c r="F67" s="262"/>
      <c r="G67" s="189">
        <f>'[3]arkusz główny'!U297</f>
        <v>6237587</v>
      </c>
      <c r="H67" s="190">
        <f>'[3]arkusz główny'!V297</f>
        <v>11079440728.790001</v>
      </c>
      <c r="I67" s="256"/>
      <c r="J67" s="105">
        <f>'[3]arkusz główny'!AK297</f>
        <v>1076813</v>
      </c>
      <c r="K67" s="77">
        <f>'[3]arkusz główny'!AL297</f>
        <v>11117477810.529999</v>
      </c>
      <c r="L67" s="77">
        <f>'[3]arkusz główny'!AM297</f>
        <v>7580983028.8699989</v>
      </c>
      <c r="M67" s="77">
        <f>'[3]arkusz główny'!AN297</f>
        <v>2507649105.0300002</v>
      </c>
      <c r="N67" s="258"/>
      <c r="O67" s="260"/>
    </row>
    <row r="68" spans="1:15" x14ac:dyDescent="0.25">
      <c r="A68" s="272"/>
      <c r="B68" s="154" t="s">
        <v>108</v>
      </c>
      <c r="C68" s="253"/>
      <c r="D68" s="46">
        <f>'[3]arkusz główny'!H307</f>
        <v>809</v>
      </c>
      <c r="E68" s="271"/>
      <c r="F68" s="262"/>
      <c r="G68" s="189">
        <f>'[3]arkusz główny'!U307</f>
        <v>809</v>
      </c>
      <c r="H68" s="190">
        <f>'[3]arkusz główny'!V307</f>
        <v>4003540.3000000003</v>
      </c>
      <c r="I68" s="256"/>
      <c r="J68" s="105">
        <f>'[3]arkusz główny'!AK307</f>
        <v>812</v>
      </c>
      <c r="K68" s="77">
        <f>'[3]arkusz główny'!AL307</f>
        <v>2425266.3899999997</v>
      </c>
      <c r="L68" s="77">
        <f>'[3]arkusz główny'!AM307</f>
        <v>1543194.2599999998</v>
      </c>
      <c r="M68" s="77">
        <f>'[3]arkusz główny'!AN307</f>
        <v>566209.84999999986</v>
      </c>
      <c r="N68" s="258"/>
      <c r="O68" s="260"/>
    </row>
    <row r="69" spans="1:15" x14ac:dyDescent="0.25">
      <c r="A69" s="191">
        <v>14</v>
      </c>
      <c r="B69" s="192" t="s">
        <v>109</v>
      </c>
      <c r="C69" s="193">
        <f>'[3]arkusz główny'!F309</f>
        <v>974205949.07687998</v>
      </c>
      <c r="D69" s="194">
        <f>'[3]arkusz główny'!H309</f>
        <v>144693</v>
      </c>
      <c r="E69" s="195"/>
      <c r="F69" s="196"/>
      <c r="G69" s="197">
        <f>'[3]arkusz główny'!U309</f>
        <v>136527</v>
      </c>
      <c r="H69" s="198">
        <f>'[3]arkusz główny'!V309</f>
        <v>968646968.70000005</v>
      </c>
      <c r="I69" s="199">
        <f>IFERROR(H69/C69,".")</f>
        <v>0.99429383449962772</v>
      </c>
      <c r="J69" s="200">
        <f>'[3]arkusz główny'!AK309</f>
        <v>57945</v>
      </c>
      <c r="K69" s="201">
        <f>'[3]arkusz główny'!AL309</f>
        <v>969744467.04999995</v>
      </c>
      <c r="L69" s="201">
        <f>'[3]arkusz główny'!AM309</f>
        <v>667965970.86000001</v>
      </c>
      <c r="M69" s="201">
        <f>'[3]arkusz główny'!AN309</f>
        <v>210473611.47999996</v>
      </c>
      <c r="N69" s="202">
        <f>IFERROR(M69/O69,".")</f>
        <v>0.99590049910097456</v>
      </c>
      <c r="O69" s="203">
        <f>'[3]arkusz główny'!AR309</f>
        <v>211340000</v>
      </c>
    </row>
    <row r="70" spans="1:15" x14ac:dyDescent="0.25">
      <c r="A70" s="204">
        <v>16</v>
      </c>
      <c r="B70" s="158" t="s">
        <v>110</v>
      </c>
      <c r="C70" s="193">
        <f>'[3]arkusz główny'!F314</f>
        <v>744495673.02776814</v>
      </c>
      <c r="D70" s="194">
        <f>'[3]arkusz główny'!H314</f>
        <v>1112</v>
      </c>
      <c r="E70" s="198">
        <f>'[3]arkusz główny'!I314</f>
        <v>2624531259.3299999</v>
      </c>
      <c r="F70" s="205">
        <f>IFERROR(E70/C70,".")</f>
        <v>3.5252471631653264</v>
      </c>
      <c r="G70" s="197">
        <f>'[3]arkusz główny'!U314</f>
        <v>390</v>
      </c>
      <c r="H70" s="198">
        <f>'[3]arkusz główny'!V314</f>
        <v>568330040</v>
      </c>
      <c r="I70" s="199">
        <f>IFERROR(H70/C70,".")</f>
        <v>0.76337588059937922</v>
      </c>
      <c r="J70" s="200">
        <f>'[3]arkusz główny'!AK314</f>
        <v>308</v>
      </c>
      <c r="K70" s="201">
        <f>'[3]arkusz główny'!AL314</f>
        <v>272141304.68000007</v>
      </c>
      <c r="L70" s="201">
        <f>'[3]arkusz główny'!AM314</f>
        <v>129280595.86</v>
      </c>
      <c r="M70" s="201">
        <f>'[3]arkusz główny'!AN314</f>
        <v>58727398.030000009</v>
      </c>
      <c r="N70" s="202">
        <f>IFERROR(M70/O70,".")</f>
        <v>0.35887267038053094</v>
      </c>
      <c r="O70" s="203">
        <f>'[3]arkusz główny'!AR314</f>
        <v>163644108</v>
      </c>
    </row>
    <row r="71" spans="1:15" x14ac:dyDescent="0.25">
      <c r="A71" s="204">
        <v>17</v>
      </c>
      <c r="B71" s="158" t="s">
        <v>111</v>
      </c>
      <c r="C71" s="193">
        <f>'[3]arkusz główny'!F322</f>
        <v>37994203.129656002</v>
      </c>
      <c r="D71" s="206">
        <f>'[3]arkusz główny'!H322</f>
        <v>738</v>
      </c>
      <c r="E71" s="198">
        <f>'[3]arkusz główny'!I322</f>
        <v>7120973.2999999998</v>
      </c>
      <c r="F71" s="205">
        <f>IFERROR(E71/C71,".")</f>
        <v>0.18742262538576035</v>
      </c>
      <c r="G71" s="197">
        <f>'[3]arkusz główny'!U322</f>
        <v>545</v>
      </c>
      <c r="H71" s="198">
        <f>'[3]arkusz główny'!V322</f>
        <v>5833089.790000001</v>
      </c>
      <c r="I71" s="199">
        <f>IFERROR(H71/C71,".")</f>
        <v>0.15352578313313905</v>
      </c>
      <c r="J71" s="200">
        <f>'[3]arkusz główny'!AK322</f>
        <v>510</v>
      </c>
      <c r="K71" s="201">
        <f>'[3]arkusz główny'!AL322</f>
        <v>5332463.3</v>
      </c>
      <c r="L71" s="201">
        <f>'[3]arkusz główny'!AM322</f>
        <v>3393043.6500000004</v>
      </c>
      <c r="M71" s="201">
        <f>'[3]arkusz główny'!AN322</f>
        <v>1168818.7100000002</v>
      </c>
      <c r="N71" s="202">
        <f>IFERROR(M71/O71,".")</f>
        <v>0.13799512514757972</v>
      </c>
      <c r="O71" s="203">
        <f>'[3]arkusz główny'!AR322</f>
        <v>8470000</v>
      </c>
    </row>
    <row r="72" spans="1:15" x14ac:dyDescent="0.25">
      <c r="A72" s="52">
        <v>19</v>
      </c>
      <c r="B72" s="53" t="s">
        <v>112</v>
      </c>
      <c r="C72" s="54">
        <f>'[3]arkusz główny'!F326</f>
        <v>4342504900.165616</v>
      </c>
      <c r="D72" s="207">
        <f>D73+D74+D77+D80</f>
        <v>52372</v>
      </c>
      <c r="E72" s="56">
        <f>E73+E74+E77+E80</f>
        <v>6809036446.8047342</v>
      </c>
      <c r="F72" s="57">
        <f>IFERROR(E72/C72,".")</f>
        <v>1.5679974124024705</v>
      </c>
      <c r="G72" s="58">
        <f>G73+G74+G77+G80</f>
        <v>29557</v>
      </c>
      <c r="H72" s="56">
        <f>H73+H74+H77+H80</f>
        <v>4081525498.0132504</v>
      </c>
      <c r="I72" s="59">
        <f>IFERROR(H72/C72,".")</f>
        <v>0.9399011841892424</v>
      </c>
      <c r="J72" s="60">
        <f>'[3]arkusz główny'!AK326</f>
        <v>22005</v>
      </c>
      <c r="K72" s="61">
        <f>K73+K74+K77+K80</f>
        <v>3479722479.2999997</v>
      </c>
      <c r="L72" s="61">
        <f>L73+L74+L77+L80</f>
        <v>2138906758.8400002</v>
      </c>
      <c r="M72" s="61">
        <f>M73+M74+M77+M80</f>
        <v>783161663.86000013</v>
      </c>
      <c r="N72" s="62">
        <f>IFERROR(M72/O72,".")</f>
        <v>0.81185803221056185</v>
      </c>
      <c r="O72" s="63">
        <f>'[3]arkusz główny'!AR326</f>
        <v>964653465</v>
      </c>
    </row>
    <row r="73" spans="1:15" x14ac:dyDescent="0.25">
      <c r="A73" s="37" t="s">
        <v>113</v>
      </c>
      <c r="B73" s="208" t="s">
        <v>114</v>
      </c>
      <c r="C73" s="253"/>
      <c r="D73" s="209">
        <f>'[3]arkusz główny'!H327</f>
        <v>620</v>
      </c>
      <c r="E73" s="40">
        <f>'[3]arkusz główny'!I327</f>
        <v>61028000</v>
      </c>
      <c r="F73" s="262"/>
      <c r="G73" s="210">
        <f>'[3]arkusz główny'!U327</f>
        <v>607</v>
      </c>
      <c r="H73" s="91">
        <f>'[3]arkusz główny'!V327</f>
        <v>59936000</v>
      </c>
      <c r="I73" s="256"/>
      <c r="J73" s="42">
        <f>'[3]arkusz główny'!AK327</f>
        <v>334</v>
      </c>
      <c r="K73" s="211">
        <f>'[3]arkusz główny'!AL327</f>
        <v>50327940</v>
      </c>
      <c r="L73" s="211">
        <f>'[3]arkusz główny'!AM327</f>
        <v>32023668.210000008</v>
      </c>
      <c r="M73" s="211">
        <f>'[3]arkusz główny'!AN327</f>
        <v>11530186.870000003</v>
      </c>
      <c r="N73" s="258"/>
      <c r="O73" s="260"/>
    </row>
    <row r="74" spans="1:15" x14ac:dyDescent="0.25">
      <c r="A74" s="264" t="s">
        <v>115</v>
      </c>
      <c r="B74" s="78" t="s">
        <v>116</v>
      </c>
      <c r="C74" s="253"/>
      <c r="D74" s="90">
        <f>'[3]arkusz główny'!H330</f>
        <v>51074</v>
      </c>
      <c r="E74" s="91">
        <f>'[3]arkusz główny'!I330</f>
        <v>5871228335.1936007</v>
      </c>
      <c r="F74" s="262"/>
      <c r="G74" s="92">
        <f>SUM(G75:G76)</f>
        <v>28365</v>
      </c>
      <c r="H74" s="91">
        <f>SUM(H75:H76)</f>
        <v>3209094978.6698475</v>
      </c>
      <c r="I74" s="256"/>
      <c r="J74" s="72">
        <f>'[3]arkusz główny'!AK330</f>
        <v>21914</v>
      </c>
      <c r="K74" s="73">
        <f>'[3]arkusz główny'!AL330</f>
        <v>2732193423.9999995</v>
      </c>
      <c r="L74" s="73">
        <f>'[3]arkusz główny'!AM330</f>
        <v>1686331188.2900002</v>
      </c>
      <c r="M74" s="73">
        <f>'[3]arkusz główny'!AN330</f>
        <v>614898809.82000005</v>
      </c>
      <c r="N74" s="258"/>
      <c r="O74" s="260"/>
    </row>
    <row r="75" spans="1:15" x14ac:dyDescent="0.25">
      <c r="A75" s="265"/>
      <c r="B75" s="179" t="s">
        <v>117</v>
      </c>
      <c r="C75" s="253"/>
      <c r="D75" s="90">
        <f>'[3]arkusz główny'!H331</f>
        <v>51074</v>
      </c>
      <c r="E75" s="91">
        <f>'[3]arkusz główny'!I331</f>
        <v>5871228335.1936007</v>
      </c>
      <c r="F75" s="262"/>
      <c r="G75" s="92">
        <f>'[3]arkusz główny'!U331</f>
        <v>28302</v>
      </c>
      <c r="H75" s="91">
        <f>'[3]arkusz główny'!V331</f>
        <v>3204048298.1298475</v>
      </c>
      <c r="I75" s="256"/>
      <c r="J75" s="72">
        <f>'[3]arkusz główny'!AK331</f>
        <v>21860</v>
      </c>
      <c r="K75" s="73">
        <f>'[3]arkusz główny'!AL331</f>
        <v>2727146743.4599996</v>
      </c>
      <c r="L75" s="73">
        <f>'[3]arkusz główny'!AM331</f>
        <v>1683119985.6700003</v>
      </c>
      <c r="M75" s="73">
        <f>'[3]arkusz główny'!AN331</f>
        <v>613764098.1500001</v>
      </c>
      <c r="N75" s="258"/>
      <c r="O75" s="260"/>
    </row>
    <row r="76" spans="1:15" x14ac:dyDescent="0.25">
      <c r="A76" s="266"/>
      <c r="B76" s="154" t="s">
        <v>118</v>
      </c>
      <c r="C76" s="253"/>
      <c r="D76" s="212"/>
      <c r="E76" s="213"/>
      <c r="F76" s="262"/>
      <c r="G76" s="92">
        <f>'[3]arkusz główny'!U332</f>
        <v>63</v>
      </c>
      <c r="H76" s="91">
        <f>'[3]arkusz główny'!V332</f>
        <v>5046680.5399999991</v>
      </c>
      <c r="I76" s="256"/>
      <c r="J76" s="72">
        <f>'[3]arkusz główny'!AK332</f>
        <v>62</v>
      </c>
      <c r="K76" s="73">
        <f>'[3]arkusz główny'!AL332</f>
        <v>5046680.5399999991</v>
      </c>
      <c r="L76" s="73">
        <f>'[3]arkusz główny'!AM332</f>
        <v>3211202.62</v>
      </c>
      <c r="M76" s="73">
        <f>'[3]arkusz główny'!AN332</f>
        <v>1134711.67</v>
      </c>
      <c r="N76" s="258"/>
      <c r="O76" s="260"/>
    </row>
    <row r="77" spans="1:15" x14ac:dyDescent="0.25">
      <c r="A77" s="264" t="s">
        <v>119</v>
      </c>
      <c r="B77" s="78" t="s">
        <v>120</v>
      </c>
      <c r="C77" s="253"/>
      <c r="D77" s="90">
        <f>'[3]arkusz główny'!H333</f>
        <v>404</v>
      </c>
      <c r="E77" s="91">
        <f>'[3]arkusz główny'!I333</f>
        <v>244330174.82947353</v>
      </c>
      <c r="F77" s="262"/>
      <c r="G77" s="92">
        <f>SUM(G78:G79)</f>
        <v>312</v>
      </c>
      <c r="H77" s="91">
        <f>SUM(H78:H79)</f>
        <v>181665682.5617429</v>
      </c>
      <c r="I77" s="256"/>
      <c r="J77" s="72">
        <f>'[3]arkusz główny'!AK333</f>
        <v>281</v>
      </c>
      <c r="K77" s="73">
        <f>'[3]arkusz główny'!AL333</f>
        <v>115853556.96000002</v>
      </c>
      <c r="L77" s="73">
        <f>'[3]arkusz główny'!AM333</f>
        <v>52295829.530000001</v>
      </c>
      <c r="M77" s="73">
        <f>'[3]arkusz główny'!AN333</f>
        <v>25543323.710000005</v>
      </c>
      <c r="N77" s="258"/>
      <c r="O77" s="260"/>
    </row>
    <row r="78" spans="1:15" x14ac:dyDescent="0.25">
      <c r="A78" s="265"/>
      <c r="B78" s="179" t="s">
        <v>117</v>
      </c>
      <c r="C78" s="253"/>
      <c r="D78" s="46">
        <f>'[3]arkusz główny'!H334</f>
        <v>404</v>
      </c>
      <c r="E78" s="47">
        <f>'[3]arkusz główny'!I334</f>
        <v>244330174.82947353</v>
      </c>
      <c r="F78" s="262"/>
      <c r="G78" s="48">
        <f>'[3]arkusz główny'!U334</f>
        <v>308</v>
      </c>
      <c r="H78" s="47">
        <f>'[3]arkusz główny'!V334</f>
        <v>180695524.2817429</v>
      </c>
      <c r="I78" s="256"/>
      <c r="J78" s="49">
        <f>'[3]arkusz główny'!AK334</f>
        <v>280</v>
      </c>
      <c r="K78" s="50">
        <f>'[3]arkusz główny'!AL334</f>
        <v>114883398.68000002</v>
      </c>
      <c r="L78" s="50">
        <f>'[3]arkusz główny'!AM334</f>
        <v>51678517.850000001</v>
      </c>
      <c r="M78" s="50">
        <f>'[3]arkusz główny'!AN334</f>
        <v>25325477.070000004</v>
      </c>
      <c r="N78" s="258"/>
      <c r="O78" s="260"/>
    </row>
    <row r="79" spans="1:15" x14ac:dyDescent="0.25">
      <c r="A79" s="266"/>
      <c r="B79" s="154" t="s">
        <v>118</v>
      </c>
      <c r="C79" s="253"/>
      <c r="D79" s="212"/>
      <c r="E79" s="213"/>
      <c r="F79" s="263"/>
      <c r="G79" s="48">
        <f>'[3]arkusz główny'!U335</f>
        <v>4</v>
      </c>
      <c r="H79" s="47">
        <f>'[3]arkusz główny'!V335</f>
        <v>970158.28</v>
      </c>
      <c r="I79" s="256"/>
      <c r="J79" s="49">
        <f>'[3]arkusz główny'!AK335</f>
        <v>7</v>
      </c>
      <c r="K79" s="50">
        <f>'[3]arkusz główny'!AL335</f>
        <v>970158.28</v>
      </c>
      <c r="L79" s="50">
        <f>'[3]arkusz główny'!AM335</f>
        <v>617311.68000000005</v>
      </c>
      <c r="M79" s="50">
        <f>'[3]arkusz główny'!AN335</f>
        <v>217846.64</v>
      </c>
      <c r="N79" s="258"/>
      <c r="O79" s="260"/>
    </row>
    <row r="80" spans="1:15" x14ac:dyDescent="0.25">
      <c r="A80" s="44" t="s">
        <v>121</v>
      </c>
      <c r="B80" s="74" t="s">
        <v>122</v>
      </c>
      <c r="C80" s="253"/>
      <c r="D80" s="46">
        <f>'[3]arkusz główny'!H336</f>
        <v>274</v>
      </c>
      <c r="E80" s="47">
        <f>'[3]arkusz główny'!I336</f>
        <v>632449936.78166008</v>
      </c>
      <c r="F80" s="262"/>
      <c r="G80" s="48">
        <f>'[3]arkusz główny'!U336</f>
        <v>273</v>
      </c>
      <c r="H80" s="47">
        <f>'[3]arkusz główny'!V336</f>
        <v>630828836.78166008</v>
      </c>
      <c r="I80" s="256"/>
      <c r="J80" s="49">
        <f>'[3]arkusz główny'!AK336</f>
        <v>274</v>
      </c>
      <c r="K80" s="50">
        <f>'[3]arkusz główny'!AL336</f>
        <v>581347558.34000003</v>
      </c>
      <c r="L80" s="50">
        <f>'[3]arkusz główny'!AM336</f>
        <v>368256072.81</v>
      </c>
      <c r="M80" s="50">
        <f>'[3]arkusz główny'!AN336</f>
        <v>131189343.46000001</v>
      </c>
      <c r="N80" s="258"/>
      <c r="O80" s="260"/>
    </row>
    <row r="81" spans="1:15" x14ac:dyDescent="0.25">
      <c r="A81" s="52">
        <v>20</v>
      </c>
      <c r="B81" s="53" t="s">
        <v>123</v>
      </c>
      <c r="C81" s="54">
        <f>'[3]arkusz główny'!F337</f>
        <v>2143618433.2912083</v>
      </c>
      <c r="D81" s="55">
        <f>'[3]arkusz główny'!H337</f>
        <v>1703</v>
      </c>
      <c r="E81" s="56">
        <f>'[3]arkusz główny'!I337</f>
        <v>1476713880.7800002</v>
      </c>
      <c r="F81" s="57">
        <f>IFERROR(E81/C81,".")</f>
        <v>0.68888840375977034</v>
      </c>
      <c r="G81" s="58">
        <f>'[3]arkusz główny'!U337</f>
        <v>1573</v>
      </c>
      <c r="H81" s="56">
        <f>'[3]arkusz główny'!V337</f>
        <v>1374974543.6800001</v>
      </c>
      <c r="I81" s="59">
        <f>IFERROR(H81/C81,".")</f>
        <v>0.64142690803835389</v>
      </c>
      <c r="J81" s="60">
        <f>'[3]arkusz główny'!AK337</f>
        <v>43</v>
      </c>
      <c r="K81" s="61">
        <f>'[3]arkusz główny'!AL337</f>
        <v>1257180080.4200001</v>
      </c>
      <c r="L81" s="61">
        <f>'[3]arkusz główny'!AM337</f>
        <v>799943356.79999983</v>
      </c>
      <c r="M81" s="61">
        <f>'[3]arkusz główny'!AN337</f>
        <v>279953763.88999999</v>
      </c>
      <c r="N81" s="62">
        <f>IFERROR(M81/O81,".")</f>
        <v>0.58550831929523073</v>
      </c>
      <c r="O81" s="63">
        <f>'[3]arkusz główny'!AR337</f>
        <v>478137978</v>
      </c>
    </row>
    <row r="82" spans="1:15" ht="24.75" customHeight="1" x14ac:dyDescent="0.25">
      <c r="A82" s="52">
        <f>'[3]arkusz główny'!B340</f>
        <v>21</v>
      </c>
      <c r="B82" s="53" t="s">
        <v>129</v>
      </c>
      <c r="C82" s="54">
        <f>'[3]arkusz główny'!F340</f>
        <v>1199206139.2756882</v>
      </c>
      <c r="D82" s="207">
        <f>'[3]arkusz główny'!H340</f>
        <v>195625</v>
      </c>
      <c r="E82" s="214"/>
      <c r="F82" s="215"/>
      <c r="G82" s="58">
        <f>'[3]arkusz główny'!U340</f>
        <v>180304</v>
      </c>
      <c r="H82" s="56">
        <f>'[3]arkusz główny'!V340</f>
        <v>1198851096.1099999</v>
      </c>
      <c r="I82" s="59">
        <f>IFERROR(H82/C82,".")</f>
        <v>0.99970393483316999</v>
      </c>
      <c r="J82" s="60">
        <f>'[3]arkusz główny'!AK340</f>
        <v>180341</v>
      </c>
      <c r="K82" s="61">
        <f>'[3]arkusz główny'!AL340</f>
        <v>1199188524.4499998</v>
      </c>
      <c r="L82" s="61">
        <f>'[3]arkusz główny'!AM340</f>
        <v>763043251.44000018</v>
      </c>
      <c r="M82" s="61">
        <f>'[3]arkusz główny'!AN340</f>
        <v>267027483.84999996</v>
      </c>
      <c r="N82" s="62">
        <f>IFERROR(M82/O82,".")</f>
        <v>1.0003143954873035</v>
      </c>
      <c r="O82" s="63">
        <f>'[3]arkusz główny'!AR340</f>
        <v>266943558</v>
      </c>
    </row>
    <row r="83" spans="1:15" ht="24.75" customHeight="1" x14ac:dyDescent="0.25">
      <c r="A83" s="52">
        <v>22</v>
      </c>
      <c r="B83" s="53" t="s">
        <v>124</v>
      </c>
      <c r="C83" s="54">
        <f>'[3]arkusz główny'!F341</f>
        <v>578551589.29288793</v>
      </c>
      <c r="D83" s="207">
        <f>'[3]arkusz główny'!H341</f>
        <v>34662</v>
      </c>
      <c r="E83" s="214"/>
      <c r="F83" s="215"/>
      <c r="G83" s="58">
        <f>'[3]arkusz główny'!U341</f>
        <v>30137</v>
      </c>
      <c r="H83" s="56">
        <f>'[3]arkusz główny'!V341</f>
        <v>578565305</v>
      </c>
      <c r="I83" s="59">
        <f>IFERROR(H83/C83,".")</f>
        <v>1.0000237069733553</v>
      </c>
      <c r="J83" s="60">
        <f>'[3]arkusz główny'!AK341</f>
        <v>30133</v>
      </c>
      <c r="K83" s="61">
        <f>'[3]arkusz główny'!AL341</f>
        <v>578515305</v>
      </c>
      <c r="L83" s="61">
        <f>'[3]arkusz główny'!AM341</f>
        <v>368109288.56</v>
      </c>
      <c r="M83" s="61">
        <f>'[3]arkusz główny'!AN341</f>
        <v>122677452.79000001</v>
      </c>
      <c r="N83" s="62">
        <f>IFERROR(M83/O83,".")</f>
        <v>0.99993387804017531</v>
      </c>
      <c r="O83" s="63">
        <f>'[3]arkusz główny'!AR341</f>
        <v>122685565</v>
      </c>
    </row>
    <row r="84" spans="1:15" x14ac:dyDescent="0.25">
      <c r="A84" s="52"/>
      <c r="B84" s="53" t="s">
        <v>125</v>
      </c>
      <c r="C84" s="54">
        <f>'[3]arkusz główny'!F342</f>
        <v>1173220544.9007039</v>
      </c>
      <c r="D84" s="216">
        <f>'[3]arkusz główny'!H341</f>
        <v>34662</v>
      </c>
      <c r="E84" s="214"/>
      <c r="F84" s="215"/>
      <c r="G84" s="217"/>
      <c r="H84" s="56">
        <f>'[3]zobowiązania wieloletnie'!F22</f>
        <v>1259806059.8399999</v>
      </c>
      <c r="I84" s="59">
        <f>IFERROR(H84/C84,".")</f>
        <v>1.0738015672463563</v>
      </c>
      <c r="J84" s="60">
        <f>'[3]arkusz główny'!AK342</f>
        <v>53466</v>
      </c>
      <c r="K84" s="61">
        <f>SUM(K85:K86)</f>
        <v>1259806059.8399999</v>
      </c>
      <c r="L84" s="61">
        <f>SUM(L85:L86)</f>
        <v>801610222.11000001</v>
      </c>
      <c r="M84" s="61">
        <f>SUM(M85:M86)</f>
        <v>298022333.51999998</v>
      </c>
      <c r="N84" s="62">
        <f>IFERROR(M84/O84,".")</f>
        <v>1.1362533924201312</v>
      </c>
      <c r="O84" s="63">
        <f>'[3]arkusz główny'!AR342</f>
        <v>262285099</v>
      </c>
    </row>
    <row r="85" spans="1:15" x14ac:dyDescent="0.25">
      <c r="A85" s="251" t="s">
        <v>89</v>
      </c>
      <c r="B85" s="218" t="s">
        <v>39</v>
      </c>
      <c r="C85" s="253"/>
      <c r="D85" s="255"/>
      <c r="E85" s="219"/>
      <c r="F85" s="220"/>
      <c r="G85" s="221"/>
      <c r="H85" s="138">
        <f>'[3]zobowiązania wieloletnie'!F23</f>
        <v>586710746.80999994</v>
      </c>
      <c r="I85" s="256"/>
      <c r="J85" s="222">
        <f>'[3]arkusz główny'!AK343</f>
        <v>17662</v>
      </c>
      <c r="K85" s="223">
        <f>'[3]arkusz główny'!AL343</f>
        <v>586710746.80999994</v>
      </c>
      <c r="L85" s="223">
        <f>'[3]arkusz główny'!AM343</f>
        <v>373321628.94999999</v>
      </c>
      <c r="M85" s="223">
        <f>'[3]arkusz główny'!AN343</f>
        <v>137689495.24000001</v>
      </c>
      <c r="N85" s="258"/>
      <c r="O85" s="260"/>
    </row>
    <row r="86" spans="1:15" ht="13" thickBot="1" x14ac:dyDescent="0.3">
      <c r="A86" s="252"/>
      <c r="B86" s="154" t="s">
        <v>126</v>
      </c>
      <c r="C86" s="254"/>
      <c r="D86" s="255"/>
      <c r="E86" s="219"/>
      <c r="F86" s="220"/>
      <c r="G86" s="224"/>
      <c r="H86" s="225">
        <f>'[3]zobowiązania wieloletnie'!F24</f>
        <v>673095313.02999997</v>
      </c>
      <c r="I86" s="257"/>
      <c r="J86" s="226">
        <f>'[3]arkusz główny'!AK344</f>
        <v>35804</v>
      </c>
      <c r="K86" s="227">
        <f>'[3]arkusz główny'!AL344</f>
        <v>673095313.02999997</v>
      </c>
      <c r="L86" s="227">
        <f>'[3]arkusz główny'!AM344</f>
        <v>428288593.16000003</v>
      </c>
      <c r="M86" s="227">
        <f>'[3]arkusz główny'!AN344</f>
        <v>160332838.28</v>
      </c>
      <c r="N86" s="259"/>
      <c r="O86" s="261"/>
    </row>
    <row r="87" spans="1:15" ht="31.5" customHeight="1" thickBot="1" x14ac:dyDescent="0.3">
      <c r="A87" s="245" t="s">
        <v>127</v>
      </c>
      <c r="B87" s="246"/>
      <c r="C87" s="228">
        <f>'[3]arkusz główny'!F345</f>
        <v>81029675569.113449</v>
      </c>
      <c r="D87" s="229">
        <f>D84+D81+D72+D70+D69+D63+D58+D52+D49+D43+D37+D31+D28+D18+D13+D9+D6+D82+D71</f>
        <v>8733191</v>
      </c>
      <c r="E87" s="230">
        <f>E84+E81+E72+E70+E69+E63+E58+E52+E49+E43+E37+E31+E28+E18+E13+E9+E6+E82+E71</f>
        <v>90949640903.512573</v>
      </c>
      <c r="F87" s="231">
        <f>IFERROR(E87/C87,".")</f>
        <v>1.1224238560098638</v>
      </c>
      <c r="G87" s="232">
        <f>G84+G81+G72+G70+G69+G63+G58+G52+G49+G43+G37+G31+G28+G18+G13+G9+G6+G82+G71+G83</f>
        <v>7538294</v>
      </c>
      <c r="H87" s="233">
        <f>H84+H81+H72+H70+H69+H63+H58+H52+H49+H43+H37+H31+H28+H18+H13+H9+H6+H82+H71+H83</f>
        <v>74860040347.821136</v>
      </c>
      <c r="I87" s="234">
        <f>IFERROR(H87/C87,".")</f>
        <v>0.92385955913114837</v>
      </c>
      <c r="J87" s="235">
        <f>'[3]arkusz główny'!AK345</f>
        <v>1287005</v>
      </c>
      <c r="K87" s="236">
        <f>K84+K81+K72+K70+K63+K58+K52+K49+K43+K37+K31+K28+K18+K13+K9+K6+K82+K69+K71+K83</f>
        <v>59834851286.900002</v>
      </c>
      <c r="L87" s="236">
        <f>L84+L81+L72+L70+L63+L58+L52+L49+L43+L37+L31+L28+L18+L13+L9+L6+L82+L69+L71+L83</f>
        <v>38671117236.890007</v>
      </c>
      <c r="M87" s="236">
        <f>M84+M81+M72+M70+M63+M58+M52+M49+M43+M37+M31+M28+M18+M13+M9+M6+M82+M69+M71+M83</f>
        <v>13407300419.839996</v>
      </c>
      <c r="N87" s="237">
        <f>IFERROR(M87/O87,".")</f>
        <v>0.74251707867800032</v>
      </c>
      <c r="O87" s="238">
        <f>'[3]arkusz główny'!AR345</f>
        <v>18056554933</v>
      </c>
    </row>
    <row r="88" spans="1:15" ht="31.5" customHeight="1" thickBot="1" x14ac:dyDescent="0.3">
      <c r="A88" s="247" t="s">
        <v>128</v>
      </c>
      <c r="B88" s="247"/>
      <c r="C88" s="239">
        <f>'[3]arkusz główny'!F346</f>
        <v>81578105741.145065</v>
      </c>
      <c r="D88" s="248"/>
      <c r="E88" s="249"/>
      <c r="F88" s="249"/>
      <c r="G88" s="250"/>
      <c r="H88" s="233">
        <f>'[3]arkusz główny'!V346</f>
        <v>75405032347.821136</v>
      </c>
      <c r="I88" s="240">
        <f>IFERROR(H88/C88,".")</f>
        <v>0.92432928740817211</v>
      </c>
      <c r="J88" s="241"/>
      <c r="K88" s="236">
        <f>'[3]arkusz główny'!AL346</f>
        <v>60379843286.900002</v>
      </c>
      <c r="L88" s="236">
        <f>'[3]arkusz główny'!AM346</f>
        <v>39017895646.350006</v>
      </c>
      <c r="M88" s="236">
        <f>'[3]arkusz główny'!AN346</f>
        <v>13525531735.339996</v>
      </c>
      <c r="N88" s="237">
        <f>IFERROR(M88/O88,".")</f>
        <v>0.74416059290617298</v>
      </c>
      <c r="O88" s="239">
        <f>O84+O81+O72+O70+O63+O58+O52+O49+O43+O37+O31+O28+O18+O13+O9+O6+O69+O82+O71+O83</f>
        <v>18175554933</v>
      </c>
    </row>
    <row r="89" spans="1:15" ht="13" x14ac:dyDescent="0.3">
      <c r="A89" s="242" t="s">
        <v>131</v>
      </c>
      <c r="B89" s="243"/>
      <c r="C89" s="243"/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</row>
    <row r="90" spans="1:15" ht="13" x14ac:dyDescent="0.3">
      <c r="A90" s="242" t="s">
        <v>130</v>
      </c>
      <c r="B90" s="243"/>
      <c r="C90" s="243"/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O90" s="244"/>
    </row>
    <row r="91" spans="1:15" x14ac:dyDescent="0.25">
      <c r="A91" s="242" t="s">
        <v>132</v>
      </c>
    </row>
    <row r="92" spans="1:15" x14ac:dyDescent="0.25">
      <c r="A92" s="242" t="s">
        <v>133</v>
      </c>
    </row>
    <row r="93" spans="1:15" x14ac:dyDescent="0.25">
      <c r="A93" s="242" t="s">
        <v>134</v>
      </c>
    </row>
  </sheetData>
  <mergeCells count="105"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A19:A24"/>
    <mergeCell ref="A26:A27"/>
    <mergeCell ref="C29:C30"/>
    <mergeCell ref="F29:F30"/>
    <mergeCell ref="I29:I30"/>
    <mergeCell ref="N29:N30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44:C48"/>
    <mergeCell ref="A45:A47"/>
    <mergeCell ref="F45:F47"/>
    <mergeCell ref="I45:I47"/>
    <mergeCell ref="N45:N47"/>
    <mergeCell ref="O45:O47"/>
    <mergeCell ref="O29:O30"/>
    <mergeCell ref="A38:A39"/>
    <mergeCell ref="C38:C42"/>
    <mergeCell ref="F38:F42"/>
    <mergeCell ref="I38:I42"/>
    <mergeCell ref="N38:N42"/>
    <mergeCell ref="O38:O42"/>
    <mergeCell ref="A40:A41"/>
    <mergeCell ref="A55:A57"/>
    <mergeCell ref="C59:C62"/>
    <mergeCell ref="E59:E62"/>
    <mergeCell ref="F59:F62"/>
    <mergeCell ref="I59:I62"/>
    <mergeCell ref="N59:N62"/>
    <mergeCell ref="O50:O51"/>
    <mergeCell ref="C53:C56"/>
    <mergeCell ref="E53:E56"/>
    <mergeCell ref="F53:F56"/>
    <mergeCell ref="I53:I56"/>
    <mergeCell ref="N53:N56"/>
    <mergeCell ref="O53:O56"/>
    <mergeCell ref="A50:A51"/>
    <mergeCell ref="C50:C51"/>
    <mergeCell ref="E50:E51"/>
    <mergeCell ref="F50:F51"/>
    <mergeCell ref="I50:I51"/>
    <mergeCell ref="N50:N51"/>
    <mergeCell ref="C73:C80"/>
    <mergeCell ref="F73:F80"/>
    <mergeCell ref="I73:I80"/>
    <mergeCell ref="N73:N80"/>
    <mergeCell ref="O73:O80"/>
    <mergeCell ref="A74:A76"/>
    <mergeCell ref="A77:A79"/>
    <mergeCell ref="O59:O62"/>
    <mergeCell ref="A61:A62"/>
    <mergeCell ref="B64:B66"/>
    <mergeCell ref="C64:C68"/>
    <mergeCell ref="E64:E68"/>
    <mergeCell ref="F64:F68"/>
    <mergeCell ref="I64:I68"/>
    <mergeCell ref="N64:N68"/>
    <mergeCell ref="O64:O68"/>
    <mergeCell ref="A67:A68"/>
    <mergeCell ref="A87:B87"/>
    <mergeCell ref="A88:B88"/>
    <mergeCell ref="D88:G88"/>
    <mergeCell ref="A85:A86"/>
    <mergeCell ref="C85:C86"/>
    <mergeCell ref="D85:D86"/>
    <mergeCell ref="I85:I86"/>
    <mergeCell ref="N85:N86"/>
    <mergeCell ref="O85:O86"/>
  </mergeCells>
  <printOptions horizontalCentered="1" verticalCentered="1"/>
  <pageMargins left="0.31496062992125984" right="0" top="0" bottom="0" header="0.27559055118110237" footer="7.874015748031496E-2"/>
  <pageSetup paperSize="9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PROW 2014-2020 wrzesień 2023</vt:lpstr>
      <vt:lpstr>'PROW 2014-2020 wrzesień 2023'!Obszar_wydruku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2023-10-16T12:38:19Z</cp:lastPrinted>
  <dcterms:created xsi:type="dcterms:W3CDTF">2023-10-16T08:37:58Z</dcterms:created>
  <dcterms:modified xsi:type="dcterms:W3CDTF">2023-10-18T08:32:52Z</dcterms:modified>
</cp:coreProperties>
</file>