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5F7D534C-3404-410C-ADD5-C4CC62CF73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W 2014-2020 październik 2023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październik 2023'!$A$1:$O$96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L90" i="1"/>
  <c r="K90" i="1"/>
  <c r="H90" i="1"/>
  <c r="C90" i="1"/>
  <c r="O89" i="1"/>
  <c r="J89" i="1"/>
  <c r="J93" i="1" s="1"/>
  <c r="C89" i="1"/>
  <c r="M88" i="1"/>
  <c r="L88" i="1"/>
  <c r="K88" i="1"/>
  <c r="J88" i="1"/>
  <c r="H88" i="1"/>
  <c r="M87" i="1"/>
  <c r="L87" i="1"/>
  <c r="L86" i="1" s="1"/>
  <c r="K87" i="1"/>
  <c r="J87" i="1"/>
  <c r="H87" i="1"/>
  <c r="O86" i="1"/>
  <c r="J86" i="1"/>
  <c r="H86" i="1"/>
  <c r="D86" i="1"/>
  <c r="C86" i="1"/>
  <c r="O85" i="1"/>
  <c r="M85" i="1"/>
  <c r="L85" i="1"/>
  <c r="K85" i="1"/>
  <c r="J85" i="1"/>
  <c r="H85" i="1"/>
  <c r="G85" i="1"/>
  <c r="D85" i="1"/>
  <c r="C85" i="1"/>
  <c r="O84" i="1"/>
  <c r="M84" i="1"/>
  <c r="L84" i="1"/>
  <c r="K84" i="1"/>
  <c r="J84" i="1"/>
  <c r="H84" i="1"/>
  <c r="G84" i="1"/>
  <c r="D84" i="1"/>
  <c r="C84" i="1"/>
  <c r="B84" i="1"/>
  <c r="A84" i="1"/>
  <c r="O83" i="1"/>
  <c r="M83" i="1"/>
  <c r="L83" i="1"/>
  <c r="K83" i="1"/>
  <c r="J83" i="1"/>
  <c r="H83" i="1"/>
  <c r="G83" i="1"/>
  <c r="E83" i="1"/>
  <c r="D83" i="1"/>
  <c r="C83" i="1"/>
  <c r="M82" i="1"/>
  <c r="L82" i="1"/>
  <c r="K82" i="1"/>
  <c r="J82" i="1"/>
  <c r="H82" i="1"/>
  <c r="G82" i="1"/>
  <c r="E82" i="1"/>
  <c r="D82" i="1"/>
  <c r="M81" i="1"/>
  <c r="L81" i="1"/>
  <c r="K81" i="1"/>
  <c r="J81" i="1"/>
  <c r="H81" i="1"/>
  <c r="G81" i="1"/>
  <c r="M80" i="1"/>
  <c r="L80" i="1"/>
  <c r="K80" i="1"/>
  <c r="J80" i="1"/>
  <c r="H80" i="1"/>
  <c r="G80" i="1"/>
  <c r="E80" i="1"/>
  <c r="D80" i="1"/>
  <c r="M79" i="1"/>
  <c r="L79" i="1"/>
  <c r="K79" i="1"/>
  <c r="J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E75" i="1"/>
  <c r="D75" i="1"/>
  <c r="D74" i="1" s="1"/>
  <c r="O74" i="1"/>
  <c r="J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L72" i="1"/>
  <c r="K72" i="1"/>
  <c r="J72" i="1"/>
  <c r="H72" i="1"/>
  <c r="G72" i="1"/>
  <c r="E72" i="1"/>
  <c r="D72" i="1"/>
  <c r="C72" i="1"/>
  <c r="O71" i="1"/>
  <c r="M71" i="1"/>
  <c r="L71" i="1"/>
  <c r="K71" i="1"/>
  <c r="J71" i="1"/>
  <c r="H71" i="1"/>
  <c r="G71" i="1"/>
  <c r="D71" i="1"/>
  <c r="C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O65" i="1"/>
  <c r="M65" i="1"/>
  <c r="L65" i="1"/>
  <c r="K65" i="1"/>
  <c r="J65" i="1"/>
  <c r="H65" i="1"/>
  <c r="G65" i="1"/>
  <c r="D65" i="1"/>
  <c r="C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O60" i="1"/>
  <c r="M60" i="1"/>
  <c r="L60" i="1"/>
  <c r="K60" i="1"/>
  <c r="J60" i="1"/>
  <c r="H60" i="1"/>
  <c r="G60" i="1"/>
  <c r="D60" i="1"/>
  <c r="C60" i="1"/>
  <c r="M59" i="1"/>
  <c r="L59" i="1"/>
  <c r="K59" i="1"/>
  <c r="J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O54" i="1"/>
  <c r="M54" i="1"/>
  <c r="L54" i="1"/>
  <c r="K54" i="1"/>
  <c r="J54" i="1"/>
  <c r="H54" i="1"/>
  <c r="G54" i="1"/>
  <c r="D54" i="1"/>
  <c r="C54" i="1"/>
  <c r="M53" i="1"/>
  <c r="L53" i="1"/>
  <c r="K53" i="1"/>
  <c r="J53" i="1"/>
  <c r="H53" i="1"/>
  <c r="M52" i="1"/>
  <c r="L52" i="1"/>
  <c r="K52" i="1"/>
  <c r="J52" i="1"/>
  <c r="H52" i="1"/>
  <c r="G52" i="1"/>
  <c r="G51" i="1" s="1"/>
  <c r="D52" i="1"/>
  <c r="D51" i="1" s="1"/>
  <c r="O51" i="1"/>
  <c r="H51" i="1"/>
  <c r="C51" i="1"/>
  <c r="M50" i="1"/>
  <c r="L50" i="1"/>
  <c r="K50" i="1"/>
  <c r="J50" i="1"/>
  <c r="H50" i="1"/>
  <c r="G50" i="1"/>
  <c r="E50" i="1"/>
  <c r="D50" i="1"/>
  <c r="M49" i="1"/>
  <c r="L49" i="1"/>
  <c r="K49" i="1"/>
  <c r="J49" i="1"/>
  <c r="H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G46" i="1"/>
  <c r="E46" i="1"/>
  <c r="D46" i="1"/>
  <c r="O45" i="1"/>
  <c r="M45" i="1"/>
  <c r="L45" i="1"/>
  <c r="K45" i="1"/>
  <c r="J45" i="1"/>
  <c r="H45" i="1"/>
  <c r="G45" i="1"/>
  <c r="E45" i="1"/>
  <c r="D45" i="1"/>
  <c r="C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M39" i="1" s="1"/>
  <c r="N39" i="1" s="1"/>
  <c r="L40" i="1"/>
  <c r="L39" i="1" s="1"/>
  <c r="K40" i="1"/>
  <c r="J40" i="1"/>
  <c r="H40" i="1"/>
  <c r="H39" i="1" s="1"/>
  <c r="G40" i="1"/>
  <c r="G39" i="1" s="1"/>
  <c r="E40" i="1"/>
  <c r="E39" i="1" s="1"/>
  <c r="D40" i="1"/>
  <c r="D39" i="1" s="1"/>
  <c r="O39" i="1"/>
  <c r="J39" i="1"/>
  <c r="C39" i="1"/>
  <c r="O38" i="1"/>
  <c r="M38" i="1"/>
  <c r="L38" i="1"/>
  <c r="K38" i="1"/>
  <c r="J38" i="1"/>
  <c r="H38" i="1"/>
  <c r="G38" i="1"/>
  <c r="D38" i="1"/>
  <c r="C38" i="1"/>
  <c r="O37" i="1"/>
  <c r="M37" i="1"/>
  <c r="L37" i="1"/>
  <c r="K37" i="1"/>
  <c r="J37" i="1"/>
  <c r="H37" i="1"/>
  <c r="G37" i="1"/>
  <c r="E37" i="1"/>
  <c r="D37" i="1"/>
  <c r="C37" i="1"/>
  <c r="O36" i="1"/>
  <c r="M36" i="1"/>
  <c r="L36" i="1"/>
  <c r="K36" i="1"/>
  <c r="J36" i="1"/>
  <c r="H36" i="1"/>
  <c r="G36" i="1"/>
  <c r="E36" i="1"/>
  <c r="D36" i="1"/>
  <c r="C36" i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D34" i="1"/>
  <c r="C34" i="1"/>
  <c r="J33" i="1"/>
  <c r="M32" i="1"/>
  <c r="L32" i="1"/>
  <c r="K32" i="1"/>
  <c r="J32" i="1"/>
  <c r="H32" i="1"/>
  <c r="G32" i="1"/>
  <c r="E32" i="1"/>
  <c r="D32" i="1"/>
  <c r="M31" i="1"/>
  <c r="M30" i="1" s="1"/>
  <c r="L31" i="1"/>
  <c r="L30" i="1" s="1"/>
  <c r="K31" i="1"/>
  <c r="K30" i="1" s="1"/>
  <c r="J31" i="1"/>
  <c r="H31" i="1"/>
  <c r="H30" i="1" s="1"/>
  <c r="G31" i="1"/>
  <c r="E31" i="1"/>
  <c r="E30" i="1" s="1"/>
  <c r="D31" i="1"/>
  <c r="D30" i="1" s="1"/>
  <c r="O30" i="1"/>
  <c r="J30" i="1"/>
  <c r="C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M28" i="1"/>
  <c r="L28" i="1"/>
  <c r="K28" i="1"/>
  <c r="J28" i="1"/>
  <c r="H28" i="1"/>
  <c r="I28" i="1" s="1"/>
  <c r="G28" i="1"/>
  <c r="E28" i="1"/>
  <c r="F28" i="1" s="1"/>
  <c r="D28" i="1"/>
  <c r="B28" i="1"/>
  <c r="O27" i="1"/>
  <c r="M27" i="1"/>
  <c r="N27" i="1" s="1"/>
  <c r="L27" i="1"/>
  <c r="K27" i="1"/>
  <c r="J27" i="1"/>
  <c r="H27" i="1"/>
  <c r="G27" i="1"/>
  <c r="E27" i="1"/>
  <c r="D27" i="1"/>
  <c r="C27" i="1"/>
  <c r="O26" i="1"/>
  <c r="M26" i="1"/>
  <c r="N26" i="1" s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I24" i="1" s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I19" i="1" s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G10" i="1"/>
  <c r="G9" i="1" s="1"/>
  <c r="E10" i="1"/>
  <c r="E9" i="1" s="1"/>
  <c r="D10" i="1"/>
  <c r="D9" i="1" s="1"/>
  <c r="O9" i="1"/>
  <c r="H9" i="1"/>
  <c r="C9" i="1"/>
  <c r="M8" i="1"/>
  <c r="L8" i="1"/>
  <c r="K8" i="1"/>
  <c r="J8" i="1"/>
  <c r="H8" i="1"/>
  <c r="G8" i="1"/>
  <c r="E8" i="1"/>
  <c r="D8" i="1"/>
  <c r="M7" i="1"/>
  <c r="L7" i="1"/>
  <c r="L6" i="1" s="1"/>
  <c r="K7" i="1"/>
  <c r="K6" i="1" s="1"/>
  <c r="J7" i="1"/>
  <c r="H7" i="1"/>
  <c r="H6" i="1" s="1"/>
  <c r="I6" i="1" s="1"/>
  <c r="G7" i="1"/>
  <c r="G6" i="1" s="1"/>
  <c r="E7" i="1"/>
  <c r="E6" i="1" s="1"/>
  <c r="D7" i="1"/>
  <c r="D6" i="1" s="1"/>
  <c r="O6" i="1"/>
  <c r="J6" i="1"/>
  <c r="C6" i="1"/>
  <c r="F6" i="1" l="1"/>
  <c r="N54" i="1"/>
  <c r="I85" i="1"/>
  <c r="I54" i="1"/>
  <c r="F83" i="1"/>
  <c r="I36" i="1"/>
  <c r="K39" i="1"/>
  <c r="N9" i="1"/>
  <c r="I72" i="1"/>
  <c r="I60" i="1"/>
  <c r="G79" i="1"/>
  <c r="H79" i="1"/>
  <c r="G13" i="1"/>
  <c r="F30" i="1"/>
  <c r="I20" i="1"/>
  <c r="I9" i="1"/>
  <c r="N20" i="1"/>
  <c r="N24" i="1"/>
  <c r="N28" i="1"/>
  <c r="F24" i="1"/>
  <c r="I27" i="1"/>
  <c r="F9" i="1"/>
  <c r="K14" i="1"/>
  <c r="K13" i="1" s="1"/>
  <c r="F20" i="1"/>
  <c r="N22" i="1"/>
  <c r="K18" i="1"/>
  <c r="N85" i="1"/>
  <c r="M14" i="1"/>
  <c r="M13" i="1" s="1"/>
  <c r="N13" i="1" s="1"/>
  <c r="N23" i="1"/>
  <c r="I30" i="1"/>
  <c r="N35" i="1"/>
  <c r="N65" i="1"/>
  <c r="I71" i="1"/>
  <c r="N73" i="1"/>
  <c r="I90" i="1"/>
  <c r="I83" i="1"/>
  <c r="J9" i="1"/>
  <c r="M51" i="1"/>
  <c r="N51" i="1" s="1"/>
  <c r="K74" i="1"/>
  <c r="M6" i="1"/>
  <c r="N6" i="1" s="1"/>
  <c r="E18" i="1"/>
  <c r="G33" i="1"/>
  <c r="N36" i="1"/>
  <c r="K51" i="1"/>
  <c r="N60" i="1"/>
  <c r="G76" i="1"/>
  <c r="G74" i="1" s="1"/>
  <c r="G30" i="1"/>
  <c r="H14" i="1"/>
  <c r="H13" i="1" s="1"/>
  <c r="N21" i="1"/>
  <c r="N30" i="1"/>
  <c r="I35" i="1"/>
  <c r="I37" i="1"/>
  <c r="N37" i="1"/>
  <c r="L51" i="1"/>
  <c r="N71" i="1"/>
  <c r="I73" i="1"/>
  <c r="M74" i="1"/>
  <c r="N74" i="1" s="1"/>
  <c r="H76" i="1"/>
  <c r="I84" i="1"/>
  <c r="N25" i="1"/>
  <c r="N29" i="1"/>
  <c r="N45" i="1"/>
  <c r="N83" i="1"/>
  <c r="F22" i="1"/>
  <c r="F25" i="1"/>
  <c r="L33" i="1"/>
  <c r="I51" i="1"/>
  <c r="N72" i="1"/>
  <c r="E74" i="1"/>
  <c r="L18" i="1"/>
  <c r="I21" i="1"/>
  <c r="D33" i="1"/>
  <c r="M33" i="1"/>
  <c r="F37" i="1"/>
  <c r="N38" i="1"/>
  <c r="F72" i="1"/>
  <c r="D13" i="1"/>
  <c r="D18" i="1"/>
  <c r="M18" i="1"/>
  <c r="N18" i="1" s="1"/>
  <c r="I22" i="1"/>
  <c r="F23" i="1"/>
  <c r="I25" i="1"/>
  <c r="F26" i="1"/>
  <c r="E33" i="1"/>
  <c r="F45" i="1"/>
  <c r="L74" i="1"/>
  <c r="I86" i="1"/>
  <c r="M86" i="1"/>
  <c r="N86" i="1" s="1"/>
  <c r="F18" i="1"/>
  <c r="K33" i="1"/>
  <c r="I39" i="1"/>
  <c r="J51" i="1"/>
  <c r="I65" i="1"/>
  <c r="N84" i="1"/>
  <c r="I13" i="1"/>
  <c r="L14" i="1"/>
  <c r="L13" i="1" s="1"/>
  <c r="G18" i="1"/>
  <c r="I23" i="1"/>
  <c r="I26" i="1"/>
  <c r="F27" i="1"/>
  <c r="H33" i="1"/>
  <c r="I33" i="1" s="1"/>
  <c r="O33" i="1"/>
  <c r="O90" i="1" s="1"/>
  <c r="I38" i="1"/>
  <c r="F39" i="1"/>
  <c r="I45" i="1"/>
  <c r="F73" i="1"/>
  <c r="H18" i="1"/>
  <c r="I18" i="1" s="1"/>
  <c r="F21" i="1"/>
  <c r="I34" i="1"/>
  <c r="F35" i="1"/>
  <c r="F36" i="1"/>
  <c r="K86" i="1"/>
  <c r="F19" i="1"/>
  <c r="N19" i="1"/>
  <c r="C33" i="1"/>
  <c r="C93" i="1" s="1"/>
  <c r="F34" i="1"/>
  <c r="N34" i="1"/>
  <c r="H74" i="1" l="1"/>
  <c r="L89" i="1"/>
  <c r="L93" i="1" s="1"/>
  <c r="G89" i="1"/>
  <c r="G93" i="1" s="1"/>
  <c r="N33" i="1"/>
  <c r="M89" i="1"/>
  <c r="M93" i="1" s="1"/>
  <c r="H89" i="1"/>
  <c r="I89" i="1" s="1"/>
  <c r="I74" i="1"/>
  <c r="O93" i="1"/>
  <c r="N90" i="1"/>
  <c r="D89" i="1"/>
  <c r="D93" i="1" s="1"/>
  <c r="E89" i="1"/>
  <c r="F89" i="1" s="1"/>
  <c r="K89" i="1"/>
  <c r="K93" i="1" s="1"/>
  <c r="F33" i="1"/>
  <c r="F74" i="1"/>
  <c r="N89" i="1" l="1"/>
  <c r="E93" i="1"/>
  <c r="H93" i="1"/>
</calcChain>
</file>

<file path=xl/sharedStrings.xml><?xml version="1.0" encoding="utf-8"?>
<sst xmlns="http://schemas.openxmlformats.org/spreadsheetml/2006/main" count="157" uniqueCount="134">
  <si>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</si>
  <si>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</si>
  <si>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</si>
  <si>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</si>
  <si>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</si>
  <si>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</si>
  <si>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</si>
  <si>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</si>
  <si>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</si>
  <si>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</si>
  <si>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</si>
  <si>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</si>
  <si>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</si>
  <si>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</si>
  <si>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</si>
  <si>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</si>
  <si>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</si>
  <si>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</si>
  <si>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</si>
  <si>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</si>
  <si>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</si>
  <si>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</si>
  <si>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</si>
  <si>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</si>
  <si>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</si>
  <si>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</si>
  <si>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</si>
  <si>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</si>
  <si>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</si>
  <si>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</si>
  <si>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</si>
  <si>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</si>
  <si>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</si>
  <si>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</si>
  <si>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</si>
  <si>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</si>
  <si>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</si>
  <si>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</si>
  <si>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</si>
  <si>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</si>
  <si>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</si>
  <si>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</si>
  <si>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</si>
  <si>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</si>
  <si>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</si>
  <si>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</si>
  <si>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</si>
  <si>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</si>
  <si>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</si>
  <si>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</si>
  <si>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</si>
  <si>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</si>
  <si>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</si>
  <si>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</si>
  <si>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</si>
  <si>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</si>
  <si>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</si>
  <si>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</si>
  <si>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</si>
  <si>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</si>
  <si>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</si>
  <si>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</si>
  <si>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</si>
  <si>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</si>
  <si>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</si>
  <si>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</si>
  <si>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</si>
  <si>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</si>
  <si>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</si>
  <si>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</si>
  <si>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</si>
  <si>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</si>
  <si>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</si>
  <si>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</si>
  <si>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</si>
  <si>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</si>
  <si>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</si>
  <si>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</si>
  <si>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</si>
  <si>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</si>
  <si>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</si>
  <si>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</si>
  <si>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</si>
  <si>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</si>
  <si>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</si>
  <si>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</si>
  <si>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</si>
  <si>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</si>
  <si>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</si>
  <si>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</si>
  <si>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</si>
  <si>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</si>
  <si>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</si>
  <si>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</si>
  <si>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</si>
  <si>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</si>
  <si>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</si>
  <si>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</si>
  <si>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</si>
  <si>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</si>
  <si>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</si>
  <si>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</si>
  <si>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</si>
  <si>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</si>
  <si>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</si>
  <si>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</si>
  <si>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</si>
  <si>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</si>
  <si>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</si>
  <si>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</si>
  <si>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</si>
  <si>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</si>
  <si>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</si>
  <si>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</si>
  <si>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</si>
  <si>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</si>
  <si>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</si>
  <si>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</si>
  <si>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</si>
  <si>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</si>
  <si>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</si>
  <si>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</si>
  <si>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</si>
  <si>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</si>
  <si>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</si>
  <si>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</si>
  <si>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</si>
  <si>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</si>
  <si>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</si>
  <si>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</si>
  <si>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</si>
  <si>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 z powodu niepomniejszania kwot wypłaconych o środki odzyskane.</t>
  </si>
  <si>
    <t>2.) Szacunkowe limity finansowe zostały przeliczone wg kursu 4,6343 (kurs EBC z przedostatniego dnia roboczego Komisji Europejskiej miesiąca poprzedzającego miesiąc, dla którego dokonuje się wyliczenia limitu alokacji środków wspólnotowych - 28.09.2023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</si>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</sst>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4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ateusiak\Desktop\Monitoringowe%2014-20\Miesi&#281;czne\2023\pa&#378;dziernik%202023%20r\ARiMR%20(M_2023-10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2184752298</v>
          </cell>
          <cell r="E100">
            <v>9850815793.1769428</v>
          </cell>
        </row>
        <row r="101">
          <cell r="D101">
            <v>10000000</v>
          </cell>
          <cell r="E101">
            <v>46322503.125643</v>
          </cell>
        </row>
        <row r="102">
          <cell r="D102">
            <v>80000000</v>
          </cell>
          <cell r="E102">
            <v>370744000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31.10.2023 r.</v>
          </cell>
        </row>
        <row r="8">
          <cell r="F8">
            <v>226110141.83348301</v>
          </cell>
          <cell r="AK8">
            <v>24</v>
          </cell>
          <cell r="AR8">
            <v>48999757</v>
          </cell>
        </row>
        <row r="9">
          <cell r="H9">
            <v>195</v>
          </cell>
          <cell r="I9">
            <v>213846805.05000001</v>
          </cell>
          <cell r="U9">
            <v>79</v>
          </cell>
          <cell r="V9">
            <v>118876567.62</v>
          </cell>
          <cell r="AK9">
            <v>23</v>
          </cell>
          <cell r="AL9">
            <v>46805685.340000004</v>
          </cell>
          <cell r="AM9">
            <v>29782457.170000006</v>
          </cell>
          <cell r="AN9">
            <v>10282627.930000002</v>
          </cell>
        </row>
        <row r="16">
          <cell r="H16">
            <v>5</v>
          </cell>
          <cell r="I16">
            <v>138624315.46000001</v>
          </cell>
          <cell r="U16">
            <v>2</v>
          </cell>
          <cell r="V16">
            <v>67859683.479999989</v>
          </cell>
          <cell r="AK16">
            <v>1</v>
          </cell>
          <cell r="AL16">
            <v>13520345.869999999</v>
          </cell>
          <cell r="AM16">
            <v>8602996.0700000003</v>
          </cell>
          <cell r="AN16">
            <v>2945609.12</v>
          </cell>
        </row>
        <row r="20">
          <cell r="F20">
            <v>494644402.06388396</v>
          </cell>
          <cell r="AR20">
            <v>108000519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456300386.75</v>
          </cell>
          <cell r="AK21">
            <v>17</v>
          </cell>
          <cell r="AL21">
            <v>286830135.44</v>
          </cell>
          <cell r="AM21">
            <v>182510014.22999999</v>
          </cell>
          <cell r="AN21">
            <v>63141932.809999995</v>
          </cell>
        </row>
        <row r="27">
          <cell r="H27">
            <v>86</v>
          </cell>
          <cell r="I27">
            <v>86633178.959999993</v>
          </cell>
          <cell r="U27">
            <v>34</v>
          </cell>
          <cell r="V27">
            <v>22937754.960000001</v>
          </cell>
          <cell r="AK27">
            <v>11</v>
          </cell>
          <cell r="AL27">
            <v>17969704.250000004</v>
          </cell>
          <cell r="AM27">
            <v>11434122.529999999</v>
          </cell>
          <cell r="AN27">
            <v>3893486.42</v>
          </cell>
        </row>
        <row r="39">
          <cell r="F39">
            <v>190231491.63983196</v>
          </cell>
          <cell r="AK39">
            <v>10640</v>
          </cell>
          <cell r="AR39">
            <v>42004400</v>
          </cell>
        </row>
        <row r="40">
          <cell r="AK40">
            <v>10591</v>
          </cell>
        </row>
        <row r="41">
          <cell r="H41">
            <v>4417</v>
          </cell>
          <cell r="U41">
            <v>3318</v>
          </cell>
          <cell r="AK41">
            <v>2436</v>
          </cell>
          <cell r="AL41">
            <v>8609024.4700000007</v>
          </cell>
          <cell r="AM41">
            <v>5477893.2100000009</v>
          </cell>
          <cell r="AN41">
            <v>1951975.1099999999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106</v>
          </cell>
          <cell r="V51">
            <v>146247348.06</v>
          </cell>
          <cell r="AK51">
            <v>50</v>
          </cell>
          <cell r="AL51">
            <v>73643679.549999997</v>
          </cell>
          <cell r="AM51">
            <v>46859472.290000007</v>
          </cell>
          <cell r="AN51">
            <v>16400592.349999998</v>
          </cell>
        </row>
        <row r="55">
          <cell r="F55">
            <v>17694917195.714794</v>
          </cell>
          <cell r="AK55">
            <v>44956</v>
          </cell>
          <cell r="AR55">
            <v>3894346435</v>
          </cell>
        </row>
        <row r="56">
          <cell r="F56">
            <v>10816436610.880936</v>
          </cell>
          <cell r="H56">
            <v>105077</v>
          </cell>
          <cell r="I56">
            <v>20434042820.27</v>
          </cell>
          <cell r="U56">
            <v>47240</v>
          </cell>
          <cell r="V56">
            <v>9079715247.4000015</v>
          </cell>
          <cell r="AK56">
            <v>41110</v>
          </cell>
          <cell r="AL56">
            <v>7837668347.9399977</v>
          </cell>
          <cell r="AM56">
            <v>4987108229.1200027</v>
          </cell>
          <cell r="AN56">
            <v>1752482009.8199978</v>
          </cell>
          <cell r="AR56">
            <v>2393752298</v>
          </cell>
        </row>
        <row r="71">
          <cell r="F71">
            <v>424927831.78166997</v>
          </cell>
          <cell r="H71">
            <v>4681</v>
          </cell>
          <cell r="I71">
            <v>805486735.70000005</v>
          </cell>
          <cell r="U71">
            <v>2798</v>
          </cell>
          <cell r="V71">
            <v>420423833.06999993</v>
          </cell>
          <cell r="AK71">
            <v>2550</v>
          </cell>
          <cell r="AL71">
            <v>391183376.07000005</v>
          </cell>
          <cell r="AM71">
            <v>342993264.46000004</v>
          </cell>
          <cell r="AN71">
            <v>87569780.109999985</v>
          </cell>
          <cell r="AR71">
            <v>94798335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587302449.0801059</v>
          </cell>
          <cell r="H75">
            <v>9730</v>
          </cell>
          <cell r="I75">
            <v>773706051.00999999</v>
          </cell>
          <cell r="U75">
            <v>4635</v>
          </cell>
          <cell r="V75">
            <v>375482534.74999994</v>
          </cell>
          <cell r="AK75">
            <v>3491</v>
          </cell>
          <cell r="AL75">
            <v>260978402.63999999</v>
          </cell>
          <cell r="AM75">
            <v>234776070.84</v>
          </cell>
          <cell r="AN75">
            <v>56952304.960000001</v>
          </cell>
          <cell r="AR75">
            <v>127338894</v>
          </cell>
        </row>
        <row r="84">
          <cell r="F84">
            <v>3374443654.8907609</v>
          </cell>
          <cell r="H84">
            <v>5846</v>
          </cell>
          <cell r="I84">
            <v>11194415060.359999</v>
          </cell>
          <cell r="U84">
            <v>1567</v>
          </cell>
          <cell r="V84">
            <v>3314137525.2600002</v>
          </cell>
          <cell r="AK84">
            <v>919</v>
          </cell>
          <cell r="AL84">
            <v>2163241705.0400004</v>
          </cell>
          <cell r="AM84">
            <v>1376470690.7300003</v>
          </cell>
          <cell r="AN84">
            <v>482553750.89999998</v>
          </cell>
          <cell r="AR84">
            <v>738330975</v>
          </cell>
        </row>
        <row r="96">
          <cell r="F96">
            <v>1949467287.5778248</v>
          </cell>
          <cell r="H96">
            <v>234</v>
          </cell>
          <cell r="I96">
            <v>2189936399.2360291</v>
          </cell>
          <cell r="U96">
            <v>185</v>
          </cell>
          <cell r="V96">
            <v>1862005157.102453</v>
          </cell>
          <cell r="AK96">
            <v>51</v>
          </cell>
          <cell r="AL96">
            <v>476792651.75999993</v>
          </cell>
          <cell r="AM96">
            <v>303383163.59000003</v>
          </cell>
          <cell r="AN96">
            <v>105321608.69</v>
          </cell>
          <cell r="AR96">
            <v>423098688</v>
          </cell>
        </row>
        <row r="97">
          <cell r="F97">
            <v>542339361.50349998</v>
          </cell>
          <cell r="H97">
            <v>61</v>
          </cell>
          <cell r="I97">
            <v>23455926.800000004</v>
          </cell>
          <cell r="U97">
            <v>0</v>
          </cell>
          <cell r="V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R97">
            <v>117027245</v>
          </cell>
        </row>
        <row r="98">
          <cell r="D98" t="str">
            <v>w tym beneficjent - PGW Wody Polskie</v>
          </cell>
          <cell r="H98">
            <v>0</v>
          </cell>
          <cell r="I98">
            <v>0</v>
          </cell>
          <cell r="U98">
            <v>0</v>
          </cell>
          <cell r="V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R98">
            <v>31916521</v>
          </cell>
        </row>
        <row r="99">
          <cell r="D99" t="str">
            <v>w tym beneficjenci - gminy</v>
          </cell>
          <cell r="H99">
            <v>61</v>
          </cell>
          <cell r="I99">
            <v>23455926.800000004</v>
          </cell>
          <cell r="U99">
            <v>0</v>
          </cell>
          <cell r="V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85110724</v>
          </cell>
        </row>
        <row r="100">
          <cell r="F100">
            <v>474748821.08471501</v>
          </cell>
          <cell r="AK100">
            <v>4838</v>
          </cell>
          <cell r="AR100">
            <v>103446174</v>
          </cell>
        </row>
        <row r="101">
          <cell r="H101">
            <v>9862</v>
          </cell>
          <cell r="I101">
            <v>716215453.03999996</v>
          </cell>
          <cell r="U101">
            <v>5696</v>
          </cell>
          <cell r="V101">
            <v>395584968.08999997</v>
          </cell>
          <cell r="AK101">
            <v>4324</v>
          </cell>
          <cell r="AL101">
            <v>305982471.48999995</v>
          </cell>
          <cell r="AM101">
            <v>193482494.15000001</v>
          </cell>
          <cell r="AN101">
            <v>67054735.75</v>
          </cell>
        </row>
        <row r="111">
          <cell r="H111">
            <v>1711</v>
          </cell>
          <cell r="I111">
            <v>121045287.78000002</v>
          </cell>
          <cell r="U111">
            <v>640</v>
          </cell>
          <cell r="V111">
            <v>34264263.329999998</v>
          </cell>
          <cell r="AK111">
            <v>517</v>
          </cell>
          <cell r="AL111">
            <v>28562044.539999999</v>
          </cell>
          <cell r="AM111">
            <v>18174026.699999999</v>
          </cell>
          <cell r="AN111">
            <v>6410473.0099999998</v>
          </cell>
        </row>
        <row r="124">
          <cell r="AK124">
            <v>120628</v>
          </cell>
        </row>
        <row r="125">
          <cell r="F125">
            <v>3440580704.4375191</v>
          </cell>
          <cell r="H125">
            <v>35642</v>
          </cell>
          <cell r="I125">
            <v>4485450000</v>
          </cell>
          <cell r="U125">
            <v>26689</v>
          </cell>
          <cell r="V125">
            <v>3410000000</v>
          </cell>
          <cell r="AK125">
            <v>26811</v>
          </cell>
          <cell r="AL125">
            <v>3114150000</v>
          </cell>
          <cell r="AM125">
            <v>1981533645</v>
          </cell>
          <cell r="AN125">
            <v>695732738.3599999</v>
          </cell>
          <cell r="AR125">
            <v>759171231</v>
          </cell>
        </row>
        <row r="134">
          <cell r="F134">
            <v>3241031266.8039918</v>
          </cell>
          <cell r="H134">
            <v>31826</v>
          </cell>
          <cell r="I134">
            <v>5630350000</v>
          </cell>
          <cell r="U134">
            <v>18297</v>
          </cell>
          <cell r="V134">
            <v>3207700000</v>
          </cell>
          <cell r="AK134">
            <v>16431</v>
          </cell>
          <cell r="AL134">
            <v>2426950000</v>
          </cell>
          <cell r="AM134">
            <v>1544268285</v>
          </cell>
          <cell r="AN134">
            <v>530798962.06</v>
          </cell>
          <cell r="AR134">
            <v>699477347</v>
          </cell>
        </row>
        <row r="143">
          <cell r="F143">
            <v>4411723799.5004082</v>
          </cell>
          <cell r="H143">
            <v>89944</v>
          </cell>
          <cell r="I143">
            <v>5396640000</v>
          </cell>
          <cell r="U143">
            <v>73014</v>
          </cell>
          <cell r="V143">
            <v>4380840000</v>
          </cell>
          <cell r="AK143">
            <v>73610</v>
          </cell>
          <cell r="AL143">
            <v>3867000000</v>
          </cell>
          <cell r="AM143">
            <v>2460572100.0000005</v>
          </cell>
          <cell r="AN143">
            <v>858502839.13000011</v>
          </cell>
          <cell r="AR143">
            <v>969252603</v>
          </cell>
        </row>
        <row r="154">
          <cell r="F154">
            <v>2990346277.5426025</v>
          </cell>
          <cell r="H154">
            <v>12801</v>
          </cell>
          <cell r="I154">
            <v>5532227976.1700001</v>
          </cell>
          <cell r="U154">
            <v>4254</v>
          </cell>
          <cell r="V154">
            <v>1819772349.7</v>
          </cell>
          <cell r="AK154">
            <v>3293</v>
          </cell>
          <cell r="AL154">
            <v>1442341973.6100001</v>
          </cell>
          <cell r="AM154">
            <v>917762190.81000018</v>
          </cell>
          <cell r="AN154">
            <v>317620633</v>
          </cell>
          <cell r="AR154">
            <v>651577793</v>
          </cell>
        </row>
        <row r="160">
          <cell r="F160">
            <v>10279836.028826999</v>
          </cell>
          <cell r="H160">
            <v>887</v>
          </cell>
          <cell r="U160">
            <v>571</v>
          </cell>
          <cell r="V160">
            <v>10115497.399999999</v>
          </cell>
          <cell r="AK160">
            <v>570</v>
          </cell>
          <cell r="AL160">
            <v>9979061.1999999993</v>
          </cell>
          <cell r="AM160">
            <v>6349673.71</v>
          </cell>
          <cell r="AN160">
            <v>2332100.96</v>
          </cell>
          <cell r="AR160">
            <v>2396857</v>
          </cell>
        </row>
        <row r="166">
          <cell r="F166">
            <v>10443746040.484819</v>
          </cell>
          <cell r="AK166">
            <v>2146</v>
          </cell>
          <cell r="AR166">
            <v>2313455964</v>
          </cell>
        </row>
        <row r="167">
          <cell r="H167">
            <v>6638</v>
          </cell>
          <cell r="I167">
            <v>10060681399.780415</v>
          </cell>
          <cell r="U167">
            <v>2960</v>
          </cell>
          <cell r="V167">
            <v>4093121446.3483934</v>
          </cell>
          <cell r="AK167">
            <v>1241</v>
          </cell>
          <cell r="AL167">
            <v>2214345510.8699999</v>
          </cell>
          <cell r="AM167">
            <v>1408988039.21</v>
          </cell>
          <cell r="AN167">
            <v>513035241.5800001</v>
          </cell>
        </row>
        <row r="168">
          <cell r="H168">
            <v>4423</v>
          </cell>
          <cell r="I168">
            <v>9893576600.1888523</v>
          </cell>
          <cell r="U168">
            <v>2382</v>
          </cell>
          <cell r="V168">
            <v>4903903046.6983414</v>
          </cell>
          <cell r="AK168">
            <v>1315</v>
          </cell>
          <cell r="AL168">
            <v>2652706250.4500003</v>
          </cell>
          <cell r="AM168">
            <v>1691105150.1800003</v>
          </cell>
          <cell r="AN168">
            <v>592598160.25</v>
          </cell>
        </row>
        <row r="171">
          <cell r="H171">
            <v>1517</v>
          </cell>
          <cell r="I171">
            <v>930429456.52448702</v>
          </cell>
          <cell r="U171">
            <v>846</v>
          </cell>
          <cell r="V171">
            <v>525700860.80769598</v>
          </cell>
          <cell r="AK171">
            <v>588</v>
          </cell>
          <cell r="AL171">
            <v>421109850.19999999</v>
          </cell>
          <cell r="AM171">
            <v>267952194.63</v>
          </cell>
          <cell r="AN171">
            <v>93472471.100000009</v>
          </cell>
        </row>
        <row r="172">
          <cell r="H172">
            <v>350</v>
          </cell>
          <cell r="I172">
            <v>444843734.67647958</v>
          </cell>
          <cell r="U172">
            <v>217</v>
          </cell>
          <cell r="V172">
            <v>267888595.24623138</v>
          </cell>
          <cell r="AK172">
            <v>198</v>
          </cell>
          <cell r="AL172">
            <v>236167800.21000004</v>
          </cell>
          <cell r="AM172">
            <v>150273570.56</v>
          </cell>
          <cell r="AN172">
            <v>53319345.240000002</v>
          </cell>
        </row>
        <row r="173">
          <cell r="H173">
            <v>103</v>
          </cell>
          <cell r="I173">
            <v>58895854.840573631</v>
          </cell>
          <cell r="U173">
            <v>75</v>
          </cell>
          <cell r="V173">
            <v>43819382.976900831</v>
          </cell>
          <cell r="AK173">
            <v>75</v>
          </cell>
          <cell r="AL173">
            <v>42629766.57</v>
          </cell>
          <cell r="AM173">
            <v>27125320.16</v>
          </cell>
          <cell r="AN173">
            <v>9568679.6400000006</v>
          </cell>
        </row>
        <row r="175">
          <cell r="F175">
            <v>1158353481.275012</v>
          </cell>
          <cell r="H175">
            <v>31428</v>
          </cell>
          <cell r="I175">
            <v>142558042.87</v>
          </cell>
          <cell r="U175">
            <v>24405</v>
          </cell>
          <cell r="V175">
            <v>1111868876.2</v>
          </cell>
          <cell r="AK175">
            <v>18934</v>
          </cell>
          <cell r="AL175">
            <v>811085664.06999993</v>
          </cell>
          <cell r="AM175">
            <v>516092595.55999994</v>
          </cell>
          <cell r="AN175">
            <v>183630489.79000002</v>
          </cell>
          <cell r="AR175">
            <v>257689060</v>
          </cell>
        </row>
        <row r="176">
          <cell r="H176">
            <v>28789</v>
          </cell>
          <cell r="I176">
            <v>126370035.23</v>
          </cell>
          <cell r="U176">
            <v>22632</v>
          </cell>
          <cell r="V176">
            <v>1102858863.5</v>
          </cell>
          <cell r="AK176">
            <v>18482</v>
          </cell>
          <cell r="AL176">
            <v>802005928.16999996</v>
          </cell>
          <cell r="AM176">
            <v>510315168.64999998</v>
          </cell>
          <cell r="AN176">
            <v>181634067.31999999</v>
          </cell>
        </row>
        <row r="177">
          <cell r="H177">
            <v>28638</v>
          </cell>
          <cell r="I177">
            <v>124207163.03</v>
          </cell>
          <cell r="U177">
            <v>22575</v>
          </cell>
          <cell r="AK177">
            <v>2834</v>
          </cell>
          <cell r="AL177">
            <v>97724714.480000004</v>
          </cell>
          <cell r="AM177">
            <v>62182054.190000013</v>
          </cell>
          <cell r="AN177">
            <v>22038781.560000002</v>
          </cell>
        </row>
        <row r="202">
          <cell r="H202">
            <v>151</v>
          </cell>
          <cell r="I202">
            <v>2162872.2000000002</v>
          </cell>
          <cell r="U202">
            <v>57</v>
          </cell>
          <cell r="AK202">
            <v>9431</v>
          </cell>
          <cell r="AL202">
            <v>353110571.00999993</v>
          </cell>
          <cell r="AM202">
            <v>224683510.81999999</v>
          </cell>
          <cell r="AN202">
            <v>80225485.839999989</v>
          </cell>
        </row>
        <row r="213">
          <cell r="V213">
            <v>528793742.68000007</v>
          </cell>
          <cell r="AK213">
            <v>7820</v>
          </cell>
          <cell r="AL213">
            <v>351170642.68000007</v>
          </cell>
          <cell r="AM213">
            <v>223449603.63999999</v>
          </cell>
          <cell r="AN213">
            <v>79369799.920000002</v>
          </cell>
        </row>
        <row r="223">
          <cell r="H223">
            <v>2639</v>
          </cell>
          <cell r="I223">
            <v>16188007.639999999</v>
          </cell>
          <cell r="U223">
            <v>1773</v>
          </cell>
          <cell r="V223">
            <v>9010012.6999999993</v>
          </cell>
          <cell r="AK223">
            <v>1338</v>
          </cell>
          <cell r="AL223">
            <v>9079735.9000000004</v>
          </cell>
          <cell r="AM223">
            <v>5777426.9100000011</v>
          </cell>
          <cell r="AN223">
            <v>1996422.47</v>
          </cell>
        </row>
        <row r="230">
          <cell r="F230">
            <v>1183368851.3800569</v>
          </cell>
          <cell r="AR230">
            <v>262416420</v>
          </cell>
        </row>
        <row r="231">
          <cell r="H231">
            <v>804</v>
          </cell>
          <cell r="U231">
            <v>773</v>
          </cell>
          <cell r="AK231">
            <v>665</v>
          </cell>
          <cell r="AL231">
            <v>599598320.12</v>
          </cell>
          <cell r="AM231">
            <v>377258968.12</v>
          </cell>
          <cell r="AN231">
            <v>132265039.22</v>
          </cell>
        </row>
        <row r="244">
          <cell r="AK244">
            <v>756</v>
          </cell>
          <cell r="AL244">
            <v>271254898.06999999</v>
          </cell>
          <cell r="AM244">
            <v>172599482.47999999</v>
          </cell>
          <cell r="AN244">
            <v>62977142.140000001</v>
          </cell>
        </row>
        <row r="245">
          <cell r="F245">
            <v>8687069573.9354401</v>
          </cell>
          <cell r="H245">
            <v>637941</v>
          </cell>
          <cell r="U245">
            <v>556299</v>
          </cell>
          <cell r="AK245">
            <v>122394</v>
          </cell>
          <cell r="AL245">
            <v>7088474885.3000002</v>
          </cell>
          <cell r="AM245">
            <v>4510380035.9699993</v>
          </cell>
          <cell r="AN245">
            <v>1591070802.8099997</v>
          </cell>
          <cell r="AR245">
            <v>1915164058</v>
          </cell>
        </row>
        <row r="246">
          <cell r="H246">
            <v>595344</v>
          </cell>
          <cell r="U246">
            <v>521344</v>
          </cell>
          <cell r="V246">
            <v>6404651651.1199999</v>
          </cell>
          <cell r="AK246">
            <v>115036</v>
          </cell>
          <cell r="AL246">
            <v>6529780665.250001</v>
          </cell>
          <cell r="AM246">
            <v>4154883239.8799996</v>
          </cell>
          <cell r="AN246">
            <v>1465791175.5699997</v>
          </cell>
        </row>
        <row r="247">
          <cell r="H247">
            <v>59823</v>
          </cell>
          <cell r="U247">
            <v>52181</v>
          </cell>
          <cell r="V247">
            <v>552397473.70999992</v>
          </cell>
          <cell r="AK247">
            <v>13467</v>
          </cell>
          <cell r="AL247">
            <v>558694220.04999995</v>
          </cell>
          <cell r="AM247">
            <v>355496796.08999997</v>
          </cell>
          <cell r="AN247">
            <v>125279627.23999999</v>
          </cell>
        </row>
        <row r="248">
          <cell r="H248">
            <v>488227</v>
          </cell>
          <cell r="U248">
            <v>412573</v>
          </cell>
          <cell r="AK248">
            <v>93860</v>
          </cell>
          <cell r="AL248">
            <v>5545750604.8199997</v>
          </cell>
          <cell r="AM248">
            <v>3528762476.2599998</v>
          </cell>
          <cell r="AN248">
            <v>1233718905.01</v>
          </cell>
        </row>
        <row r="265">
          <cell r="H265">
            <v>149714</v>
          </cell>
          <cell r="U265">
            <v>143726</v>
          </cell>
          <cell r="AK265">
            <v>57609</v>
          </cell>
          <cell r="AL265">
            <v>1542680163.6799998</v>
          </cell>
          <cell r="AM265">
            <v>981589488.20000005</v>
          </cell>
          <cell r="AN265">
            <v>357341333.44</v>
          </cell>
        </row>
        <row r="270">
          <cell r="AK270">
            <v>1</v>
          </cell>
          <cell r="AL270">
            <v>44116.800000000003</v>
          </cell>
          <cell r="AM270">
            <v>28071.51</v>
          </cell>
          <cell r="AN270">
            <v>10564.36</v>
          </cell>
        </row>
        <row r="271">
          <cell r="F271">
            <v>3847504081.8472915</v>
          </cell>
          <cell r="H271">
            <v>166085</v>
          </cell>
          <cell r="U271">
            <v>144396</v>
          </cell>
          <cell r="AK271">
            <v>34127</v>
          </cell>
          <cell r="AL271">
            <v>2939406627.2799997</v>
          </cell>
          <cell r="AM271">
            <v>1870342735.9200001</v>
          </cell>
          <cell r="AN271">
            <v>660376981.31999993</v>
          </cell>
          <cell r="AR271">
            <v>849068117</v>
          </cell>
        </row>
        <row r="272">
          <cell r="H272">
            <v>42026</v>
          </cell>
          <cell r="U272">
            <v>34036</v>
          </cell>
          <cell r="V272">
            <v>692064235.09000003</v>
          </cell>
          <cell r="AK272">
            <v>16692</v>
          </cell>
          <cell r="AL272">
            <v>700076970.78000009</v>
          </cell>
          <cell r="AM272">
            <v>445458645.95999998</v>
          </cell>
          <cell r="AN272">
            <v>156543874.16999999</v>
          </cell>
        </row>
        <row r="273">
          <cell r="H273">
            <v>138609</v>
          </cell>
          <cell r="U273">
            <v>121339</v>
          </cell>
          <cell r="V273">
            <v>2225614798.29</v>
          </cell>
          <cell r="AK273">
            <v>29471</v>
          </cell>
          <cell r="AL273">
            <v>2239329656.5</v>
          </cell>
          <cell r="AM273">
            <v>1424884089.9599998</v>
          </cell>
          <cell r="AN273">
            <v>503833107.14999998</v>
          </cell>
        </row>
        <row r="274">
          <cell r="H274">
            <v>125306</v>
          </cell>
          <cell r="U274">
            <v>104436</v>
          </cell>
          <cell r="AK274">
            <v>23816</v>
          </cell>
          <cell r="AL274">
            <v>2378368196.3299999</v>
          </cell>
          <cell r="AM274">
            <v>1513354332.5499997</v>
          </cell>
          <cell r="AN274">
            <v>530518409.58999997</v>
          </cell>
        </row>
        <row r="291">
          <cell r="H291">
            <v>40779</v>
          </cell>
          <cell r="U291">
            <v>39960</v>
          </cell>
          <cell r="AK291">
            <v>17901</v>
          </cell>
          <cell r="AL291">
            <v>561038430.95000005</v>
          </cell>
          <cell r="AM291">
            <v>356988403.37</v>
          </cell>
          <cell r="AN291">
            <v>129858571.72999999</v>
          </cell>
        </row>
        <row r="296">
          <cell r="F296">
            <v>12584840409.499817</v>
          </cell>
          <cell r="H296">
            <v>7139846</v>
          </cell>
          <cell r="U296">
            <v>6239475</v>
          </cell>
          <cell r="V296">
            <v>11086330531.110001</v>
          </cell>
          <cell r="AK296">
            <v>1083719</v>
          </cell>
          <cell r="AL296">
            <v>11585062705.779999</v>
          </cell>
          <cell r="AM296">
            <v>7878549897.5699987</v>
          </cell>
          <cell r="AN296">
            <v>2608588528.6900005</v>
          </cell>
          <cell r="AR296">
            <v>2820928425</v>
          </cell>
        </row>
        <row r="297">
          <cell r="H297">
            <v>279875</v>
          </cell>
          <cell r="U297">
            <v>245567</v>
          </cell>
          <cell r="V297">
            <v>546951807.66000009</v>
          </cell>
          <cell r="AK297">
            <v>41401</v>
          </cell>
          <cell r="AL297">
            <v>572412988.12000012</v>
          </cell>
          <cell r="AM297">
            <v>391646558.37000006</v>
          </cell>
          <cell r="AN297">
            <v>128726042.60000001</v>
          </cell>
        </row>
        <row r="298">
          <cell r="H298">
            <v>5928253</v>
          </cell>
          <cell r="U298">
            <v>5225287</v>
          </cell>
          <cell r="V298">
            <v>9364577647.8800011</v>
          </cell>
          <cell r="AK298">
            <v>928062</v>
          </cell>
          <cell r="AL298">
            <v>9763843473.0699997</v>
          </cell>
          <cell r="AM298">
            <v>6612717454.4700003</v>
          </cell>
          <cell r="AN298">
            <v>2202687003.8600001</v>
          </cell>
        </row>
        <row r="299">
          <cell r="H299">
            <v>1142650</v>
          </cell>
          <cell r="U299">
            <v>945415</v>
          </cell>
          <cell r="V299">
            <v>1174801075.5700002</v>
          </cell>
          <cell r="AK299">
            <v>219389</v>
          </cell>
          <cell r="AL299">
            <v>1248806244.5900004</v>
          </cell>
          <cell r="AM299">
            <v>874185884.72999978</v>
          </cell>
          <cell r="AN299">
            <v>277175482.23000002</v>
          </cell>
        </row>
        <row r="300">
          <cell r="H300">
            <v>7139037</v>
          </cell>
          <cell r="U300">
            <v>6238666</v>
          </cell>
          <cell r="V300">
            <v>11082326990.810001</v>
          </cell>
          <cell r="AK300">
            <v>1083640</v>
          </cell>
          <cell r="AL300">
            <v>11582637439.389999</v>
          </cell>
          <cell r="AM300">
            <v>7877006703.3099985</v>
          </cell>
          <cell r="AN300">
            <v>2608022318.8400006</v>
          </cell>
        </row>
        <row r="310">
          <cell r="H310">
            <v>809</v>
          </cell>
          <cell r="U310">
            <v>809</v>
          </cell>
          <cell r="V310">
            <v>4003540.3000000003</v>
          </cell>
          <cell r="AK310">
            <v>812</v>
          </cell>
          <cell r="AL310">
            <v>2425266.3899999997</v>
          </cell>
          <cell r="AM310">
            <v>1543194.2599999998</v>
          </cell>
          <cell r="AN310">
            <v>566209.84999999986</v>
          </cell>
        </row>
        <row r="312">
          <cell r="F312">
            <v>974377692.0773809</v>
          </cell>
          <cell r="H312">
            <v>144694</v>
          </cell>
          <cell r="U312">
            <v>136566</v>
          </cell>
          <cell r="V312">
            <v>969175051.75999999</v>
          </cell>
          <cell r="AK312">
            <v>57949</v>
          </cell>
          <cell r="AL312">
            <v>969889981.1500001</v>
          </cell>
          <cell r="AM312">
            <v>668111337.90999985</v>
          </cell>
          <cell r="AN312">
            <v>210505010.86999997</v>
          </cell>
          <cell r="AR312">
            <v>211340000</v>
          </cell>
        </row>
        <row r="317">
          <cell r="F317">
            <v>761562937.74498892</v>
          </cell>
          <cell r="H317">
            <v>1112</v>
          </cell>
          <cell r="I317">
            <v>2594340400.8599997</v>
          </cell>
          <cell r="U317">
            <v>410</v>
          </cell>
          <cell r="V317">
            <v>628871746</v>
          </cell>
          <cell r="AK317">
            <v>311</v>
          </cell>
          <cell r="AL317">
            <v>286452938.92000008</v>
          </cell>
          <cell r="AM317">
            <v>137962132.47</v>
          </cell>
          <cell r="AN317">
            <v>61815595.640000001</v>
          </cell>
          <cell r="AR317">
            <v>163644108</v>
          </cell>
        </row>
        <row r="325">
          <cell r="F325">
            <v>39173525.073982999</v>
          </cell>
          <cell r="H325">
            <v>738</v>
          </cell>
          <cell r="I325">
            <v>7120973.2999999998</v>
          </cell>
          <cell r="U325">
            <v>545</v>
          </cell>
          <cell r="V325">
            <v>5833089.790000001</v>
          </cell>
          <cell r="AK325">
            <v>523</v>
          </cell>
          <cell r="AL325">
            <v>5436679.2999999998</v>
          </cell>
          <cell r="AM325">
            <v>3459356.2200000007</v>
          </cell>
          <cell r="AN325">
            <v>1191306.6700000002</v>
          </cell>
          <cell r="AR325">
            <v>8470000</v>
          </cell>
        </row>
        <row r="329">
          <cell r="F329">
            <v>4374272069.8707275</v>
          </cell>
          <cell r="AK329">
            <v>22188</v>
          </cell>
          <cell r="AR329">
            <v>964653465</v>
          </cell>
        </row>
        <row r="330">
          <cell r="H330">
            <v>620</v>
          </cell>
          <cell r="I330">
            <v>61028000</v>
          </cell>
          <cell r="U330">
            <v>607</v>
          </cell>
          <cell r="V330">
            <v>59936000</v>
          </cell>
          <cell r="AK330">
            <v>334</v>
          </cell>
          <cell r="AL330">
            <v>54528578.659999996</v>
          </cell>
          <cell r="AM330">
            <v>34697222.630000003</v>
          </cell>
          <cell r="AN330">
            <v>12436610.869999997</v>
          </cell>
        </row>
        <row r="333">
          <cell r="H333">
            <v>51350</v>
          </cell>
          <cell r="I333">
            <v>5897795506.7849665</v>
          </cell>
          <cell r="AK333">
            <v>22097</v>
          </cell>
          <cell r="AL333">
            <v>2766601132.1599998</v>
          </cell>
          <cell r="AM333">
            <v>1708402083.8499999</v>
          </cell>
          <cell r="AN333">
            <v>622323384.64999998</v>
          </cell>
        </row>
        <row r="334">
          <cell r="H334">
            <v>51350</v>
          </cell>
          <cell r="I334">
            <v>5897795506.7849665</v>
          </cell>
          <cell r="U334">
            <v>28591</v>
          </cell>
          <cell r="V334">
            <v>3233208400.2902861</v>
          </cell>
          <cell r="AK334">
            <v>22043</v>
          </cell>
          <cell r="AL334">
            <v>2761554451.6199999</v>
          </cell>
          <cell r="AM334">
            <v>1705190881.23</v>
          </cell>
          <cell r="AN334">
            <v>621188672.98000002</v>
          </cell>
        </row>
        <row r="335">
          <cell r="U335">
            <v>63</v>
          </cell>
          <cell r="V335">
            <v>5046680.5399999991</v>
          </cell>
          <cell r="AK335">
            <v>62</v>
          </cell>
          <cell r="AL335">
            <v>5046680.5399999991</v>
          </cell>
          <cell r="AM335">
            <v>3211202.62</v>
          </cell>
          <cell r="AN335">
            <v>1134711.67</v>
          </cell>
        </row>
        <row r="336">
          <cell r="H336">
            <v>404</v>
          </cell>
          <cell r="I336">
            <v>244171259.86947352</v>
          </cell>
          <cell r="AK336">
            <v>283</v>
          </cell>
          <cell r="AL336">
            <v>119408850.27000001</v>
          </cell>
          <cell r="AM336">
            <v>54093009.760000005</v>
          </cell>
          <cell r="AN336">
            <v>26310493.130000003</v>
          </cell>
        </row>
        <row r="337">
          <cell r="H337">
            <v>404</v>
          </cell>
          <cell r="I337">
            <v>244171259.86947352</v>
          </cell>
          <cell r="U337">
            <v>311</v>
          </cell>
          <cell r="V337">
            <v>183725740.56460631</v>
          </cell>
          <cell r="AK337">
            <v>282</v>
          </cell>
          <cell r="AL337">
            <v>118438691.99000001</v>
          </cell>
          <cell r="AM337">
            <v>53475698.080000006</v>
          </cell>
          <cell r="AN337">
            <v>26092646.490000002</v>
          </cell>
        </row>
        <row r="338">
          <cell r="U338">
            <v>4</v>
          </cell>
          <cell r="V338">
            <v>970158.28</v>
          </cell>
          <cell r="AK338">
            <v>7</v>
          </cell>
          <cell r="AL338">
            <v>970158.28</v>
          </cell>
          <cell r="AM338">
            <v>617311.68000000005</v>
          </cell>
          <cell r="AN338">
            <v>217846.64</v>
          </cell>
        </row>
        <row r="339">
          <cell r="H339">
            <v>274</v>
          </cell>
          <cell r="I339">
            <v>634304569.14668083</v>
          </cell>
          <cell r="U339">
            <v>273</v>
          </cell>
          <cell r="V339">
            <v>632624635.39668083</v>
          </cell>
          <cell r="AK339">
            <v>274</v>
          </cell>
          <cell r="AL339">
            <v>586527268.81000006</v>
          </cell>
          <cell r="AM339">
            <v>371845546.47999996</v>
          </cell>
          <cell r="AN339">
            <v>132307033.39999999</v>
          </cell>
        </row>
        <row r="340">
          <cell r="F340">
            <v>2175625183.8882642</v>
          </cell>
          <cell r="H340">
            <v>1721</v>
          </cell>
          <cell r="I340">
            <v>1484217918.5699999</v>
          </cell>
          <cell r="U340">
            <v>1584</v>
          </cell>
          <cell r="V340">
            <v>1398841517.3699999</v>
          </cell>
          <cell r="AK340">
            <v>43</v>
          </cell>
          <cell r="AL340">
            <v>1296349404.77</v>
          </cell>
          <cell r="AM340">
            <v>824866797.78999972</v>
          </cell>
          <cell r="AN340">
            <v>288405811.51999998</v>
          </cell>
          <cell r="AR340">
            <v>478137978</v>
          </cell>
        </row>
        <row r="343">
          <cell r="B343">
            <v>21</v>
          </cell>
          <cell r="C343" t="str">
            <v>Wyjątkowe tymczasowe wsparcie dla rolników i MŚP szczególnie dotkniętych kryzysem
związanym z COVID-19</v>
          </cell>
          <cell r="F343">
            <v>1199206775.296603</v>
          </cell>
          <cell r="H343">
            <v>195625</v>
          </cell>
          <cell r="U343">
            <v>180304</v>
          </cell>
          <cell r="V343">
            <v>1198851096.1099999</v>
          </cell>
          <cell r="AK343">
            <v>180341</v>
          </cell>
          <cell r="AL343">
            <v>1199188524.4499998</v>
          </cell>
          <cell r="AM343">
            <v>763043251.44000018</v>
          </cell>
          <cell r="AN343">
            <v>267027483.84999996</v>
          </cell>
          <cell r="AR343">
            <v>266943558</v>
          </cell>
        </row>
        <row r="344">
          <cell r="F344">
            <v>578552899.47788095</v>
          </cell>
          <cell r="H344">
            <v>34662</v>
          </cell>
          <cell r="U344">
            <v>30137</v>
          </cell>
          <cell r="V344">
            <v>578565305</v>
          </cell>
          <cell r="AK344">
            <v>30137</v>
          </cell>
          <cell r="AL344">
            <v>578724815</v>
          </cell>
          <cell r="AM344">
            <v>368242599.77000004</v>
          </cell>
          <cell r="AN344">
            <v>122722661.33</v>
          </cell>
          <cell r="AR344">
            <v>122685565</v>
          </cell>
        </row>
        <row r="345">
          <cell r="F345">
            <v>1170100432.3449669</v>
          </cell>
          <cell r="AK345">
            <v>53466</v>
          </cell>
          <cell r="AR345">
            <v>262285099</v>
          </cell>
        </row>
        <row r="346">
          <cell r="AK346">
            <v>17662</v>
          </cell>
          <cell r="AL346">
            <v>586710746.80999994</v>
          </cell>
          <cell r="AM346">
            <v>373321628.94999999</v>
          </cell>
          <cell r="AN346">
            <v>137689495.24000001</v>
          </cell>
        </row>
        <row r="347">
          <cell r="AK347">
            <v>35804</v>
          </cell>
          <cell r="AL347">
            <v>673095313.02999997</v>
          </cell>
          <cell r="AM347">
            <v>428288593.16000003</v>
          </cell>
          <cell r="AN347">
            <v>160332838.28</v>
          </cell>
        </row>
        <row r="348">
          <cell r="F348">
            <v>81803813576.268921</v>
          </cell>
          <cell r="H348">
            <v>8733642</v>
          </cell>
          <cell r="I348">
            <v>90964685272.697968</v>
          </cell>
          <cell r="U348">
            <v>7540436</v>
          </cell>
          <cell r="V348">
            <v>75126033369.251587</v>
          </cell>
          <cell r="AK348">
            <v>1294213</v>
          </cell>
          <cell r="AL348">
            <v>60779536854.679993</v>
          </cell>
          <cell r="AM348">
            <v>39272904659.779999</v>
          </cell>
          <cell r="AN348">
            <v>13611146852.749998</v>
          </cell>
          <cell r="AR348">
            <v>18056554933</v>
          </cell>
        </row>
        <row r="349">
          <cell r="F349">
            <v>82352367890.84729</v>
          </cell>
          <cell r="V349">
            <v>75671025369.251587</v>
          </cell>
          <cell r="AL349">
            <v>61324528854.679993</v>
          </cell>
          <cell r="AM349">
            <v>39619683069.239998</v>
          </cell>
          <cell r="AN349">
            <v>13729378168.249998</v>
          </cell>
          <cell r="AR349">
            <v>18175554933</v>
          </cell>
        </row>
      </sheetData>
      <sheetData sheetId="19"/>
      <sheetData sheetId="20"/>
      <sheetData sheetId="21"/>
      <sheetData sheetId="22"/>
      <sheetData sheetId="23">
        <row r="7">
          <cell r="F7">
            <v>10294848.13000001</v>
          </cell>
        </row>
        <row r="8">
          <cell r="F8">
            <v>22571733.219999999</v>
          </cell>
        </row>
        <row r="10">
          <cell r="F10">
            <v>126664649.42</v>
          </cell>
        </row>
        <row r="11">
          <cell r="F11">
            <v>447400471.40000004</v>
          </cell>
        </row>
        <row r="13">
          <cell r="F13">
            <v>1259444308.6700001</v>
          </cell>
        </row>
        <row r="14">
          <cell r="F14">
            <v>981099449.36000001</v>
          </cell>
        </row>
        <row r="15">
          <cell r="F15">
            <v>278344859.31</v>
          </cell>
        </row>
        <row r="16">
          <cell r="F16">
            <v>8901445284.9699993</v>
          </cell>
        </row>
        <row r="17">
          <cell r="F17">
            <v>7360332589.9799995</v>
          </cell>
        </row>
        <row r="18">
          <cell r="F18">
            <v>1541112694.99</v>
          </cell>
        </row>
        <row r="19">
          <cell r="F19">
            <v>3621925856.96</v>
          </cell>
        </row>
        <row r="20">
          <cell r="F20">
            <v>3061040706.8400002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91916</v>
          </cell>
          <cell r="E46">
            <v>17002429496.919996</v>
          </cell>
          <cell r="M46">
            <v>43889</v>
          </cell>
          <cell r="N46">
            <v>8073219257.4099979</v>
          </cell>
          <cell r="W46">
            <v>6945251991.1899996</v>
          </cell>
          <cell r="X46">
            <v>4419263713.0100021</v>
          </cell>
          <cell r="Y46">
            <v>1549899411.0399976</v>
          </cell>
        </row>
        <row r="69">
          <cell r="D69">
            <v>896</v>
          </cell>
          <cell r="E69">
            <v>678237307.79000008</v>
          </cell>
          <cell r="M69">
            <v>232</v>
          </cell>
          <cell r="N69">
            <v>178007192.76999998</v>
          </cell>
          <cell r="W69">
            <v>169423730.16999999</v>
          </cell>
          <cell r="X69">
            <v>107804318.45999998</v>
          </cell>
          <cell r="Y69">
            <v>38477411.640000008</v>
          </cell>
        </row>
        <row r="92">
          <cell r="D92">
            <v>4443</v>
          </cell>
          <cell r="E92">
            <v>1489780594.96</v>
          </cell>
          <cell r="M92">
            <v>1920</v>
          </cell>
          <cell r="N92">
            <v>610290951.68999994</v>
          </cell>
          <cell r="W92">
            <v>562700509.53999996</v>
          </cell>
          <cell r="X92">
            <v>358046326.80000007</v>
          </cell>
          <cell r="Y92">
            <v>127801820.60000005</v>
          </cell>
        </row>
        <row r="115">
          <cell r="D115">
            <v>2141</v>
          </cell>
          <cell r="E115">
            <v>776787057.8499999</v>
          </cell>
          <cell r="M115">
            <v>486</v>
          </cell>
          <cell r="N115">
            <v>162655467.23000002</v>
          </cell>
          <cell r="W115">
            <v>145265741.64000005</v>
          </cell>
          <cell r="X115">
            <v>92432588.930000007</v>
          </cell>
          <cell r="Y115">
            <v>33056517.549999997</v>
          </cell>
        </row>
        <row r="138">
          <cell r="D138">
            <v>2666</v>
          </cell>
          <cell r="E138">
            <v>210257633.5</v>
          </cell>
          <cell r="M138">
            <v>423</v>
          </cell>
          <cell r="N138">
            <v>30546697.299999997</v>
          </cell>
          <cell r="W138">
            <v>15026375.399999999</v>
          </cell>
          <cell r="X138">
            <v>9561281.9199999981</v>
          </cell>
          <cell r="Y138">
            <v>3246848.99</v>
          </cell>
        </row>
        <row r="161">
          <cell r="D161">
            <v>3015</v>
          </cell>
          <cell r="E161">
            <v>276550729.25</v>
          </cell>
          <cell r="M161">
            <v>290</v>
          </cell>
          <cell r="N161">
            <v>24995681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"/>
  <sheetViews>
    <sheetView tabSelected="1" topLeftCell="A2" zoomScale="80" zoomScaleNormal="80" workbookViewId="0">
      <selection sqref="A1:M2"/>
    </sheetView>
  </sheetViews>
  <sheetFormatPr defaultColWidth="9.1796875" defaultRowHeight="12.5" x14ac:dyDescent="0.25"/>
  <cols>
    <col min="1" max="1" width="14.26953125" style="1" customWidth="1"/>
    <col min="2" max="2" width="73.269531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1.7265625" style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59" t="s">
        <v>1</v>
      </c>
      <c r="E1" s="260"/>
      <c r="F1" s="261"/>
      <c r="G1" s="262" t="s">
        <v>2</v>
      </c>
      <c r="H1" s="262"/>
      <c r="I1" s="262"/>
      <c r="J1" s="263" t="s">
        <v>3</v>
      </c>
      <c r="K1" s="262"/>
      <c r="L1" s="262"/>
      <c r="M1" s="262"/>
      <c r="N1" s="264"/>
      <c r="O1" s="5" t="s">
        <v>4</v>
      </c>
    </row>
    <row r="2" spans="1:15" s="2" customFormat="1" ht="29" x14ac:dyDescent="0.25">
      <c r="A2" s="265" t="s">
        <v>5</v>
      </c>
      <c r="B2" s="268" t="s">
        <v>6</v>
      </c>
      <c r="C2" s="6" t="s">
        <v>7</v>
      </c>
      <c r="D2" s="271" t="s">
        <v>8</v>
      </c>
      <c r="E2" s="272"/>
      <c r="F2" s="268"/>
      <c r="G2" s="272" t="s">
        <v>9</v>
      </c>
      <c r="H2" s="272"/>
      <c r="I2" s="272"/>
      <c r="J2" s="273" t="s">
        <v>10</v>
      </c>
      <c r="K2" s="274"/>
      <c r="L2" s="274"/>
      <c r="M2" s="274"/>
      <c r="N2" s="275"/>
      <c r="O2" s="7" t="s">
        <v>11</v>
      </c>
    </row>
    <row r="3" spans="1:15" s="2" customFormat="1" ht="29" x14ac:dyDescent="0.25">
      <c r="A3" s="266"/>
      <c r="B3" s="269"/>
      <c r="C3" s="247" t="s">
        <v>12</v>
      </c>
      <c r="D3" s="249" t="s">
        <v>13</v>
      </c>
      <c r="E3" s="8" t="s">
        <v>14</v>
      </c>
      <c r="F3" s="9" t="s">
        <v>15</v>
      </c>
      <c r="G3" s="251" t="s">
        <v>16</v>
      </c>
      <c r="H3" s="10" t="s">
        <v>14</v>
      </c>
      <c r="I3" s="11" t="s">
        <v>15</v>
      </c>
      <c r="J3" s="253" t="s">
        <v>17</v>
      </c>
      <c r="K3" s="255" t="s">
        <v>14</v>
      </c>
      <c r="L3" s="256"/>
      <c r="M3" s="8" t="s">
        <v>18</v>
      </c>
      <c r="N3" s="9" t="s">
        <v>15</v>
      </c>
      <c r="O3" s="257" t="s">
        <v>12</v>
      </c>
    </row>
    <row r="4" spans="1:15" s="2" customFormat="1" ht="15" thickBot="1" x14ac:dyDescent="0.3">
      <c r="A4" s="267"/>
      <c r="B4" s="270"/>
      <c r="C4" s="248"/>
      <c r="D4" s="250"/>
      <c r="E4" s="12" t="s">
        <v>12</v>
      </c>
      <c r="F4" s="13" t="s">
        <v>19</v>
      </c>
      <c r="G4" s="252"/>
      <c r="H4" s="12" t="s">
        <v>12</v>
      </c>
      <c r="I4" s="14" t="s">
        <v>19</v>
      </c>
      <c r="J4" s="254"/>
      <c r="K4" s="12" t="s">
        <v>12</v>
      </c>
      <c r="L4" s="12" t="s">
        <v>20</v>
      </c>
      <c r="M4" s="12" t="s">
        <v>12</v>
      </c>
      <c r="N4" s="13" t="s">
        <v>19</v>
      </c>
      <c r="O4" s="258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226110141.83348301</v>
      </c>
      <c r="D6" s="27">
        <f>SUM(D7:D8)</f>
        <v>200</v>
      </c>
      <c r="E6" s="28">
        <f>SUM(E7:E8)</f>
        <v>352471120.50999999</v>
      </c>
      <c r="F6" s="29">
        <f>IFERROR(E6/C6,".")</f>
        <v>1.55884701876652</v>
      </c>
      <c r="G6" s="30">
        <f>SUM(G7:G8)</f>
        <v>81</v>
      </c>
      <c r="H6" s="28">
        <f>SUM(H7:H8)</f>
        <v>186736251.09999999</v>
      </c>
      <c r="I6" s="31">
        <f>IFERROR(H6/C6,".")</f>
        <v>0.82586411023314643</v>
      </c>
      <c r="J6" s="32">
        <f>'[3]arkusz główny'!AK8</f>
        <v>24</v>
      </c>
      <c r="K6" s="33">
        <f>SUM(K7:K8)</f>
        <v>60326031.210000001</v>
      </c>
      <c r="L6" s="33">
        <f>SUM(L7:L8)</f>
        <v>38385453.24000001</v>
      </c>
      <c r="M6" s="33">
        <f>SUM(M7:M8)</f>
        <v>13228237.050000001</v>
      </c>
      <c r="N6" s="34">
        <f>IFERROR(M6/O6,".")</f>
        <v>0.26996536023637835</v>
      </c>
      <c r="O6" s="35">
        <f>'[3]arkusz główny'!AR8</f>
        <v>48999757</v>
      </c>
    </row>
    <row r="7" spans="1:15" s="36" customFormat="1" ht="14" x14ac:dyDescent="0.3">
      <c r="A7" s="37" t="s">
        <v>25</v>
      </c>
      <c r="B7" s="38" t="s">
        <v>26</v>
      </c>
      <c r="C7" s="276"/>
      <c r="D7" s="39">
        <f>'[3]arkusz główny'!H9</f>
        <v>195</v>
      </c>
      <c r="E7" s="40">
        <f>'[3]arkusz główny'!I9</f>
        <v>213846805.05000001</v>
      </c>
      <c r="F7" s="277"/>
      <c r="G7" s="41">
        <f>'[3]arkusz główny'!U9</f>
        <v>79</v>
      </c>
      <c r="H7" s="40">
        <f>'[3]arkusz główny'!V9</f>
        <v>118876567.62</v>
      </c>
      <c r="I7" s="278"/>
      <c r="J7" s="42">
        <f>'[3]arkusz główny'!AK9</f>
        <v>23</v>
      </c>
      <c r="K7" s="43">
        <f>'[3]arkusz główny'!AL9</f>
        <v>46805685.340000004</v>
      </c>
      <c r="L7" s="43">
        <f>'[3]arkusz główny'!AM9</f>
        <v>29782457.170000006</v>
      </c>
      <c r="M7" s="43">
        <f>'[3]arkusz główny'!AN9</f>
        <v>10282627.930000002</v>
      </c>
      <c r="N7" s="279"/>
      <c r="O7" s="280"/>
    </row>
    <row r="8" spans="1:15" x14ac:dyDescent="0.25">
      <c r="A8" s="44" t="s">
        <v>27</v>
      </c>
      <c r="B8" s="45" t="s">
        <v>28</v>
      </c>
      <c r="C8" s="276"/>
      <c r="D8" s="46">
        <f>'[3]arkusz główny'!H16</f>
        <v>5</v>
      </c>
      <c r="E8" s="47">
        <f>'[3]arkusz główny'!I16</f>
        <v>138624315.46000001</v>
      </c>
      <c r="F8" s="277"/>
      <c r="G8" s="48">
        <f>'[3]arkusz główny'!U16</f>
        <v>2</v>
      </c>
      <c r="H8" s="47">
        <f>'[3]arkusz główny'!V16</f>
        <v>67859683.479999989</v>
      </c>
      <c r="I8" s="278"/>
      <c r="J8" s="49">
        <f>'[3]arkusz główny'!AK16</f>
        <v>1</v>
      </c>
      <c r="K8" s="50">
        <f>'[3]arkusz główny'!AL16</f>
        <v>13520345.869999999</v>
      </c>
      <c r="L8" s="51">
        <f>'[3]arkusz główny'!AM16</f>
        <v>8602996.0700000003</v>
      </c>
      <c r="M8" s="43">
        <f>'[3]arkusz główny'!AN16</f>
        <v>2945609.12</v>
      </c>
      <c r="N8" s="279"/>
      <c r="O8" s="280"/>
    </row>
    <row r="9" spans="1:15" ht="24" x14ac:dyDescent="0.25">
      <c r="A9" s="52">
        <v>2</v>
      </c>
      <c r="B9" s="53" t="s">
        <v>29</v>
      </c>
      <c r="C9" s="54">
        <f>'[3]arkusz główny'!F20</f>
        <v>494644402.06388396</v>
      </c>
      <c r="D9" s="55">
        <f>D10+D12</f>
        <v>189</v>
      </c>
      <c r="E9" s="56">
        <f>E10+E12</f>
        <v>586420189.61000001</v>
      </c>
      <c r="F9" s="57">
        <f>IFERROR(E9/C9,".")</f>
        <v>1.1855389187933498</v>
      </c>
      <c r="G9" s="58">
        <f>G10+G12</f>
        <v>122</v>
      </c>
      <c r="H9" s="56">
        <f>H10+H12</f>
        <v>479238141.70999998</v>
      </c>
      <c r="I9" s="59">
        <f>IFERROR(H9/C9,".")</f>
        <v>0.96885386696058429</v>
      </c>
      <c r="J9" s="60">
        <f>J12+J10</f>
        <v>28</v>
      </c>
      <c r="K9" s="61">
        <f>K10+K12</f>
        <v>304799839.69</v>
      </c>
      <c r="L9" s="61">
        <f>L10+L12</f>
        <v>193944136.75999999</v>
      </c>
      <c r="M9" s="61">
        <f>M10+M12</f>
        <v>67035419.229999997</v>
      </c>
      <c r="N9" s="62">
        <f>IFERROR(M9/O9,".")</f>
        <v>0.62069534341774779</v>
      </c>
      <c r="O9" s="63">
        <f>'[3]arkusz główny'!AR20</f>
        <v>108000519</v>
      </c>
    </row>
    <row r="10" spans="1:15" x14ac:dyDescent="0.25">
      <c r="A10" s="281" t="s">
        <v>30</v>
      </c>
      <c r="B10" s="38" t="s">
        <v>31</v>
      </c>
      <c r="C10" s="276"/>
      <c r="D10" s="282">
        <f>'[3]arkusz główny'!H21</f>
        <v>103</v>
      </c>
      <c r="E10" s="284">
        <f>'[3]arkusz główny'!I21</f>
        <v>499787010.64999998</v>
      </c>
      <c r="F10" s="277"/>
      <c r="G10" s="298">
        <f>'[3]arkusz główny'!U21</f>
        <v>88</v>
      </c>
      <c r="H10" s="284">
        <f>'[3]arkusz główny'!V21</f>
        <v>456300386.75</v>
      </c>
      <c r="I10" s="278"/>
      <c r="J10" s="300">
        <f>'[3]arkusz główny'!AK21</f>
        <v>17</v>
      </c>
      <c r="K10" s="289">
        <f>'[3]arkusz główny'!AL21</f>
        <v>286830135.44</v>
      </c>
      <c r="L10" s="301">
        <f>'[3]arkusz główny'!AM21</f>
        <v>182510014.22999999</v>
      </c>
      <c r="M10" s="289">
        <f>'[3]arkusz główny'!AN21</f>
        <v>63141932.809999995</v>
      </c>
      <c r="N10" s="279"/>
      <c r="O10" s="280"/>
    </row>
    <row r="11" spans="1:15" x14ac:dyDescent="0.25">
      <c r="A11" s="281"/>
      <c r="B11" s="64" t="s">
        <v>32</v>
      </c>
      <c r="C11" s="276"/>
      <c r="D11" s="283"/>
      <c r="E11" s="285"/>
      <c r="F11" s="277"/>
      <c r="G11" s="299"/>
      <c r="H11" s="285"/>
      <c r="I11" s="278"/>
      <c r="J11" s="300"/>
      <c r="K11" s="289"/>
      <c r="L11" s="302"/>
      <c r="M11" s="289"/>
      <c r="N11" s="279"/>
      <c r="O11" s="280"/>
    </row>
    <row r="12" spans="1:15" x14ac:dyDescent="0.25">
      <c r="A12" s="44" t="s">
        <v>33</v>
      </c>
      <c r="B12" s="45" t="s">
        <v>34</v>
      </c>
      <c r="C12" s="276"/>
      <c r="D12" s="46">
        <f>'[3]arkusz główny'!H27</f>
        <v>86</v>
      </c>
      <c r="E12" s="47">
        <f>'[3]arkusz główny'!I27</f>
        <v>86633178.959999993</v>
      </c>
      <c r="F12" s="277"/>
      <c r="G12" s="48">
        <f>'[3]arkusz główny'!U27</f>
        <v>34</v>
      </c>
      <c r="H12" s="47">
        <f>'[3]arkusz główny'!V27</f>
        <v>22937754.960000001</v>
      </c>
      <c r="I12" s="278"/>
      <c r="J12" s="49">
        <f>'[3]arkusz główny'!AK27</f>
        <v>11</v>
      </c>
      <c r="K12" s="50">
        <f>'[3]arkusz główny'!AL27</f>
        <v>17969704.250000004</v>
      </c>
      <c r="L12" s="50">
        <f>'[3]arkusz główny'!AM27</f>
        <v>11434122.529999999</v>
      </c>
      <c r="M12" s="50">
        <f>'[3]arkusz główny'!AN27</f>
        <v>3893486.42</v>
      </c>
      <c r="N12" s="279"/>
      <c r="O12" s="280"/>
    </row>
    <row r="13" spans="1:15" x14ac:dyDescent="0.25">
      <c r="A13" s="52">
        <v>3</v>
      </c>
      <c r="B13" s="53" t="s">
        <v>35</v>
      </c>
      <c r="C13" s="54">
        <f>'[3]arkusz główny'!F39</f>
        <v>190231491.63983196</v>
      </c>
      <c r="D13" s="55">
        <f>D14+D17</f>
        <v>4616</v>
      </c>
      <c r="E13" s="56">
        <f>E14+E17</f>
        <v>268858534.80000001</v>
      </c>
      <c r="F13" s="57"/>
      <c r="G13" s="58">
        <f>G14+G17</f>
        <v>3424</v>
      </c>
      <c r="H13" s="56">
        <f>H14+H17</f>
        <v>179113929.41000003</v>
      </c>
      <c r="I13" s="59">
        <f>IFERROR(H13/C13,".")</f>
        <v>0.94155771931347221</v>
      </c>
      <c r="J13" s="60">
        <f>'[3]arkusz główny'!AK39</f>
        <v>10640</v>
      </c>
      <c r="K13" s="61">
        <f>K14+K17</f>
        <v>104824437.23999999</v>
      </c>
      <c r="L13" s="61">
        <f>L14+L17</f>
        <v>66699684.88000001</v>
      </c>
      <c r="M13" s="61">
        <f>M14+M17</f>
        <v>23580652.489999998</v>
      </c>
      <c r="N13" s="62">
        <f>IFERROR(M13/O13,".")</f>
        <v>0.56138529511194057</v>
      </c>
      <c r="O13" s="63">
        <f>'[3]arkusz główny'!AR39</f>
        <v>42004400</v>
      </c>
    </row>
    <row r="14" spans="1:15" x14ac:dyDescent="0.25">
      <c r="A14" s="286" t="s">
        <v>36</v>
      </c>
      <c r="B14" s="65" t="s">
        <v>37</v>
      </c>
      <c r="C14" s="276"/>
      <c r="D14" s="42">
        <f>D15+D16</f>
        <v>4417</v>
      </c>
      <c r="E14" s="290"/>
      <c r="F14" s="292"/>
      <c r="G14" s="66">
        <f>G15+G16</f>
        <v>3318</v>
      </c>
      <c r="H14" s="67">
        <f>H15+H16</f>
        <v>32866581.350000009</v>
      </c>
      <c r="I14" s="293"/>
      <c r="J14" s="42">
        <f>'[3]arkusz główny'!AK40</f>
        <v>10591</v>
      </c>
      <c r="K14" s="43">
        <f>K15+K16</f>
        <v>31180757.689999998</v>
      </c>
      <c r="L14" s="43">
        <f>L15+L16</f>
        <v>19840212.590000004</v>
      </c>
      <c r="M14" s="43">
        <f>M15+M16</f>
        <v>7180060.1400000006</v>
      </c>
      <c r="N14" s="294"/>
      <c r="O14" s="297"/>
    </row>
    <row r="15" spans="1:15" ht="24" x14ac:dyDescent="0.25">
      <c r="A15" s="287"/>
      <c r="B15" s="65" t="s">
        <v>38</v>
      </c>
      <c r="C15" s="276"/>
      <c r="D15" s="42">
        <f>'[3]arkusz główny'!H41</f>
        <v>4417</v>
      </c>
      <c r="E15" s="290"/>
      <c r="F15" s="292"/>
      <c r="G15" s="66">
        <f>'[3]arkusz główny'!U41</f>
        <v>3318</v>
      </c>
      <c r="H15" s="67">
        <f>'[3]zobowiązania wieloletnie'!F7</f>
        <v>10294848.13000001</v>
      </c>
      <c r="I15" s="293"/>
      <c r="J15" s="42">
        <f>'[3]arkusz główny'!AK41</f>
        <v>2436</v>
      </c>
      <c r="K15" s="43">
        <f>'[3]arkusz główny'!AL41</f>
        <v>8609024.4700000007</v>
      </c>
      <c r="L15" s="43">
        <f>'[3]arkusz główny'!AM41</f>
        <v>5477893.2100000009</v>
      </c>
      <c r="M15" s="43">
        <f>'[3]arkusz główny'!AN41</f>
        <v>1951975.1099999999</v>
      </c>
      <c r="N15" s="295"/>
      <c r="O15" s="297"/>
    </row>
    <row r="16" spans="1:15" x14ac:dyDescent="0.25">
      <c r="A16" s="288"/>
      <c r="B16" s="68" t="s">
        <v>39</v>
      </c>
      <c r="C16" s="276"/>
      <c r="D16" s="69"/>
      <c r="E16" s="291"/>
      <c r="F16" s="292"/>
      <c r="G16" s="70"/>
      <c r="H16" s="71">
        <f>'[3]zobowiązania wieloletnie'!F8</f>
        <v>22571733.219999999</v>
      </c>
      <c r="I16" s="293"/>
      <c r="J16" s="72">
        <f>'[3]arkusz główny'!AK50</f>
        <v>8305</v>
      </c>
      <c r="K16" s="73">
        <f>'[3]arkusz główny'!AL50</f>
        <v>22571733.219999999</v>
      </c>
      <c r="L16" s="73">
        <f>'[3]arkusz główny'!AM50</f>
        <v>14362319.380000001</v>
      </c>
      <c r="M16" s="73">
        <f>'[3]arkusz główny'!AN50</f>
        <v>5228085.03</v>
      </c>
      <c r="N16" s="295"/>
      <c r="O16" s="297"/>
    </row>
    <row r="17" spans="1:16" x14ac:dyDescent="0.25">
      <c r="A17" s="44" t="s">
        <v>40</v>
      </c>
      <c r="B17" s="74" t="s">
        <v>41</v>
      </c>
      <c r="C17" s="75"/>
      <c r="D17" s="49">
        <f>'[3]arkusz główny'!H51</f>
        <v>199</v>
      </c>
      <c r="E17" s="50">
        <f>'[3]arkusz główny'!I51</f>
        <v>268858534.80000001</v>
      </c>
      <c r="F17" s="292"/>
      <c r="G17" s="76">
        <f>'[3]arkusz główny'!U51</f>
        <v>106</v>
      </c>
      <c r="H17" s="77">
        <f>'[3]arkusz główny'!V51</f>
        <v>146247348.06</v>
      </c>
      <c r="I17" s="293"/>
      <c r="J17" s="49">
        <f>'[3]arkusz główny'!AK51</f>
        <v>50</v>
      </c>
      <c r="K17" s="50">
        <f>'[3]arkusz główny'!AL51</f>
        <v>73643679.549999997</v>
      </c>
      <c r="L17" s="50">
        <f>'[3]arkusz główny'!AM51</f>
        <v>46859472.290000007</v>
      </c>
      <c r="M17" s="50">
        <f>'[3]arkusz główny'!AN51</f>
        <v>16400592.349999998</v>
      </c>
      <c r="N17" s="296"/>
      <c r="O17" s="297"/>
    </row>
    <row r="18" spans="1:16" x14ac:dyDescent="0.25">
      <c r="A18" s="52">
        <v>4</v>
      </c>
      <c r="B18" s="53" t="s">
        <v>42</v>
      </c>
      <c r="C18" s="54">
        <f>'[3]arkusz główny'!F55</f>
        <v>17694917195.714794</v>
      </c>
      <c r="D18" s="55">
        <f>D19+D23+D24+D25+D26+D27</f>
        <v>125629</v>
      </c>
      <c r="E18" s="56">
        <f>E19+E23+E24+E25+E26+E27</f>
        <v>35421042993.37603</v>
      </c>
      <c r="F18" s="57">
        <f t="shared" ref="F18:F30" si="0">IFERROR(E18/C18,".")</f>
        <v>2.0017637043226175</v>
      </c>
      <c r="G18" s="58">
        <f>G19+G23+G24+G25+G26+G27</f>
        <v>56425</v>
      </c>
      <c r="H18" s="56">
        <f>H19+H23+H24+H25+H26+H27</f>
        <v>15051764297.582455</v>
      </c>
      <c r="I18" s="59">
        <f t="shared" ref="I18:I30" si="1">IFERROR(H18/C18,".")</f>
        <v>0.85062643306562424</v>
      </c>
      <c r="J18" s="60">
        <f>'[3]arkusz główny'!AK55</f>
        <v>44956</v>
      </c>
      <c r="K18" s="61">
        <f>K19+K23+K24+K25+K26+K29</f>
        <v>11129864483.449999</v>
      </c>
      <c r="L18" s="61">
        <f>L19+L23+L24+L25+L26+L29</f>
        <v>7244731418.7400036</v>
      </c>
      <c r="M18" s="61">
        <f>M19+M23+M24+M25+M26+M29</f>
        <v>2484879454.4799976</v>
      </c>
      <c r="N18" s="62">
        <f t="shared" ref="N18:N30" si="2">IFERROR(M18/O18,".")</f>
        <v>0.63807354994086385</v>
      </c>
      <c r="O18" s="63">
        <f>'[3]arkusz główny'!AR55</f>
        <v>3894346435</v>
      </c>
    </row>
    <row r="19" spans="1:16" x14ac:dyDescent="0.25">
      <c r="A19" s="286" t="s">
        <v>43</v>
      </c>
      <c r="B19" s="78" t="s">
        <v>44</v>
      </c>
      <c r="C19" s="79">
        <f>'[3]arkusz główny'!F56</f>
        <v>10816436610.880936</v>
      </c>
      <c r="D19" s="80">
        <f>'[3]arkusz główny'!H56</f>
        <v>105077</v>
      </c>
      <c r="E19" s="81">
        <f>'[3]arkusz główny'!I56</f>
        <v>20434042820.27</v>
      </c>
      <c r="F19" s="82">
        <f t="shared" si="0"/>
        <v>1.8891658644506</v>
      </c>
      <c r="G19" s="83">
        <f>'[3]arkusz główny'!U56</f>
        <v>47240</v>
      </c>
      <c r="H19" s="81">
        <f>'[3]arkusz główny'!V56</f>
        <v>9079715247.4000015</v>
      </c>
      <c r="I19" s="82">
        <f t="shared" si="1"/>
        <v>0.83943682878575221</v>
      </c>
      <c r="J19" s="84">
        <f>'[3]arkusz główny'!AK56</f>
        <v>41110</v>
      </c>
      <c r="K19" s="51">
        <f>'[3]arkusz główny'!AL56</f>
        <v>7837668347.9399977</v>
      </c>
      <c r="L19" s="51">
        <f>'[3]arkusz główny'!AM56</f>
        <v>4987108229.1200027</v>
      </c>
      <c r="M19" s="51">
        <f>'[3]arkusz główny'!AN56</f>
        <v>1752482009.8199978</v>
      </c>
      <c r="N19" s="85">
        <f t="shared" si="2"/>
        <v>0.73210666420423332</v>
      </c>
      <c r="O19" s="86">
        <f>'[3]arkusz główny'!AR56</f>
        <v>2393752298</v>
      </c>
      <c r="P19" s="87"/>
    </row>
    <row r="20" spans="1:16" x14ac:dyDescent="0.25">
      <c r="A20" s="281"/>
      <c r="B20" s="88" t="s">
        <v>45</v>
      </c>
      <c r="C20" s="89">
        <f>[3]limity_ogółem!E100</f>
        <v>9850815793.1769428</v>
      </c>
      <c r="D20" s="90">
        <f>'[3]4.1_modernizacja'!D46+'[3]4.1_modernizacja'!D69+'[3]4.1_modernizacja'!D92+'[3]4.1_modernizacja'!D115</f>
        <v>99396</v>
      </c>
      <c r="E20" s="91">
        <f>'[3]4.1_modernizacja'!E46+'[3]4.1_modernizacja'!E69+'[3]4.1_modernizacja'!E92+'[3]4.1_modernizacja'!E115</f>
        <v>19947234457.519993</v>
      </c>
      <c r="F20" s="82">
        <f t="shared" si="0"/>
        <v>2.0249322367124378</v>
      </c>
      <c r="G20" s="92">
        <f>'[3]4.1_modernizacja'!M46+'[3]4.1_modernizacja'!M69+'[3]4.1_modernizacja'!M92+'[3]4.1_modernizacja'!M115</f>
        <v>46527</v>
      </c>
      <c r="H20" s="91">
        <f>'[3]4.1_modernizacja'!N46+'[3]4.1_modernizacja'!N69+'[3]4.1_modernizacja'!N92+'[3]4.1_modernizacja'!N115</f>
        <v>9024172869.0999985</v>
      </c>
      <c r="I20" s="82">
        <f t="shared" si="1"/>
        <v>0.91608381057642863</v>
      </c>
      <c r="J20" s="72">
        <v>40994</v>
      </c>
      <c r="K20" s="73">
        <f>'[3]4.1_modernizacja'!W46+'[3]4.1_modernizacja'!W69+'[3]4.1_modernizacja'!W92+'[3]4.1_modernizacja'!W115</f>
        <v>7822641972.54</v>
      </c>
      <c r="L20" s="73">
        <f>'[3]4.1_modernizacja'!X46+'[3]4.1_modernizacja'!X69+'[3]4.1_modernizacja'!X92+'[3]4.1_modernizacja'!X115</f>
        <v>4977546947.2000027</v>
      </c>
      <c r="M20" s="73">
        <f>'[3]4.1_modernizacja'!Y46+'[3]4.1_modernizacja'!Y69+'[3]4.1_modernizacja'!Y92+'[3]4.1_modernizacja'!Y115</f>
        <v>1749235160.8299978</v>
      </c>
      <c r="N20" s="93">
        <f t="shared" si="2"/>
        <v>0.80065605717925548</v>
      </c>
      <c r="O20" s="89">
        <f>[3]limity_ogółem!D100</f>
        <v>2184752298</v>
      </c>
    </row>
    <row r="21" spans="1:16" x14ac:dyDescent="0.25">
      <c r="A21" s="281"/>
      <c r="B21" s="88" t="s">
        <v>46</v>
      </c>
      <c r="C21" s="94">
        <f>[3]limity_ogółem!E101</f>
        <v>46322503.125643</v>
      </c>
      <c r="D21" s="90">
        <f>'[3]4.1_modernizacja'!D138</f>
        <v>2666</v>
      </c>
      <c r="E21" s="91">
        <f>'[3]4.1_modernizacja'!E138</f>
        <v>210257633.5</v>
      </c>
      <c r="F21" s="82">
        <f t="shared" si="0"/>
        <v>4.5389955056985372</v>
      </c>
      <c r="G21" s="92">
        <f>'[3]4.1_modernizacja'!M138</f>
        <v>423</v>
      </c>
      <c r="H21" s="91">
        <f>'[3]4.1_modernizacja'!N138</f>
        <v>30546697.299999997</v>
      </c>
      <c r="I21" s="95">
        <f t="shared" si="1"/>
        <v>0.65943537673572084</v>
      </c>
      <c r="J21" s="72">
        <v>236</v>
      </c>
      <c r="K21" s="73">
        <f>'[3]4.1_modernizacja'!W138</f>
        <v>15026375.399999999</v>
      </c>
      <c r="L21" s="73">
        <f>'[3]4.1_modernizacja'!X138</f>
        <v>9561281.9199999981</v>
      </c>
      <c r="M21" s="73">
        <f>'[3]4.1_modernizacja'!Y138</f>
        <v>3246848.99</v>
      </c>
      <c r="N21" s="93">
        <f t="shared" si="2"/>
        <v>0.32468489900000003</v>
      </c>
      <c r="O21" s="89">
        <f>[3]limity_ogółem!D101</f>
        <v>10000000</v>
      </c>
    </row>
    <row r="22" spans="1:16" x14ac:dyDescent="0.25">
      <c r="A22" s="281"/>
      <c r="B22" s="88" t="s">
        <v>47</v>
      </c>
      <c r="C22" s="96">
        <f>[3]limity_ogółem!E102</f>
        <v>370744000</v>
      </c>
      <c r="D22" s="39">
        <f>'[3]4.1_modernizacja'!D161</f>
        <v>3015</v>
      </c>
      <c r="E22" s="40">
        <f>'[3]4.1_modernizacja'!E161</f>
        <v>276550729.25</v>
      </c>
      <c r="F22" s="97">
        <f t="shared" si="0"/>
        <v>0.74593447028138016</v>
      </c>
      <c r="G22" s="41">
        <f>'[3]4.1_modernizacja'!M161</f>
        <v>290</v>
      </c>
      <c r="H22" s="40">
        <f>'[3]4.1_modernizacja'!N161</f>
        <v>24995681</v>
      </c>
      <c r="I22" s="98">
        <f t="shared" si="1"/>
        <v>6.742032507606327E-2</v>
      </c>
      <c r="J22" s="84">
        <f>'[3]4.1_modernizacja'!V161</f>
        <v>0</v>
      </c>
      <c r="K22" s="51">
        <f>'[3]4.1_modernizacja'!W161</f>
        <v>0</v>
      </c>
      <c r="L22" s="51">
        <f>'[3]4.1_modernizacja'!X161</f>
        <v>0</v>
      </c>
      <c r="M22" s="73">
        <f>'[3]4.1_modernizacja'!Y161</f>
        <v>0</v>
      </c>
      <c r="N22" s="93">
        <f t="shared" si="2"/>
        <v>0</v>
      </c>
      <c r="O22" s="89">
        <f>[3]limity_ogółem!D102</f>
        <v>80000000</v>
      </c>
    </row>
    <row r="23" spans="1:16" x14ac:dyDescent="0.25">
      <c r="A23" s="281"/>
      <c r="B23" s="78" t="s">
        <v>48</v>
      </c>
      <c r="C23" s="99">
        <f>'[3]arkusz główny'!F71</f>
        <v>424927831.78166997</v>
      </c>
      <c r="D23" s="100">
        <f>'[3]arkusz główny'!H71</f>
        <v>4681</v>
      </c>
      <c r="E23" s="101">
        <f>'[3]arkusz główny'!I71</f>
        <v>805486735.70000005</v>
      </c>
      <c r="F23" s="102">
        <f t="shared" si="0"/>
        <v>1.8955847921815183</v>
      </c>
      <c r="G23" s="103">
        <f>'[3]arkusz główny'!U71</f>
        <v>2798</v>
      </c>
      <c r="H23" s="101">
        <f>'[3]arkusz główny'!V71</f>
        <v>420423833.06999993</v>
      </c>
      <c r="I23" s="104">
        <f t="shared" si="1"/>
        <v>0.9894005561067033</v>
      </c>
      <c r="J23" s="105">
        <f>'[3]arkusz główny'!AK71</f>
        <v>2550</v>
      </c>
      <c r="K23" s="77">
        <f>'[3]arkusz główny'!AL71</f>
        <v>391183376.07000005</v>
      </c>
      <c r="L23" s="77">
        <f>'[3]arkusz główny'!AM71</f>
        <v>342993264.46000004</v>
      </c>
      <c r="M23" s="77">
        <f>'[3]arkusz główny'!AN71</f>
        <v>87569780.109999985</v>
      </c>
      <c r="N23" s="106">
        <f t="shared" si="2"/>
        <v>0.92374808175692102</v>
      </c>
      <c r="O23" s="107">
        <f>'[3]arkusz główny'!AR71</f>
        <v>94798335</v>
      </c>
    </row>
    <row r="24" spans="1:16" ht="36" x14ac:dyDescent="0.25">
      <c r="A24" s="281"/>
      <c r="B24" s="78" t="str">
        <f>'[3]arkusz główny'!D75</f>
        <v>Inwestycje mające na celu ochronę wód przed zanieczyszczeniem azotanami pochodzącymi ze źródeł rolniczych 
(w tym "Inwestycje w gospodarstwach położonych na obszarach OSN")</v>
      </c>
      <c r="C24" s="99">
        <f>'[3]arkusz główny'!F75</f>
        <v>587302449.0801059</v>
      </c>
      <c r="D24" s="100">
        <f>'[3]arkusz główny'!H75</f>
        <v>9730</v>
      </c>
      <c r="E24" s="101">
        <f>'[3]arkusz główny'!I75</f>
        <v>773706051.00999999</v>
      </c>
      <c r="F24" s="108">
        <f t="shared" si="0"/>
        <v>1.3173894510773092</v>
      </c>
      <c r="G24" s="103">
        <f>'[3]arkusz główny'!U75</f>
        <v>4635</v>
      </c>
      <c r="H24" s="101">
        <f>'[3]arkusz główny'!V75</f>
        <v>375482534.74999994</v>
      </c>
      <c r="I24" s="104">
        <f t="shared" si="1"/>
        <v>0.63933418860779434</v>
      </c>
      <c r="J24" s="105">
        <f>'[3]arkusz główny'!AK75</f>
        <v>3491</v>
      </c>
      <c r="K24" s="77">
        <f>'[3]arkusz główny'!AL75</f>
        <v>260978402.63999999</v>
      </c>
      <c r="L24" s="77">
        <f>'[3]arkusz główny'!AM75</f>
        <v>234776070.84</v>
      </c>
      <c r="M24" s="77">
        <f>'[3]arkusz główny'!AN75</f>
        <v>56952304.960000001</v>
      </c>
      <c r="N24" s="106">
        <f t="shared" si="2"/>
        <v>0.44724987920815457</v>
      </c>
      <c r="O24" s="107">
        <f>'[3]arkusz główny'!AR75</f>
        <v>127338894</v>
      </c>
    </row>
    <row r="25" spans="1:16" x14ac:dyDescent="0.25">
      <c r="A25" s="44" t="s">
        <v>49</v>
      </c>
      <c r="B25" s="78" t="s">
        <v>50</v>
      </c>
      <c r="C25" s="109">
        <f>'[3]arkusz główny'!F84</f>
        <v>3374443654.8907609</v>
      </c>
      <c r="D25" s="90">
        <f>'[3]arkusz główny'!H84</f>
        <v>5846</v>
      </c>
      <c r="E25" s="91">
        <f>'[3]arkusz główny'!I84</f>
        <v>11194415060.359999</v>
      </c>
      <c r="F25" s="110">
        <f t="shared" si="0"/>
        <v>3.3174105734838206</v>
      </c>
      <c r="G25" s="92">
        <f>'[3]arkusz główny'!U84</f>
        <v>1567</v>
      </c>
      <c r="H25" s="91">
        <f>'[3]arkusz główny'!V84</f>
        <v>3314137525.2600002</v>
      </c>
      <c r="I25" s="111">
        <f t="shared" si="1"/>
        <v>0.98212857116658159</v>
      </c>
      <c r="J25" s="49">
        <f>'[3]arkusz główny'!AK84</f>
        <v>919</v>
      </c>
      <c r="K25" s="50">
        <f>'[3]arkusz główny'!AL84</f>
        <v>2163241705.0400004</v>
      </c>
      <c r="L25" s="50">
        <f>'[3]arkusz główny'!AM84</f>
        <v>1376470690.7300003</v>
      </c>
      <c r="M25" s="50">
        <f>'[3]arkusz główny'!AN84</f>
        <v>482553750.89999998</v>
      </c>
      <c r="N25" s="112">
        <f t="shared" si="2"/>
        <v>0.65357375924801198</v>
      </c>
      <c r="O25" s="113">
        <f>'[3]arkusz główny'!AR84</f>
        <v>738330975</v>
      </c>
    </row>
    <row r="26" spans="1:16" x14ac:dyDescent="0.25">
      <c r="A26" s="286" t="s">
        <v>51</v>
      </c>
      <c r="B26" s="74" t="s">
        <v>52</v>
      </c>
      <c r="C26" s="109">
        <f>'[3]arkusz główny'!F96</f>
        <v>1949467287.5778248</v>
      </c>
      <c r="D26" s="90">
        <f>'[3]arkusz główny'!H96</f>
        <v>234</v>
      </c>
      <c r="E26" s="91">
        <f>'[3]arkusz główny'!I96</f>
        <v>2189936399.2360291</v>
      </c>
      <c r="F26" s="110">
        <f t="shared" si="0"/>
        <v>1.1233511909589324</v>
      </c>
      <c r="G26" s="48">
        <f>'[3]arkusz główny'!U96</f>
        <v>185</v>
      </c>
      <c r="H26" s="91">
        <f>'[3]arkusz główny'!V96</f>
        <v>1862005157.102453</v>
      </c>
      <c r="I26" s="111">
        <f t="shared" si="1"/>
        <v>0.95513536901455687</v>
      </c>
      <c r="J26" s="114">
        <f>'[3]arkusz główny'!AK96</f>
        <v>51</v>
      </c>
      <c r="K26" s="73">
        <f>'[3]arkusz główny'!AL96</f>
        <v>476792651.75999993</v>
      </c>
      <c r="L26" s="115">
        <f>'[3]arkusz główny'!AM96</f>
        <v>303383163.59000003</v>
      </c>
      <c r="M26" s="50">
        <f>'[3]arkusz główny'!AN96</f>
        <v>105321608.69</v>
      </c>
      <c r="N26" s="112">
        <f t="shared" si="2"/>
        <v>0.24892917817320198</v>
      </c>
      <c r="O26" s="113">
        <f>'[3]arkusz główny'!AR96</f>
        <v>423098688</v>
      </c>
    </row>
    <row r="27" spans="1:16" x14ac:dyDescent="0.25">
      <c r="A27" s="287"/>
      <c r="B27" s="74" t="s">
        <v>53</v>
      </c>
      <c r="C27" s="109">
        <f>'[3]arkusz główny'!F97</f>
        <v>542339361.50349998</v>
      </c>
      <c r="D27" s="90">
        <f>'[3]arkusz główny'!H97</f>
        <v>61</v>
      </c>
      <c r="E27" s="91">
        <f>'[3]arkusz główny'!I97</f>
        <v>23455926.800000004</v>
      </c>
      <c r="F27" s="110">
        <f t="shared" si="0"/>
        <v>4.3249537955302238E-2</v>
      </c>
      <c r="G27" s="48">
        <f>'[3]arkusz główny'!U97</f>
        <v>0</v>
      </c>
      <c r="H27" s="91">
        <f>'[3]arkusz główny'!V97</f>
        <v>0</v>
      </c>
      <c r="I27" s="111">
        <f t="shared" si="1"/>
        <v>0</v>
      </c>
      <c r="J27" s="114">
        <f>'[3]arkusz główny'!AK97</f>
        <v>0</v>
      </c>
      <c r="K27" s="73">
        <f>'[3]arkusz główny'!AL97</f>
        <v>0</v>
      </c>
      <c r="L27" s="115">
        <f>'[3]arkusz główny'!AM97</f>
        <v>0</v>
      </c>
      <c r="M27" s="50">
        <f>'[3]arkusz główny'!AN97</f>
        <v>0</v>
      </c>
      <c r="N27" s="112">
        <f t="shared" si="2"/>
        <v>0</v>
      </c>
      <c r="O27" s="113">
        <f>'[3]arkusz główny'!AR97</f>
        <v>117027245</v>
      </c>
    </row>
    <row r="28" spans="1:16" x14ac:dyDescent="0.25">
      <c r="A28" s="287"/>
      <c r="B28" s="116" t="str">
        <f>'[3]arkusz główny'!D98</f>
        <v>w tym beneficjent - PGW Wody Polskie</v>
      </c>
      <c r="C28" s="109"/>
      <c r="D28" s="90">
        <f>'[3]arkusz główny'!H98</f>
        <v>0</v>
      </c>
      <c r="E28" s="91">
        <f>'[3]arkusz główny'!I98</f>
        <v>0</v>
      </c>
      <c r="F28" s="110" t="str">
        <f t="shared" si="0"/>
        <v>.</v>
      </c>
      <c r="G28" s="48">
        <f>'[3]arkusz główny'!U98</f>
        <v>0</v>
      </c>
      <c r="H28" s="91">
        <f>'[3]arkusz główny'!V98</f>
        <v>0</v>
      </c>
      <c r="I28" s="111" t="str">
        <f t="shared" si="1"/>
        <v>.</v>
      </c>
      <c r="J28" s="114">
        <f>'[3]arkusz główny'!AK98</f>
        <v>0</v>
      </c>
      <c r="K28" s="73">
        <f>'[3]arkusz główny'!AL98</f>
        <v>0</v>
      </c>
      <c r="L28" s="115">
        <f>'[3]arkusz główny'!AM98</f>
        <v>0</v>
      </c>
      <c r="M28" s="50">
        <f>'[3]arkusz główny'!AN98</f>
        <v>0</v>
      </c>
      <c r="N28" s="112">
        <f t="shared" si="2"/>
        <v>0</v>
      </c>
      <c r="O28" s="113">
        <f>'[3]arkusz główny'!AR98</f>
        <v>31916521</v>
      </c>
    </row>
    <row r="29" spans="1:16" x14ac:dyDescent="0.25">
      <c r="A29" s="288"/>
      <c r="B29" s="116" t="str">
        <f>'[3]arkusz główny'!D99</f>
        <v>w tym beneficjenci - gminy</v>
      </c>
      <c r="C29" s="109"/>
      <c r="D29" s="90">
        <f>'[3]arkusz główny'!H99</f>
        <v>61</v>
      </c>
      <c r="E29" s="91">
        <f>'[3]arkusz główny'!I99</f>
        <v>23455926.800000004</v>
      </c>
      <c r="F29" s="110" t="str">
        <f t="shared" si="0"/>
        <v>.</v>
      </c>
      <c r="G29" s="48">
        <f>'[3]arkusz główny'!U99</f>
        <v>0</v>
      </c>
      <c r="H29" s="91">
        <f>'[3]arkusz główny'!V99</f>
        <v>0</v>
      </c>
      <c r="I29" s="111" t="str">
        <f t="shared" si="1"/>
        <v>.</v>
      </c>
      <c r="J29" s="114">
        <f>'[3]arkusz główny'!AK99</f>
        <v>0</v>
      </c>
      <c r="K29" s="73">
        <f>'[3]arkusz główny'!AL99</f>
        <v>0</v>
      </c>
      <c r="L29" s="115">
        <f>'[3]arkusz główny'!AM99</f>
        <v>0</v>
      </c>
      <c r="M29" s="50">
        <f>'[3]arkusz główny'!AN99</f>
        <v>0</v>
      </c>
      <c r="N29" s="112">
        <f t="shared" si="2"/>
        <v>0</v>
      </c>
      <c r="O29" s="113">
        <f>'[3]arkusz główny'!AR99</f>
        <v>85110724</v>
      </c>
    </row>
    <row r="30" spans="1:16" ht="24" x14ac:dyDescent="0.25">
      <c r="A30" s="52">
        <v>5</v>
      </c>
      <c r="B30" s="53" t="s">
        <v>54</v>
      </c>
      <c r="C30" s="54">
        <f>'[3]arkusz główny'!F100</f>
        <v>474748821.08471501</v>
      </c>
      <c r="D30" s="55">
        <f>D31+D32</f>
        <v>11573</v>
      </c>
      <c r="E30" s="56">
        <f>E31+E32</f>
        <v>837260740.81999993</v>
      </c>
      <c r="F30" s="57">
        <f t="shared" si="0"/>
        <v>1.7635867718576128</v>
      </c>
      <c r="G30" s="58">
        <f>G31+G32</f>
        <v>6336</v>
      </c>
      <c r="H30" s="56">
        <f>H31+H32</f>
        <v>429849231.41999996</v>
      </c>
      <c r="I30" s="59">
        <f t="shared" si="1"/>
        <v>0.90542453678530965</v>
      </c>
      <c r="J30" s="60">
        <f>'[3]arkusz główny'!AK100</f>
        <v>4838</v>
      </c>
      <c r="K30" s="61">
        <f>K31+K32</f>
        <v>334544516.02999997</v>
      </c>
      <c r="L30" s="61">
        <f>L31+L32</f>
        <v>211656520.84999999</v>
      </c>
      <c r="M30" s="61">
        <f>M31+M32</f>
        <v>73465208.760000005</v>
      </c>
      <c r="N30" s="62">
        <f t="shared" si="2"/>
        <v>0.71017811407892195</v>
      </c>
      <c r="O30" s="63">
        <f>'[3]arkusz główny'!AR100</f>
        <v>103446174</v>
      </c>
    </row>
    <row r="31" spans="1:16" x14ac:dyDescent="0.25">
      <c r="A31" s="117" t="s">
        <v>55</v>
      </c>
      <c r="B31" s="118" t="s">
        <v>56</v>
      </c>
      <c r="C31" s="276"/>
      <c r="D31" s="39">
        <f>'[3]arkusz główny'!H101</f>
        <v>9862</v>
      </c>
      <c r="E31" s="40">
        <f>'[3]arkusz główny'!I101</f>
        <v>716215453.03999996</v>
      </c>
      <c r="F31" s="277"/>
      <c r="G31" s="41">
        <f>'[3]arkusz główny'!U101</f>
        <v>5696</v>
      </c>
      <c r="H31" s="40">
        <f>'[3]arkusz główny'!V101</f>
        <v>395584968.08999997</v>
      </c>
      <c r="I31" s="278"/>
      <c r="J31" s="84">
        <f>'[3]arkusz główny'!AK101</f>
        <v>4324</v>
      </c>
      <c r="K31" s="51">
        <f>'[3]arkusz główny'!AL101</f>
        <v>305982471.48999995</v>
      </c>
      <c r="L31" s="51">
        <f>'[3]arkusz główny'!AM101</f>
        <v>193482494.15000001</v>
      </c>
      <c r="M31" s="51">
        <f>'[3]arkusz główny'!AN101</f>
        <v>67054735.75</v>
      </c>
      <c r="N31" s="279"/>
      <c r="O31" s="280"/>
    </row>
    <row r="32" spans="1:16" x14ac:dyDescent="0.25">
      <c r="A32" s="44" t="s">
        <v>57</v>
      </c>
      <c r="B32" s="45" t="s">
        <v>58</v>
      </c>
      <c r="C32" s="276"/>
      <c r="D32" s="46">
        <f>'[3]arkusz główny'!H111</f>
        <v>1711</v>
      </c>
      <c r="E32" s="47">
        <f>'[3]arkusz główny'!I111</f>
        <v>121045287.78000002</v>
      </c>
      <c r="F32" s="277"/>
      <c r="G32" s="48">
        <f>'[3]arkusz główny'!U111</f>
        <v>640</v>
      </c>
      <c r="H32" s="47">
        <f>'[3]arkusz główny'!V111</f>
        <v>34264263.329999998</v>
      </c>
      <c r="I32" s="278"/>
      <c r="J32" s="49">
        <f>'[3]arkusz główny'!AK111</f>
        <v>517</v>
      </c>
      <c r="K32" s="50">
        <f>'[3]arkusz główny'!AL111</f>
        <v>28562044.539999999</v>
      </c>
      <c r="L32" s="50">
        <f>'[3]arkusz główny'!AM111</f>
        <v>18174026.699999999</v>
      </c>
      <c r="M32" s="50">
        <f>'[3]arkusz główny'!AN111</f>
        <v>6410473.0099999998</v>
      </c>
      <c r="N32" s="279"/>
      <c r="O32" s="280"/>
    </row>
    <row r="33" spans="1:15" x14ac:dyDescent="0.25">
      <c r="A33" s="52">
        <v>6</v>
      </c>
      <c r="B33" s="53" t="s">
        <v>59</v>
      </c>
      <c r="C33" s="54">
        <f>SUM(C34:C38)</f>
        <v>14093961884.313349</v>
      </c>
      <c r="D33" s="55">
        <f>D34+D35+D36+D37+D38</f>
        <v>171100</v>
      </c>
      <c r="E33" s="56">
        <f>E34+E35+E36+E37+E38</f>
        <v>21044667976.169998</v>
      </c>
      <c r="F33" s="57">
        <f t="shared" ref="F33:F39" si="3">IFERROR(E33/C33,".")</f>
        <v>1.4931690711887635</v>
      </c>
      <c r="G33" s="58">
        <f>G34+G35+G36+G37+G38</f>
        <v>122825</v>
      </c>
      <c r="H33" s="56">
        <f>H34+H35+H36+H37+H38</f>
        <v>12828427847.1</v>
      </c>
      <c r="I33" s="59">
        <f t="shared" ref="I33:I39" si="4">IFERROR(H33/C33,".")</f>
        <v>0.91020736059873308</v>
      </c>
      <c r="J33" s="60">
        <f>'[3]arkusz główny'!AK124</f>
        <v>120628</v>
      </c>
      <c r="K33" s="61">
        <f>K34+K35+K36+K37+K38</f>
        <v>10860421034.810001</v>
      </c>
      <c r="L33" s="61">
        <f>L34+L35+L36+L37+L38</f>
        <v>6910485894.5200005</v>
      </c>
      <c r="M33" s="61">
        <f>M34+M35+M36+M37+M38</f>
        <v>2404987273.5100002</v>
      </c>
      <c r="N33" s="62">
        <f t="shared" ref="N33:N39" si="5">IFERROR(M33/O33,".")</f>
        <v>0.78036475360840074</v>
      </c>
      <c r="O33" s="63">
        <f>SUM(O34:O38)</f>
        <v>3081875831</v>
      </c>
    </row>
    <row r="34" spans="1:15" x14ac:dyDescent="0.25">
      <c r="A34" s="117" t="s">
        <v>60</v>
      </c>
      <c r="B34" s="118" t="s">
        <v>61</v>
      </c>
      <c r="C34" s="119">
        <f>'[3]arkusz główny'!F125</f>
        <v>3440580704.4375191</v>
      </c>
      <c r="D34" s="39">
        <f>'[3]arkusz główny'!H125</f>
        <v>35642</v>
      </c>
      <c r="E34" s="40">
        <f>'[3]arkusz główny'!I125</f>
        <v>4485450000</v>
      </c>
      <c r="F34" s="97">
        <f t="shared" si="3"/>
        <v>1.3036898085880828</v>
      </c>
      <c r="G34" s="41">
        <f>'[3]arkusz główny'!U125</f>
        <v>26689</v>
      </c>
      <c r="H34" s="40">
        <f>'[3]arkusz główny'!V125</f>
        <v>3410000000</v>
      </c>
      <c r="I34" s="98">
        <f t="shared" si="4"/>
        <v>0.99111176075652652</v>
      </c>
      <c r="J34" s="84">
        <f>'[3]arkusz główny'!AK125</f>
        <v>26811</v>
      </c>
      <c r="K34" s="51">
        <f>'[3]arkusz główny'!AL125</f>
        <v>3114150000</v>
      </c>
      <c r="L34" s="51">
        <f>'[3]arkusz główny'!AM125</f>
        <v>1981533645</v>
      </c>
      <c r="M34" s="51">
        <f>'[3]arkusz główny'!AN125</f>
        <v>695732738.3599999</v>
      </c>
      <c r="N34" s="120">
        <f t="shared" si="5"/>
        <v>0.91643717510681055</v>
      </c>
      <c r="O34" s="86">
        <f>'[3]arkusz główny'!AR125</f>
        <v>759171231</v>
      </c>
    </row>
    <row r="35" spans="1:15" x14ac:dyDescent="0.25">
      <c r="A35" s="44" t="s">
        <v>62</v>
      </c>
      <c r="B35" s="45" t="s">
        <v>63</v>
      </c>
      <c r="C35" s="109">
        <f>'[3]arkusz główny'!F134</f>
        <v>3241031266.8039918</v>
      </c>
      <c r="D35" s="90">
        <f>'[3]arkusz główny'!H134</f>
        <v>31826</v>
      </c>
      <c r="E35" s="91">
        <f>'[3]arkusz główny'!I134</f>
        <v>5630350000</v>
      </c>
      <c r="F35" s="110">
        <f t="shared" si="3"/>
        <v>1.7372094054347509</v>
      </c>
      <c r="G35" s="92">
        <f>'[3]arkusz główny'!U134</f>
        <v>18297</v>
      </c>
      <c r="H35" s="91">
        <f>'[3]arkusz główny'!V134</f>
        <v>3207700000</v>
      </c>
      <c r="I35" s="111">
        <f t="shared" si="4"/>
        <v>0.98971584534052948</v>
      </c>
      <c r="J35" s="49">
        <f>'[3]arkusz główny'!AK134</f>
        <v>16431</v>
      </c>
      <c r="K35" s="50">
        <f>'[3]arkusz główny'!AL134</f>
        <v>2426950000</v>
      </c>
      <c r="L35" s="50">
        <f>'[3]arkusz główny'!AM134</f>
        <v>1544268285</v>
      </c>
      <c r="M35" s="50">
        <f>'[3]arkusz główny'!AN134</f>
        <v>530798962.06</v>
      </c>
      <c r="N35" s="112">
        <f t="shared" si="5"/>
        <v>0.75885082531486181</v>
      </c>
      <c r="O35" s="113">
        <f>'[3]arkusz główny'!AR134</f>
        <v>699477347</v>
      </c>
    </row>
    <row r="36" spans="1:15" x14ac:dyDescent="0.25">
      <c r="A36" s="44" t="s">
        <v>64</v>
      </c>
      <c r="B36" s="45" t="s">
        <v>65</v>
      </c>
      <c r="C36" s="109">
        <f>'[3]arkusz główny'!F143</f>
        <v>4411723799.5004082</v>
      </c>
      <c r="D36" s="90">
        <f>'[3]arkusz główny'!H143</f>
        <v>89944</v>
      </c>
      <c r="E36" s="91">
        <f>'[3]arkusz główny'!I143</f>
        <v>5396640000</v>
      </c>
      <c r="F36" s="110">
        <f t="shared" si="3"/>
        <v>1.2232497421101307</v>
      </c>
      <c r="G36" s="92">
        <f>'[3]arkusz główny'!U143</f>
        <v>73014</v>
      </c>
      <c r="H36" s="91">
        <f>'[3]arkusz główny'!V143</f>
        <v>4380840000</v>
      </c>
      <c r="I36" s="111">
        <f t="shared" si="4"/>
        <v>0.99299960720480607</v>
      </c>
      <c r="J36" s="49">
        <f>'[3]arkusz główny'!AK143</f>
        <v>73610</v>
      </c>
      <c r="K36" s="50">
        <f>'[3]arkusz główny'!AL143</f>
        <v>3867000000</v>
      </c>
      <c r="L36" s="50">
        <f>'[3]arkusz główny'!AM143</f>
        <v>2460572100.0000005</v>
      </c>
      <c r="M36" s="50">
        <f>'[3]arkusz główny'!AN143</f>
        <v>858502839.13000011</v>
      </c>
      <c r="N36" s="112">
        <f t="shared" si="5"/>
        <v>0.88573694460328434</v>
      </c>
      <c r="O36" s="113">
        <f>'[3]arkusz główny'!AR143</f>
        <v>969252603</v>
      </c>
    </row>
    <row r="37" spans="1:15" x14ac:dyDescent="0.25">
      <c r="A37" s="44" t="s">
        <v>66</v>
      </c>
      <c r="B37" s="45" t="s">
        <v>67</v>
      </c>
      <c r="C37" s="109">
        <f>'[3]arkusz główny'!F154</f>
        <v>2990346277.5426025</v>
      </c>
      <c r="D37" s="90">
        <f>'[3]arkusz główny'!H154</f>
        <v>12801</v>
      </c>
      <c r="E37" s="91">
        <f>'[3]arkusz główny'!I154</f>
        <v>5532227976.1700001</v>
      </c>
      <c r="F37" s="110">
        <f t="shared" si="3"/>
        <v>1.8500292149162929</v>
      </c>
      <c r="G37" s="92">
        <f>'[3]arkusz główny'!U154</f>
        <v>4254</v>
      </c>
      <c r="H37" s="91">
        <f>'[3]arkusz główny'!V154</f>
        <v>1819772349.7</v>
      </c>
      <c r="I37" s="111">
        <f t="shared" si="4"/>
        <v>0.60854903773734426</v>
      </c>
      <c r="J37" s="49">
        <f>'[3]arkusz główny'!AK154</f>
        <v>3293</v>
      </c>
      <c r="K37" s="50">
        <f>'[3]arkusz główny'!AL154</f>
        <v>1442341973.6100001</v>
      </c>
      <c r="L37" s="50">
        <f>'[3]arkusz główny'!AM154</f>
        <v>917762190.81000018</v>
      </c>
      <c r="M37" s="50">
        <f>'[3]arkusz główny'!AN154</f>
        <v>317620633</v>
      </c>
      <c r="N37" s="112">
        <f t="shared" si="5"/>
        <v>0.48746387064176694</v>
      </c>
      <c r="O37" s="113">
        <f>'[3]arkusz główny'!AR154</f>
        <v>651577793</v>
      </c>
    </row>
    <row r="38" spans="1:15" x14ac:dyDescent="0.25">
      <c r="A38" s="44" t="s">
        <v>68</v>
      </c>
      <c r="B38" s="45" t="s">
        <v>69</v>
      </c>
      <c r="C38" s="109">
        <f>'[3]arkusz główny'!F160</f>
        <v>10279836.028826999</v>
      </c>
      <c r="D38" s="46">
        <f>'[3]arkusz główny'!H160</f>
        <v>887</v>
      </c>
      <c r="E38" s="121"/>
      <c r="F38" s="122"/>
      <c r="G38" s="48">
        <f>'[3]arkusz główny'!U160</f>
        <v>571</v>
      </c>
      <c r="H38" s="47">
        <f>'[3]arkusz główny'!V160</f>
        <v>10115497.399999999</v>
      </c>
      <c r="I38" s="111">
        <f t="shared" si="4"/>
        <v>0.98401349706686403</v>
      </c>
      <c r="J38" s="49">
        <f>'[3]arkusz główny'!AK160</f>
        <v>570</v>
      </c>
      <c r="K38" s="50">
        <f>'[3]arkusz główny'!AL160</f>
        <v>9979061.1999999993</v>
      </c>
      <c r="L38" s="50">
        <f>'[3]arkusz główny'!AM160</f>
        <v>6349673.71</v>
      </c>
      <c r="M38" s="50">
        <f>'[3]arkusz główny'!AN160</f>
        <v>2332100.96</v>
      </c>
      <c r="N38" s="112">
        <f t="shared" si="5"/>
        <v>0.97298293556937265</v>
      </c>
      <c r="O38" s="113">
        <f>'[3]arkusz główny'!AR160</f>
        <v>2396857</v>
      </c>
    </row>
    <row r="39" spans="1:15" x14ac:dyDescent="0.25">
      <c r="A39" s="52">
        <v>7</v>
      </c>
      <c r="B39" s="53" t="s">
        <v>70</v>
      </c>
      <c r="C39" s="54">
        <f>'[3]arkusz główny'!F166</f>
        <v>10443746040.484819</v>
      </c>
      <c r="D39" s="55">
        <f>SUM(D40:D44)</f>
        <v>13031</v>
      </c>
      <c r="E39" s="56">
        <f>SUM(E40:E44)</f>
        <v>21388427046.010807</v>
      </c>
      <c r="F39" s="57">
        <f t="shared" si="3"/>
        <v>2.0479650657052852</v>
      </c>
      <c r="G39" s="58">
        <f>SUM(G40:G44)</f>
        <v>6480</v>
      </c>
      <c r="H39" s="56">
        <f>SUM(H40:H44)</f>
        <v>9834433332.0775604</v>
      </c>
      <c r="I39" s="59">
        <f t="shared" si="4"/>
        <v>0.94165764793156792</v>
      </c>
      <c r="J39" s="60">
        <f>'[3]arkusz główny'!AK166</f>
        <v>2146</v>
      </c>
      <c r="K39" s="61">
        <f>SUM(K40:K44)</f>
        <v>5566959178.2999992</v>
      </c>
      <c r="L39" s="61">
        <f>SUM(L40:L44)</f>
        <v>3545444274.7400002</v>
      </c>
      <c r="M39" s="61">
        <f>SUM(M40:M44)</f>
        <v>1261993897.8100002</v>
      </c>
      <c r="N39" s="62">
        <f t="shared" si="5"/>
        <v>0.54550158613263333</v>
      </c>
      <c r="O39" s="63">
        <f>'[3]arkusz główny'!AR166</f>
        <v>2313455964</v>
      </c>
    </row>
    <row r="40" spans="1:15" x14ac:dyDescent="0.25">
      <c r="A40" s="286" t="s">
        <v>71</v>
      </c>
      <c r="B40" s="78" t="s">
        <v>72</v>
      </c>
      <c r="C40" s="276"/>
      <c r="D40" s="39">
        <f>'[3]arkusz główny'!H167</f>
        <v>6638</v>
      </c>
      <c r="E40" s="40">
        <f>'[3]arkusz główny'!I167</f>
        <v>10060681399.780415</v>
      </c>
      <c r="F40" s="277"/>
      <c r="G40" s="41">
        <f>'[3]arkusz główny'!U167</f>
        <v>2960</v>
      </c>
      <c r="H40" s="40">
        <f>'[3]arkusz główny'!V167</f>
        <v>4093121446.3483934</v>
      </c>
      <c r="I40" s="278"/>
      <c r="J40" s="42">
        <f>'[3]arkusz główny'!AK167</f>
        <v>1241</v>
      </c>
      <c r="K40" s="43">
        <f>'[3]arkusz główny'!AL167</f>
        <v>2214345510.8699999</v>
      </c>
      <c r="L40" s="43">
        <f>'[3]arkusz główny'!AM167</f>
        <v>1408988039.21</v>
      </c>
      <c r="M40" s="43">
        <f>'[3]arkusz główny'!AN167</f>
        <v>513035241.5800001</v>
      </c>
      <c r="N40" s="279"/>
      <c r="O40" s="280"/>
    </row>
    <row r="41" spans="1:15" x14ac:dyDescent="0.25">
      <c r="A41" s="306"/>
      <c r="B41" s="78" t="s">
        <v>73</v>
      </c>
      <c r="C41" s="276"/>
      <c r="D41" s="90">
        <f>'[3]arkusz główny'!H168</f>
        <v>4423</v>
      </c>
      <c r="E41" s="91">
        <f>'[3]arkusz główny'!I168</f>
        <v>9893576600.1888523</v>
      </c>
      <c r="F41" s="277"/>
      <c r="G41" s="92">
        <f>'[3]arkusz główny'!U168</f>
        <v>2382</v>
      </c>
      <c r="H41" s="91">
        <f>'[3]arkusz główny'!V168</f>
        <v>4903903046.6983414</v>
      </c>
      <c r="I41" s="278"/>
      <c r="J41" s="72">
        <f>'[3]arkusz główny'!AK168</f>
        <v>1315</v>
      </c>
      <c r="K41" s="73">
        <f>'[3]arkusz główny'!AL168</f>
        <v>2652706250.4500003</v>
      </c>
      <c r="L41" s="73">
        <f>'[3]arkusz główny'!AM168</f>
        <v>1691105150.1800003</v>
      </c>
      <c r="M41" s="73">
        <f>'[3]arkusz główny'!AN168</f>
        <v>592598160.25</v>
      </c>
      <c r="N41" s="279"/>
      <c r="O41" s="280"/>
    </row>
    <row r="42" spans="1:15" x14ac:dyDescent="0.25">
      <c r="A42" s="286" t="s">
        <v>74</v>
      </c>
      <c r="B42" s="74" t="s">
        <v>75</v>
      </c>
      <c r="C42" s="276"/>
      <c r="D42" s="90">
        <f>'[3]arkusz główny'!H171</f>
        <v>1517</v>
      </c>
      <c r="E42" s="91">
        <f>'[3]arkusz główny'!I171</f>
        <v>930429456.52448702</v>
      </c>
      <c r="F42" s="277"/>
      <c r="G42" s="92">
        <f>'[3]arkusz główny'!U171</f>
        <v>846</v>
      </c>
      <c r="H42" s="91">
        <f>'[3]arkusz główny'!V171</f>
        <v>525700860.80769598</v>
      </c>
      <c r="I42" s="278"/>
      <c r="J42" s="72">
        <f>'[3]arkusz główny'!AK171</f>
        <v>588</v>
      </c>
      <c r="K42" s="73">
        <f>'[3]arkusz główny'!AL171</f>
        <v>421109850.19999999</v>
      </c>
      <c r="L42" s="73">
        <f>'[3]arkusz główny'!AM171</f>
        <v>267952194.63</v>
      </c>
      <c r="M42" s="73">
        <f>'[3]arkusz główny'!AN171</f>
        <v>93472471.100000009</v>
      </c>
      <c r="N42" s="279"/>
      <c r="O42" s="280"/>
    </row>
    <row r="43" spans="1:15" ht="24" x14ac:dyDescent="0.25">
      <c r="A43" s="306"/>
      <c r="B43" s="64" t="s">
        <v>76</v>
      </c>
      <c r="C43" s="276"/>
      <c r="D43" s="90">
        <f>'[3]arkusz główny'!H172</f>
        <v>350</v>
      </c>
      <c r="E43" s="91">
        <f>'[3]arkusz główny'!I172</f>
        <v>444843734.67647958</v>
      </c>
      <c r="F43" s="277"/>
      <c r="G43" s="92">
        <f>'[3]arkusz główny'!U172</f>
        <v>217</v>
      </c>
      <c r="H43" s="91">
        <f>'[3]arkusz główny'!V172</f>
        <v>267888595.24623138</v>
      </c>
      <c r="I43" s="278"/>
      <c r="J43" s="72">
        <f>'[3]arkusz główny'!AK172</f>
        <v>198</v>
      </c>
      <c r="K43" s="73">
        <f>'[3]arkusz główny'!AL172</f>
        <v>236167800.21000004</v>
      </c>
      <c r="L43" s="73">
        <f>'[3]arkusz główny'!AM172</f>
        <v>150273570.56</v>
      </c>
      <c r="M43" s="73">
        <f>'[3]arkusz główny'!AN172</f>
        <v>53319345.240000002</v>
      </c>
      <c r="N43" s="279"/>
      <c r="O43" s="280"/>
    </row>
    <row r="44" spans="1:15" x14ac:dyDescent="0.25">
      <c r="A44" s="123" t="s">
        <v>77</v>
      </c>
      <c r="B44" s="74" t="s">
        <v>78</v>
      </c>
      <c r="C44" s="276"/>
      <c r="D44" s="46">
        <f>'[3]arkusz główny'!H173</f>
        <v>103</v>
      </c>
      <c r="E44" s="47">
        <f>'[3]arkusz główny'!I173</f>
        <v>58895854.840573631</v>
      </c>
      <c r="F44" s="277"/>
      <c r="G44" s="48">
        <f>'[3]arkusz główny'!U173</f>
        <v>75</v>
      </c>
      <c r="H44" s="47">
        <f>'[3]arkusz główny'!V173</f>
        <v>43819382.976900831</v>
      </c>
      <c r="I44" s="278"/>
      <c r="J44" s="49">
        <f>'[3]arkusz główny'!AK173</f>
        <v>75</v>
      </c>
      <c r="K44" s="50">
        <f>'[3]arkusz główny'!AL173</f>
        <v>42629766.57</v>
      </c>
      <c r="L44" s="50">
        <f>'[3]arkusz główny'!AM173</f>
        <v>27125320.16</v>
      </c>
      <c r="M44" s="50">
        <f>'[3]arkusz główny'!AN173</f>
        <v>9568679.6400000006</v>
      </c>
      <c r="N44" s="279"/>
      <c r="O44" s="280"/>
    </row>
    <row r="45" spans="1:15" x14ac:dyDescent="0.25">
      <c r="A45" s="52">
        <v>8</v>
      </c>
      <c r="B45" s="53" t="s">
        <v>79</v>
      </c>
      <c r="C45" s="54">
        <f>'[3]arkusz główny'!F175</f>
        <v>1158353481.275012</v>
      </c>
      <c r="D45" s="55">
        <f>'[3]arkusz główny'!H175</f>
        <v>31428</v>
      </c>
      <c r="E45" s="56">
        <f>'[3]arkusz główny'!I175</f>
        <v>142558042.87</v>
      </c>
      <c r="F45" s="57">
        <f>IFERROR(E45/C45,".")</f>
        <v>0.12306955102606922</v>
      </c>
      <c r="G45" s="58">
        <f>'[3]arkusz główny'!U175</f>
        <v>24405</v>
      </c>
      <c r="H45" s="56">
        <f>'[3]arkusz główny'!V175</f>
        <v>1111868876.2</v>
      </c>
      <c r="I45" s="59">
        <f>IFERROR(H45/C45,".")</f>
        <v>0.95987010370630055</v>
      </c>
      <c r="J45" s="60">
        <f>'[3]arkusz główny'!AK175</f>
        <v>18934</v>
      </c>
      <c r="K45" s="61">
        <f>'[3]arkusz główny'!AL175</f>
        <v>811085664.06999993</v>
      </c>
      <c r="L45" s="61">
        <f>'[3]arkusz główny'!AM175</f>
        <v>516092595.55999994</v>
      </c>
      <c r="M45" s="61">
        <f>'[3]arkusz główny'!AN175</f>
        <v>183630489.79000002</v>
      </c>
      <c r="N45" s="62">
        <f>IFERROR(M45/O45,".")</f>
        <v>0.71260491147742178</v>
      </c>
      <c r="O45" s="63">
        <f>'[3]arkusz główny'!AR175</f>
        <v>257689060</v>
      </c>
    </row>
    <row r="46" spans="1:15" x14ac:dyDescent="0.25">
      <c r="A46" s="124" t="s">
        <v>80</v>
      </c>
      <c r="B46" s="125" t="s">
        <v>81</v>
      </c>
      <c r="C46" s="303"/>
      <c r="D46" s="126">
        <f>'[3]arkusz główny'!H176</f>
        <v>28789</v>
      </c>
      <c r="E46" s="127">
        <f>'[3]arkusz główny'!I176</f>
        <v>126370035.23</v>
      </c>
      <c r="F46" s="128"/>
      <c r="G46" s="129">
        <f>'[3]arkusz główny'!U176</f>
        <v>22632</v>
      </c>
      <c r="H46" s="127">
        <f>'[3]arkusz główny'!V176</f>
        <v>1102858863.5</v>
      </c>
      <c r="I46" s="130"/>
      <c r="J46" s="131">
        <f>'[3]arkusz główny'!AK176</f>
        <v>18482</v>
      </c>
      <c r="K46" s="132">
        <f>'[3]arkusz główny'!AL176</f>
        <v>802005928.16999996</v>
      </c>
      <c r="L46" s="132">
        <f>'[3]arkusz główny'!AM176</f>
        <v>510315168.64999998</v>
      </c>
      <c r="M46" s="132">
        <f>'[3]arkusz główny'!AN176</f>
        <v>181634067.31999999</v>
      </c>
      <c r="N46" s="133"/>
      <c r="O46" s="134"/>
    </row>
    <row r="47" spans="1:15" x14ac:dyDescent="0.25">
      <c r="A47" s="286" t="s">
        <v>82</v>
      </c>
      <c r="B47" s="135" t="s">
        <v>83</v>
      </c>
      <c r="C47" s="304"/>
      <c r="D47" s="136">
        <f>'[3]arkusz główny'!H177</f>
        <v>28638</v>
      </c>
      <c r="E47" s="137">
        <f>'[3]arkusz główny'!I177</f>
        <v>124207163.03</v>
      </c>
      <c r="F47" s="307"/>
      <c r="G47" s="138">
        <f>'[3]arkusz główny'!U177</f>
        <v>22575</v>
      </c>
      <c r="H47" s="139">
        <f>'[3]zobowiązania wieloletnie'!F10</f>
        <v>126664649.42</v>
      </c>
      <c r="I47" s="308"/>
      <c r="J47" s="140">
        <f>'[3]arkusz główny'!AK177</f>
        <v>2834</v>
      </c>
      <c r="K47" s="141">
        <f>'[3]arkusz główny'!AL177</f>
        <v>97724714.480000004</v>
      </c>
      <c r="L47" s="141">
        <f>'[3]arkusz główny'!AM177</f>
        <v>62182054.190000013</v>
      </c>
      <c r="M47" s="141">
        <f>'[3]arkusz główny'!AN177</f>
        <v>22038781.560000002</v>
      </c>
      <c r="N47" s="309"/>
      <c r="O47" s="310"/>
    </row>
    <row r="48" spans="1:15" x14ac:dyDescent="0.25">
      <c r="A48" s="281"/>
      <c r="B48" s="142" t="s">
        <v>84</v>
      </c>
      <c r="C48" s="304"/>
      <c r="D48" s="136">
        <f>'[3]arkusz główny'!H202</f>
        <v>151</v>
      </c>
      <c r="E48" s="137">
        <f>'[3]arkusz główny'!I202</f>
        <v>2162872.2000000002</v>
      </c>
      <c r="F48" s="307"/>
      <c r="G48" s="143">
        <f>'[3]arkusz główny'!U202</f>
        <v>57</v>
      </c>
      <c r="H48" s="144">
        <f>'[3]zobowiązania wieloletnie'!F11</f>
        <v>447400471.40000004</v>
      </c>
      <c r="I48" s="308"/>
      <c r="J48" s="140">
        <f>'[3]arkusz główny'!AK202</f>
        <v>9431</v>
      </c>
      <c r="K48" s="141">
        <f>'[3]arkusz główny'!AL202</f>
        <v>353110571.00999993</v>
      </c>
      <c r="L48" s="141">
        <f>'[3]arkusz główny'!AM202</f>
        <v>224683510.81999999</v>
      </c>
      <c r="M48" s="141">
        <f>'[3]arkusz główny'!AN202</f>
        <v>80225485.839999989</v>
      </c>
      <c r="N48" s="309"/>
      <c r="O48" s="310"/>
    </row>
    <row r="49" spans="1:15" x14ac:dyDescent="0.25">
      <c r="A49" s="306"/>
      <c r="B49" s="142" t="s">
        <v>85</v>
      </c>
      <c r="C49" s="304"/>
      <c r="D49" s="145"/>
      <c r="E49" s="146"/>
      <c r="F49" s="307"/>
      <c r="G49" s="147"/>
      <c r="H49" s="144">
        <f>'[3]arkusz główny'!V213</f>
        <v>528793742.68000007</v>
      </c>
      <c r="I49" s="308"/>
      <c r="J49" s="140">
        <f>'[3]arkusz główny'!AK213</f>
        <v>7820</v>
      </c>
      <c r="K49" s="141">
        <f>'[3]arkusz główny'!AL213</f>
        <v>351170642.68000007</v>
      </c>
      <c r="L49" s="141">
        <f>'[3]arkusz główny'!AM213</f>
        <v>223449603.63999999</v>
      </c>
      <c r="M49" s="141">
        <f>'[3]arkusz główny'!AN213</f>
        <v>79369799.920000002</v>
      </c>
      <c r="N49" s="309"/>
      <c r="O49" s="310"/>
    </row>
    <row r="50" spans="1:15" s="152" customFormat="1" ht="13" x14ac:dyDescent="0.3">
      <c r="A50" s="148" t="s">
        <v>86</v>
      </c>
      <c r="B50" s="149" t="s">
        <v>87</v>
      </c>
      <c r="C50" s="305"/>
      <c r="D50" s="126">
        <f>'[3]arkusz główny'!H223</f>
        <v>2639</v>
      </c>
      <c r="E50" s="127">
        <f>'[3]arkusz główny'!I223</f>
        <v>16188007.639999999</v>
      </c>
      <c r="F50" s="128"/>
      <c r="G50" s="150">
        <f>'[3]arkusz główny'!U223</f>
        <v>1773</v>
      </c>
      <c r="H50" s="151">
        <f>'[3]arkusz główny'!V223</f>
        <v>9010012.6999999993</v>
      </c>
      <c r="I50" s="130"/>
      <c r="J50" s="131">
        <f>'[3]arkusz główny'!AK223</f>
        <v>1338</v>
      </c>
      <c r="K50" s="132">
        <f>'[3]arkusz główny'!AL223</f>
        <v>9079735.9000000004</v>
      </c>
      <c r="L50" s="132">
        <f>'[3]arkusz główny'!AM223</f>
        <v>5777426.9100000011</v>
      </c>
      <c r="M50" s="132">
        <f>'[3]arkusz główny'!AN223</f>
        <v>1996422.47</v>
      </c>
      <c r="N50" s="133"/>
      <c r="O50" s="134"/>
    </row>
    <row r="51" spans="1:15" x14ac:dyDescent="0.25">
      <c r="A51" s="52">
        <v>9</v>
      </c>
      <c r="B51" s="53" t="s">
        <v>88</v>
      </c>
      <c r="C51" s="54">
        <f>'[3]arkusz główny'!F230</f>
        <v>1183368851.3800569</v>
      </c>
      <c r="D51" s="55">
        <f>SUM(D52:D53)</f>
        <v>804</v>
      </c>
      <c r="E51" s="56"/>
      <c r="F51" s="57"/>
      <c r="G51" s="58">
        <f>SUM(G52)</f>
        <v>773</v>
      </c>
      <c r="H51" s="56">
        <f>'[3]zobowiązania wieloletnie'!F13</f>
        <v>1259444308.6700001</v>
      </c>
      <c r="I51" s="59">
        <f>IFERROR(H51/C51,".")</f>
        <v>1.0642871892404666</v>
      </c>
      <c r="J51" s="60">
        <f>J52+J53</f>
        <v>1421</v>
      </c>
      <c r="K51" s="61">
        <f>SUM(K52:K53)</f>
        <v>870853218.19000006</v>
      </c>
      <c r="L51" s="61">
        <f>SUM(L52:L53)</f>
        <v>549858450.60000002</v>
      </c>
      <c r="M51" s="61">
        <f>SUM(M52:M53)</f>
        <v>195242181.36000001</v>
      </c>
      <c r="N51" s="62">
        <f>IFERROR(M51/O51,".")</f>
        <v>0.74401663341036361</v>
      </c>
      <c r="O51" s="63">
        <f>'[3]arkusz główny'!AR230</f>
        <v>262416420</v>
      </c>
    </row>
    <row r="52" spans="1:15" x14ac:dyDescent="0.25">
      <c r="A52" s="281" t="s">
        <v>89</v>
      </c>
      <c r="B52" s="153" t="s">
        <v>90</v>
      </c>
      <c r="C52" s="276"/>
      <c r="D52" s="39">
        <f>'[3]arkusz główny'!H231</f>
        <v>804</v>
      </c>
      <c r="E52" s="318"/>
      <c r="F52" s="277"/>
      <c r="G52" s="41">
        <f>'[3]arkusz główny'!U231</f>
        <v>773</v>
      </c>
      <c r="H52" s="139">
        <f>'[3]zobowiązania wieloletnie'!F14</f>
        <v>981099449.36000001</v>
      </c>
      <c r="I52" s="278"/>
      <c r="J52" s="154">
        <f>'[3]arkusz główny'!AK231</f>
        <v>665</v>
      </c>
      <c r="K52" s="73">
        <f>'[3]arkusz główny'!AL231</f>
        <v>599598320.12</v>
      </c>
      <c r="L52" s="43">
        <f>'[3]arkusz główny'!AM231</f>
        <v>377258968.12</v>
      </c>
      <c r="M52" s="43">
        <f>'[3]arkusz główny'!AN231</f>
        <v>132265039.22</v>
      </c>
      <c r="N52" s="279"/>
      <c r="O52" s="280"/>
    </row>
    <row r="53" spans="1:15" x14ac:dyDescent="0.25">
      <c r="A53" s="281"/>
      <c r="B53" s="155" t="s">
        <v>39</v>
      </c>
      <c r="C53" s="276"/>
      <c r="D53" s="156"/>
      <c r="E53" s="318"/>
      <c r="F53" s="277"/>
      <c r="G53" s="157"/>
      <c r="H53" s="158">
        <f>'[3]zobowiązania wieloletnie'!F15</f>
        <v>278344859.31</v>
      </c>
      <c r="I53" s="278"/>
      <c r="J53" s="49">
        <f>'[3]arkusz główny'!AK244</f>
        <v>756</v>
      </c>
      <c r="K53" s="50">
        <f>'[3]arkusz główny'!AL244</f>
        <v>271254898.06999999</v>
      </c>
      <c r="L53" s="50">
        <f>'[3]arkusz główny'!AM244</f>
        <v>172599482.47999999</v>
      </c>
      <c r="M53" s="50">
        <f>'[3]arkusz główny'!AN244</f>
        <v>62977142.140000001</v>
      </c>
      <c r="N53" s="279"/>
      <c r="O53" s="280"/>
    </row>
    <row r="54" spans="1:15" x14ac:dyDescent="0.25">
      <c r="A54" s="52">
        <v>10</v>
      </c>
      <c r="B54" s="159" t="s">
        <v>91</v>
      </c>
      <c r="C54" s="54">
        <f>'[3]arkusz główny'!F245</f>
        <v>8687069573.9354401</v>
      </c>
      <c r="D54" s="55">
        <f>'[3]arkusz główny'!H245</f>
        <v>637941</v>
      </c>
      <c r="E54" s="56"/>
      <c r="F54" s="57"/>
      <c r="G54" s="58">
        <f>'[3]arkusz główny'!U245</f>
        <v>556299</v>
      </c>
      <c r="H54" s="56">
        <f>'[3]zobowiązania wieloletnie'!F16</f>
        <v>8901445284.9699993</v>
      </c>
      <c r="I54" s="59">
        <f>IFERROR(H54/C54,".")</f>
        <v>1.0246775634994072</v>
      </c>
      <c r="J54" s="60">
        <f>'[3]arkusz główny'!AK245</f>
        <v>122394</v>
      </c>
      <c r="K54" s="160">
        <f>'[3]arkusz główny'!AL245</f>
        <v>7088474885.3000002</v>
      </c>
      <c r="L54" s="160">
        <f>'[3]arkusz główny'!AM245</f>
        <v>4510380035.9699993</v>
      </c>
      <c r="M54" s="160">
        <f>'[3]arkusz główny'!AN245</f>
        <v>1591070802.8099997</v>
      </c>
      <c r="N54" s="161">
        <f>IFERROR(M54/O54,".")</f>
        <v>0.8307751997348729</v>
      </c>
      <c r="O54" s="63">
        <f>'[3]arkusz główny'!AR245</f>
        <v>1915164058</v>
      </c>
    </row>
    <row r="55" spans="1:15" x14ac:dyDescent="0.25">
      <c r="A55" s="44" t="s">
        <v>92</v>
      </c>
      <c r="B55" s="135" t="s">
        <v>93</v>
      </c>
      <c r="C55" s="276"/>
      <c r="D55" s="162">
        <f>'[3]arkusz główny'!H246</f>
        <v>595344</v>
      </c>
      <c r="E55" s="317"/>
      <c r="F55" s="314"/>
      <c r="G55" s="163">
        <f>'[3]arkusz główny'!U246</f>
        <v>521344</v>
      </c>
      <c r="H55" s="164">
        <f>'[3]arkusz główny'!V246</f>
        <v>6404651651.1199999</v>
      </c>
      <c r="I55" s="315"/>
      <c r="J55" s="165">
        <f>'[3]arkusz główny'!AK246</f>
        <v>115036</v>
      </c>
      <c r="K55" s="166">
        <f>'[3]arkusz główny'!AL246</f>
        <v>6529780665.250001</v>
      </c>
      <c r="L55" s="166">
        <f>'[3]arkusz główny'!AM246</f>
        <v>4154883239.8799996</v>
      </c>
      <c r="M55" s="166">
        <f>'[3]arkusz główny'!AN246</f>
        <v>1465791175.5699997</v>
      </c>
      <c r="N55" s="316"/>
      <c r="O55" s="280"/>
    </row>
    <row r="56" spans="1:15" x14ac:dyDescent="0.25">
      <c r="A56" s="123" t="s">
        <v>94</v>
      </c>
      <c r="B56" s="135" t="s">
        <v>93</v>
      </c>
      <c r="C56" s="276"/>
      <c r="D56" s="100">
        <f>'[3]arkusz główny'!H247</f>
        <v>59823</v>
      </c>
      <c r="E56" s="317"/>
      <c r="F56" s="314"/>
      <c r="G56" s="103">
        <f>'[3]arkusz główny'!U247</f>
        <v>52181</v>
      </c>
      <c r="H56" s="101">
        <f>'[3]arkusz główny'!V247</f>
        <v>552397473.70999992</v>
      </c>
      <c r="I56" s="315"/>
      <c r="J56" s="165">
        <f>'[3]arkusz główny'!AK247</f>
        <v>13467</v>
      </c>
      <c r="K56" s="166">
        <f>'[3]arkusz główny'!AL247</f>
        <v>558694220.04999995</v>
      </c>
      <c r="L56" s="166">
        <f>'[3]arkusz główny'!AM247</f>
        <v>355496796.08999997</v>
      </c>
      <c r="M56" s="166">
        <f>'[3]arkusz główny'!AN247</f>
        <v>125279627.23999999</v>
      </c>
      <c r="N56" s="316"/>
      <c r="O56" s="280"/>
    </row>
    <row r="57" spans="1:15" x14ac:dyDescent="0.25">
      <c r="A57" s="311" t="s">
        <v>95</v>
      </c>
      <c r="B57" s="135" t="s">
        <v>83</v>
      </c>
      <c r="C57" s="276"/>
      <c r="D57" s="167">
        <f>'[3]arkusz główny'!H248</f>
        <v>488227</v>
      </c>
      <c r="E57" s="317"/>
      <c r="F57" s="314"/>
      <c r="G57" s="168">
        <f>'[3]arkusz główny'!U248</f>
        <v>412573</v>
      </c>
      <c r="H57" s="169">
        <f>'[3]zobowiązania wieloletnie'!F17</f>
        <v>7360332589.9799995</v>
      </c>
      <c r="I57" s="315"/>
      <c r="J57" s="165">
        <f>'[3]arkusz główny'!AK248</f>
        <v>93860</v>
      </c>
      <c r="K57" s="166">
        <f>'[3]arkusz główny'!AL248</f>
        <v>5545750604.8199997</v>
      </c>
      <c r="L57" s="166">
        <f>'[3]arkusz główny'!AM248</f>
        <v>3528762476.2599998</v>
      </c>
      <c r="M57" s="166">
        <f>'[3]arkusz główny'!AN248</f>
        <v>1233718905.01</v>
      </c>
      <c r="N57" s="316"/>
      <c r="O57" s="280"/>
    </row>
    <row r="58" spans="1:15" x14ac:dyDescent="0.25">
      <c r="A58" s="312"/>
      <c r="B58" s="170" t="s">
        <v>84</v>
      </c>
      <c r="C58" s="276"/>
      <c r="D58" s="100">
        <f>'[3]arkusz główny'!H265</f>
        <v>149714</v>
      </c>
      <c r="E58" s="317"/>
      <c r="F58" s="314"/>
      <c r="G58" s="103">
        <f>'[3]arkusz główny'!U265</f>
        <v>143726</v>
      </c>
      <c r="H58" s="144">
        <f>'[3]zobowiązania wieloletnie'!F18</f>
        <v>1541112694.99</v>
      </c>
      <c r="I58" s="315"/>
      <c r="J58" s="165">
        <f>'[3]arkusz główny'!AK265</f>
        <v>57609</v>
      </c>
      <c r="K58" s="77">
        <f>'[3]arkusz główny'!AL265</f>
        <v>1542680163.6799998</v>
      </c>
      <c r="L58" s="77">
        <f>'[3]arkusz główny'!AM265</f>
        <v>981589488.20000005</v>
      </c>
      <c r="M58" s="77">
        <f>'[3]arkusz główny'!AN265</f>
        <v>357341333.44</v>
      </c>
      <c r="N58" s="316"/>
      <c r="O58" s="280"/>
    </row>
    <row r="59" spans="1:15" x14ac:dyDescent="0.25">
      <c r="A59" s="288"/>
      <c r="B59" s="171" t="s">
        <v>85</v>
      </c>
      <c r="C59" s="75"/>
      <c r="D59" s="172"/>
      <c r="E59" s="173"/>
      <c r="F59" s="174"/>
      <c r="G59" s="175"/>
      <c r="H59" s="176"/>
      <c r="I59" s="177"/>
      <c r="J59" s="165">
        <f>'[3]arkusz główny'!AK270</f>
        <v>1</v>
      </c>
      <c r="K59" s="77">
        <f>'[3]arkusz główny'!AL270</f>
        <v>44116.800000000003</v>
      </c>
      <c r="L59" s="77">
        <f>'[3]arkusz główny'!AM270</f>
        <v>28071.51</v>
      </c>
      <c r="M59" s="77">
        <f>'[3]arkusz główny'!AN270</f>
        <v>10564.36</v>
      </c>
      <c r="N59" s="178"/>
      <c r="O59" s="179"/>
    </row>
    <row r="60" spans="1:15" x14ac:dyDescent="0.25">
      <c r="A60" s="52">
        <v>11</v>
      </c>
      <c r="B60" s="53" t="s">
        <v>96</v>
      </c>
      <c r="C60" s="54">
        <f>'[3]arkusz główny'!F271</f>
        <v>3847504081.8472915</v>
      </c>
      <c r="D60" s="55">
        <f>'[3]arkusz główny'!H271</f>
        <v>166085</v>
      </c>
      <c r="E60" s="56"/>
      <c r="F60" s="57"/>
      <c r="G60" s="58">
        <f>'[3]arkusz główny'!U271</f>
        <v>144396</v>
      </c>
      <c r="H60" s="56">
        <f>'[3]zobowiązania wieloletnie'!F19</f>
        <v>3621925856.96</v>
      </c>
      <c r="I60" s="59">
        <f>IFERROR(H60/C60,".")</f>
        <v>0.94137024416645054</v>
      </c>
      <c r="J60" s="60">
        <f>'[3]arkusz główny'!AK271</f>
        <v>34127</v>
      </c>
      <c r="K60" s="160">
        <f>'[3]arkusz główny'!AL271</f>
        <v>2939406627.2799997</v>
      </c>
      <c r="L60" s="160">
        <f>'[3]arkusz główny'!AM271</f>
        <v>1870342735.9200001</v>
      </c>
      <c r="M60" s="160">
        <f>'[3]arkusz główny'!AN271</f>
        <v>660376981.31999993</v>
      </c>
      <c r="N60" s="161">
        <f>IFERROR(M60/O60,".")</f>
        <v>0.77776678701975088</v>
      </c>
      <c r="O60" s="63">
        <f>'[3]arkusz główny'!AR271</f>
        <v>849068117</v>
      </c>
    </row>
    <row r="61" spans="1:15" ht="24" x14ac:dyDescent="0.25">
      <c r="A61" s="117" t="s">
        <v>97</v>
      </c>
      <c r="B61" s="38" t="s">
        <v>98</v>
      </c>
      <c r="C61" s="276"/>
      <c r="D61" s="162">
        <f>'[3]arkusz główny'!H272</f>
        <v>42026</v>
      </c>
      <c r="E61" s="313"/>
      <c r="F61" s="314"/>
      <c r="G61" s="163">
        <f>'[3]arkusz główny'!U272</f>
        <v>34036</v>
      </c>
      <c r="H61" s="164">
        <f>'[3]arkusz główny'!V272</f>
        <v>692064235.09000003</v>
      </c>
      <c r="I61" s="315"/>
      <c r="J61" s="165">
        <f>'[3]arkusz główny'!AK272</f>
        <v>16692</v>
      </c>
      <c r="K61" s="166">
        <f>'[3]arkusz główny'!AL272</f>
        <v>700076970.78000009</v>
      </c>
      <c r="L61" s="166">
        <f>'[3]arkusz główny'!AM272</f>
        <v>445458645.95999998</v>
      </c>
      <c r="M61" s="166">
        <f>'[3]arkusz główny'!AN272</f>
        <v>156543874.16999999</v>
      </c>
      <c r="N61" s="316"/>
      <c r="O61" s="280"/>
    </row>
    <row r="62" spans="1:15" x14ac:dyDescent="0.25">
      <c r="A62" s="123" t="s">
        <v>99</v>
      </c>
      <c r="B62" s="64" t="s">
        <v>100</v>
      </c>
      <c r="C62" s="276"/>
      <c r="D62" s="100">
        <f>'[3]arkusz główny'!H273</f>
        <v>138609</v>
      </c>
      <c r="E62" s="313"/>
      <c r="F62" s="314"/>
      <c r="G62" s="103">
        <f>'[3]arkusz główny'!U273</f>
        <v>121339</v>
      </c>
      <c r="H62" s="101">
        <f>'[3]arkusz główny'!V273</f>
        <v>2225614798.29</v>
      </c>
      <c r="I62" s="315"/>
      <c r="J62" s="165">
        <f>'[3]arkusz główny'!AK273</f>
        <v>29471</v>
      </c>
      <c r="K62" s="166">
        <f>'[3]arkusz główny'!AL273</f>
        <v>2239329656.5</v>
      </c>
      <c r="L62" s="166">
        <f>'[3]arkusz główny'!AM273</f>
        <v>1424884089.9599998</v>
      </c>
      <c r="M62" s="166">
        <f>'[3]arkusz główny'!AN273</f>
        <v>503833107.14999998</v>
      </c>
      <c r="N62" s="316"/>
      <c r="O62" s="280"/>
    </row>
    <row r="63" spans="1:15" x14ac:dyDescent="0.25">
      <c r="A63" s="311" t="s">
        <v>101</v>
      </c>
      <c r="B63" s="180" t="s">
        <v>90</v>
      </c>
      <c r="C63" s="276"/>
      <c r="D63" s="167">
        <f>'[3]arkusz główny'!H274</f>
        <v>125306</v>
      </c>
      <c r="E63" s="313"/>
      <c r="F63" s="314"/>
      <c r="G63" s="168">
        <f>'[3]arkusz główny'!U274</f>
        <v>104436</v>
      </c>
      <c r="H63" s="169">
        <f>'[3]zobowiązania wieloletnie'!F20</f>
        <v>3061040706.8400002</v>
      </c>
      <c r="I63" s="315"/>
      <c r="J63" s="105">
        <f>'[3]arkusz główny'!AK274</f>
        <v>23816</v>
      </c>
      <c r="K63" s="181">
        <f>'[3]arkusz główny'!AL274</f>
        <v>2378368196.3299999</v>
      </c>
      <c r="L63" s="181">
        <f>'[3]arkusz główny'!AM274</f>
        <v>1513354332.5499997</v>
      </c>
      <c r="M63" s="181">
        <f>'[3]arkusz główny'!AN274</f>
        <v>530518409.58999997</v>
      </c>
      <c r="N63" s="316"/>
      <c r="O63" s="280"/>
    </row>
    <row r="64" spans="1:15" x14ac:dyDescent="0.25">
      <c r="A64" s="312"/>
      <c r="B64" s="155" t="s">
        <v>39</v>
      </c>
      <c r="C64" s="276"/>
      <c r="D64" s="162">
        <f>'[3]arkusz główny'!H291</f>
        <v>40779</v>
      </c>
      <c r="E64" s="313"/>
      <c r="F64" s="314"/>
      <c r="G64" s="163">
        <f>'[3]arkusz główny'!U291</f>
        <v>39960</v>
      </c>
      <c r="H64" s="158">
        <f>'[3]zobowiązania wieloletnie'!F21</f>
        <v>560885150.12</v>
      </c>
      <c r="I64" s="315"/>
      <c r="J64" s="105">
        <f>'[3]arkusz główny'!AK291</f>
        <v>17901</v>
      </c>
      <c r="K64" s="77">
        <f>'[3]arkusz główny'!AL291</f>
        <v>561038430.95000005</v>
      </c>
      <c r="L64" s="77">
        <f>'[3]arkusz główny'!AM291</f>
        <v>356988403.37</v>
      </c>
      <c r="M64" s="77">
        <f>'[3]arkusz główny'!AN291</f>
        <v>129858571.72999999</v>
      </c>
      <c r="N64" s="316"/>
      <c r="O64" s="280"/>
    </row>
    <row r="65" spans="1:15" x14ac:dyDescent="0.25">
      <c r="A65" s="52">
        <v>13</v>
      </c>
      <c r="B65" s="53" t="s">
        <v>102</v>
      </c>
      <c r="C65" s="54">
        <f>'[3]arkusz główny'!F296</f>
        <v>12584840409.499817</v>
      </c>
      <c r="D65" s="55">
        <f>'[3]arkusz główny'!H296</f>
        <v>7139846</v>
      </c>
      <c r="E65" s="56"/>
      <c r="F65" s="57"/>
      <c r="G65" s="58">
        <f>'[3]arkusz główny'!U296</f>
        <v>6239475</v>
      </c>
      <c r="H65" s="56">
        <f>'[3]arkusz główny'!V296</f>
        <v>11086330531.110001</v>
      </c>
      <c r="I65" s="59">
        <f>IFERROR(H65/C65,".")</f>
        <v>0.88092738329374065</v>
      </c>
      <c r="J65" s="60">
        <f>'[3]arkusz główny'!AK296</f>
        <v>1083719</v>
      </c>
      <c r="K65" s="61">
        <f>'[3]arkusz główny'!AL296</f>
        <v>11585062705.779999</v>
      </c>
      <c r="L65" s="61">
        <f>'[3]arkusz główny'!AM296</f>
        <v>7878549897.5699987</v>
      </c>
      <c r="M65" s="61">
        <f>'[3]arkusz główny'!AN296</f>
        <v>2608588528.6900005</v>
      </c>
      <c r="N65" s="62">
        <f>IFERROR(M65/O65,".")</f>
        <v>0.92472694648039522</v>
      </c>
      <c r="O65" s="63">
        <f>'[3]arkusz główny'!AR296</f>
        <v>2820928425</v>
      </c>
    </row>
    <row r="66" spans="1:15" x14ac:dyDescent="0.25">
      <c r="A66" s="37" t="s">
        <v>103</v>
      </c>
      <c r="B66" s="319" t="s">
        <v>104</v>
      </c>
      <c r="C66" s="276"/>
      <c r="D66" s="182">
        <f>'[3]arkusz główny'!H297</f>
        <v>279875</v>
      </c>
      <c r="E66" s="318"/>
      <c r="F66" s="277"/>
      <c r="G66" s="183">
        <f>'[3]arkusz główny'!U297</f>
        <v>245567</v>
      </c>
      <c r="H66" s="184">
        <f>'[3]arkusz główny'!V297</f>
        <v>546951807.66000009</v>
      </c>
      <c r="I66" s="278"/>
      <c r="J66" s="185">
        <f>'[3]arkusz główny'!AK297</f>
        <v>41401</v>
      </c>
      <c r="K66" s="186">
        <f>'[3]arkusz główny'!AL297</f>
        <v>572412988.12000012</v>
      </c>
      <c r="L66" s="186">
        <f>'[3]arkusz główny'!AM297</f>
        <v>391646558.37000006</v>
      </c>
      <c r="M66" s="186">
        <f>'[3]arkusz główny'!AN297</f>
        <v>128726042.60000001</v>
      </c>
      <c r="N66" s="279"/>
      <c r="O66" s="280"/>
    </row>
    <row r="67" spans="1:15" x14ac:dyDescent="0.25">
      <c r="A67" s="123" t="s">
        <v>105</v>
      </c>
      <c r="B67" s="320"/>
      <c r="C67" s="276"/>
      <c r="D67" s="182">
        <f>'[3]arkusz główny'!H298</f>
        <v>5928253</v>
      </c>
      <c r="E67" s="318"/>
      <c r="F67" s="277"/>
      <c r="G67" s="183">
        <f>'[3]arkusz główny'!U298</f>
        <v>5225287</v>
      </c>
      <c r="H67" s="184">
        <f>'[3]arkusz główny'!V298</f>
        <v>9364577647.8800011</v>
      </c>
      <c r="I67" s="278"/>
      <c r="J67" s="187">
        <f>'[3]arkusz główny'!AK298</f>
        <v>928062</v>
      </c>
      <c r="K67" s="188">
        <f>'[3]arkusz główny'!AL298</f>
        <v>9763843473.0699997</v>
      </c>
      <c r="L67" s="188">
        <f>'[3]arkusz główny'!AM298</f>
        <v>6612717454.4700003</v>
      </c>
      <c r="M67" s="188">
        <f>'[3]arkusz główny'!AN298</f>
        <v>2202687003.8600001</v>
      </c>
      <c r="N67" s="279"/>
      <c r="O67" s="280"/>
    </row>
    <row r="68" spans="1:15" x14ac:dyDescent="0.25">
      <c r="A68" s="123" t="s">
        <v>106</v>
      </c>
      <c r="B68" s="321"/>
      <c r="C68" s="276"/>
      <c r="D68" s="182">
        <f>'[3]arkusz główny'!H299</f>
        <v>1142650</v>
      </c>
      <c r="E68" s="318"/>
      <c r="F68" s="277"/>
      <c r="G68" s="183">
        <f>'[3]arkusz główny'!U299</f>
        <v>945415</v>
      </c>
      <c r="H68" s="184">
        <f>'[3]arkusz główny'!V299</f>
        <v>1174801075.5700002</v>
      </c>
      <c r="I68" s="278"/>
      <c r="J68" s="187">
        <f>'[3]arkusz główny'!AK299</f>
        <v>219389</v>
      </c>
      <c r="K68" s="188">
        <f>'[3]arkusz główny'!AL299</f>
        <v>1248806244.5900004</v>
      </c>
      <c r="L68" s="188">
        <f>'[3]arkusz główny'!AM299</f>
        <v>874185884.72999978</v>
      </c>
      <c r="M68" s="188">
        <f>'[3]arkusz główny'!AN299</f>
        <v>277175482.23000002</v>
      </c>
      <c r="N68" s="279"/>
      <c r="O68" s="280"/>
    </row>
    <row r="69" spans="1:15" x14ac:dyDescent="0.25">
      <c r="A69" s="286" t="s">
        <v>107</v>
      </c>
      <c r="B69" s="180" t="s">
        <v>90</v>
      </c>
      <c r="C69" s="276"/>
      <c r="D69" s="189">
        <f>'[3]arkusz główny'!H300</f>
        <v>7139037</v>
      </c>
      <c r="E69" s="318"/>
      <c r="F69" s="277"/>
      <c r="G69" s="190">
        <f>'[3]arkusz główny'!U300</f>
        <v>6238666</v>
      </c>
      <c r="H69" s="191">
        <f>'[3]arkusz główny'!V300</f>
        <v>11082326990.810001</v>
      </c>
      <c r="I69" s="278"/>
      <c r="J69" s="105">
        <f>'[3]arkusz główny'!AK300</f>
        <v>1083640</v>
      </c>
      <c r="K69" s="77">
        <f>'[3]arkusz główny'!AL300</f>
        <v>11582637439.389999</v>
      </c>
      <c r="L69" s="77">
        <f>'[3]arkusz główny'!AM300</f>
        <v>7877006703.3099985</v>
      </c>
      <c r="M69" s="77">
        <f>'[3]arkusz główny'!AN300</f>
        <v>2608022318.8400006</v>
      </c>
      <c r="N69" s="279"/>
      <c r="O69" s="280"/>
    </row>
    <row r="70" spans="1:15" x14ac:dyDescent="0.25">
      <c r="A70" s="281"/>
      <c r="B70" s="155" t="s">
        <v>108</v>
      </c>
      <c r="C70" s="276"/>
      <c r="D70" s="46">
        <f>'[3]arkusz główny'!H310</f>
        <v>809</v>
      </c>
      <c r="E70" s="318"/>
      <c r="F70" s="277"/>
      <c r="G70" s="190">
        <f>'[3]arkusz główny'!U310</f>
        <v>809</v>
      </c>
      <c r="H70" s="191">
        <f>'[3]arkusz główny'!V310</f>
        <v>4003540.3000000003</v>
      </c>
      <c r="I70" s="278"/>
      <c r="J70" s="105">
        <f>'[3]arkusz główny'!AK310</f>
        <v>812</v>
      </c>
      <c r="K70" s="77">
        <f>'[3]arkusz główny'!AL310</f>
        <v>2425266.3899999997</v>
      </c>
      <c r="L70" s="77">
        <f>'[3]arkusz główny'!AM310</f>
        <v>1543194.2599999998</v>
      </c>
      <c r="M70" s="77">
        <f>'[3]arkusz główny'!AN310</f>
        <v>566209.84999999986</v>
      </c>
      <c r="N70" s="279"/>
      <c r="O70" s="280"/>
    </row>
    <row r="71" spans="1:15" x14ac:dyDescent="0.25">
      <c r="A71" s="192">
        <v>14</v>
      </c>
      <c r="B71" s="193" t="s">
        <v>109</v>
      </c>
      <c r="C71" s="194">
        <f>'[3]arkusz główny'!F312</f>
        <v>974377692.0773809</v>
      </c>
      <c r="D71" s="195">
        <f>'[3]arkusz główny'!H312</f>
        <v>144694</v>
      </c>
      <c r="E71" s="196"/>
      <c r="F71" s="197"/>
      <c r="G71" s="198">
        <f>'[3]arkusz główny'!U312</f>
        <v>136566</v>
      </c>
      <c r="H71" s="199">
        <f>'[3]arkusz główny'!V312</f>
        <v>969175051.75999999</v>
      </c>
      <c r="I71" s="200">
        <f>IFERROR(H71/C71,".")</f>
        <v>0.99466055066768944</v>
      </c>
      <c r="J71" s="201">
        <f>'[3]arkusz główny'!AK312</f>
        <v>57949</v>
      </c>
      <c r="K71" s="202">
        <f>'[3]arkusz główny'!AL312</f>
        <v>969889981.1500001</v>
      </c>
      <c r="L71" s="202">
        <f>'[3]arkusz główny'!AM312</f>
        <v>668111337.90999985</v>
      </c>
      <c r="M71" s="202">
        <f>'[3]arkusz główny'!AN312</f>
        <v>210505010.86999997</v>
      </c>
      <c r="N71" s="203">
        <f>IFERROR(M71/O71,".")</f>
        <v>0.99604907196933834</v>
      </c>
      <c r="O71" s="204">
        <f>'[3]arkusz główny'!AR312</f>
        <v>211340000</v>
      </c>
    </row>
    <row r="72" spans="1:15" x14ac:dyDescent="0.25">
      <c r="A72" s="205">
        <v>16</v>
      </c>
      <c r="B72" s="159" t="s">
        <v>110</v>
      </c>
      <c r="C72" s="194">
        <f>'[3]arkusz główny'!F317</f>
        <v>761562937.74498892</v>
      </c>
      <c r="D72" s="195">
        <f>'[3]arkusz główny'!H317</f>
        <v>1112</v>
      </c>
      <c r="E72" s="199">
        <f>'[3]arkusz główny'!I317</f>
        <v>2594340400.8599997</v>
      </c>
      <c r="F72" s="206">
        <f>IFERROR(E72/C72,".")</f>
        <v>3.4066001275507456</v>
      </c>
      <c r="G72" s="198">
        <f>'[3]arkusz główny'!U317</f>
        <v>410</v>
      </c>
      <c r="H72" s="199">
        <f>'[3]arkusz główny'!V317</f>
        <v>628871746</v>
      </c>
      <c r="I72" s="200">
        <f>IFERROR(H72/C72,".")</f>
        <v>0.8257646411498285</v>
      </c>
      <c r="J72" s="201">
        <f>'[3]arkusz główny'!AK317</f>
        <v>311</v>
      </c>
      <c r="K72" s="202">
        <f>'[3]arkusz główny'!AL317</f>
        <v>286452938.92000008</v>
      </c>
      <c r="L72" s="202">
        <f>'[3]arkusz główny'!AM317</f>
        <v>137962132.47</v>
      </c>
      <c r="M72" s="202">
        <f>'[3]arkusz główny'!AN317</f>
        <v>61815595.640000001</v>
      </c>
      <c r="N72" s="203">
        <f>IFERROR(M72/O72,".")</f>
        <v>0.37774409598663949</v>
      </c>
      <c r="O72" s="204">
        <f>'[3]arkusz główny'!AR317</f>
        <v>163644108</v>
      </c>
    </row>
    <row r="73" spans="1:15" x14ac:dyDescent="0.25">
      <c r="A73" s="205">
        <v>17</v>
      </c>
      <c r="B73" s="159" t="s">
        <v>111</v>
      </c>
      <c r="C73" s="194">
        <f>'[3]arkusz główny'!F325</f>
        <v>39173525.073982999</v>
      </c>
      <c r="D73" s="207">
        <f>'[3]arkusz główny'!H325</f>
        <v>738</v>
      </c>
      <c r="E73" s="199">
        <f>'[3]arkusz główny'!I325</f>
        <v>7120973.2999999998</v>
      </c>
      <c r="F73" s="206">
        <f>IFERROR(E73/C73,".")</f>
        <v>0.18178025302934447</v>
      </c>
      <c r="G73" s="198">
        <f>'[3]arkusz główny'!U325</f>
        <v>545</v>
      </c>
      <c r="H73" s="199">
        <f>'[3]arkusz główny'!V325</f>
        <v>5833089.790000001</v>
      </c>
      <c r="I73" s="200">
        <f>IFERROR(H73/C73,".")</f>
        <v>0.14890387778438743</v>
      </c>
      <c r="J73" s="201">
        <f>'[3]arkusz główny'!AK325</f>
        <v>523</v>
      </c>
      <c r="K73" s="202">
        <f>'[3]arkusz główny'!AL325</f>
        <v>5436679.2999999998</v>
      </c>
      <c r="L73" s="202">
        <f>'[3]arkusz główny'!AM325</f>
        <v>3459356.2200000007</v>
      </c>
      <c r="M73" s="202">
        <f>'[3]arkusz główny'!AN325</f>
        <v>1191306.6700000002</v>
      </c>
      <c r="N73" s="203">
        <f>IFERROR(M73/O73,".")</f>
        <v>0.14065013813459271</v>
      </c>
      <c r="O73" s="204">
        <f>'[3]arkusz główny'!AR325</f>
        <v>8470000</v>
      </c>
    </row>
    <row r="74" spans="1:15" x14ac:dyDescent="0.25">
      <c r="A74" s="52">
        <v>19</v>
      </c>
      <c r="B74" s="53" t="s">
        <v>112</v>
      </c>
      <c r="C74" s="54">
        <f>'[3]arkusz główny'!F329</f>
        <v>4374272069.8707275</v>
      </c>
      <c r="D74" s="208">
        <f>D75+D76+D79+D82</f>
        <v>52648</v>
      </c>
      <c r="E74" s="56">
        <f>E75+E76+E79+E82</f>
        <v>6837299335.8011208</v>
      </c>
      <c r="F74" s="57">
        <f>IFERROR(E74/C74,".")</f>
        <v>1.5630713468637041</v>
      </c>
      <c r="G74" s="58">
        <f>G75+G76+G79+G82</f>
        <v>29849</v>
      </c>
      <c r="H74" s="56">
        <f>H75+H76+H79+H82</f>
        <v>4115511615.0715733</v>
      </c>
      <c r="I74" s="59">
        <f>IFERROR(H74/C74,".")</f>
        <v>0.94084491072664311</v>
      </c>
      <c r="J74" s="60">
        <f>'[3]arkusz główny'!AK329</f>
        <v>22188</v>
      </c>
      <c r="K74" s="61">
        <f>K75+K76+K79+K82</f>
        <v>3527065829.8999996</v>
      </c>
      <c r="L74" s="61">
        <f>L75+L76+L79+L82</f>
        <v>2169037862.7199998</v>
      </c>
      <c r="M74" s="61">
        <f>M75+M76+M79+M82</f>
        <v>793377522.04999995</v>
      </c>
      <c r="N74" s="62">
        <f>IFERROR(M74/O74,".")</f>
        <v>0.82244821672827351</v>
      </c>
      <c r="O74" s="63">
        <f>'[3]arkusz główny'!AR329</f>
        <v>964653465</v>
      </c>
    </row>
    <row r="75" spans="1:15" x14ac:dyDescent="0.25">
      <c r="A75" s="37" t="s">
        <v>113</v>
      </c>
      <c r="B75" s="209" t="s">
        <v>114</v>
      </c>
      <c r="C75" s="276"/>
      <c r="D75" s="210">
        <f>'[3]arkusz główny'!H330</f>
        <v>620</v>
      </c>
      <c r="E75" s="40">
        <f>'[3]arkusz główny'!I330</f>
        <v>61028000</v>
      </c>
      <c r="F75" s="277"/>
      <c r="G75" s="211">
        <f>'[3]arkusz główny'!U330</f>
        <v>607</v>
      </c>
      <c r="H75" s="91">
        <f>'[3]arkusz główny'!V330</f>
        <v>59936000</v>
      </c>
      <c r="I75" s="278"/>
      <c r="J75" s="42">
        <f>'[3]arkusz główny'!AK330</f>
        <v>334</v>
      </c>
      <c r="K75" s="212">
        <f>'[3]arkusz główny'!AL330</f>
        <v>54528578.659999996</v>
      </c>
      <c r="L75" s="212">
        <f>'[3]arkusz główny'!AM330</f>
        <v>34697222.630000003</v>
      </c>
      <c r="M75" s="212">
        <f>'[3]arkusz główny'!AN330</f>
        <v>12436610.869999997</v>
      </c>
      <c r="N75" s="279"/>
      <c r="O75" s="280"/>
    </row>
    <row r="76" spans="1:15" x14ac:dyDescent="0.25">
      <c r="A76" s="286" t="s">
        <v>115</v>
      </c>
      <c r="B76" s="78" t="s">
        <v>116</v>
      </c>
      <c r="C76" s="276"/>
      <c r="D76" s="90">
        <f>'[3]arkusz główny'!H333</f>
        <v>51350</v>
      </c>
      <c r="E76" s="91">
        <f>'[3]arkusz główny'!I333</f>
        <v>5897795506.7849665</v>
      </c>
      <c r="F76" s="277"/>
      <c r="G76" s="92">
        <f>SUM(G77:G78)</f>
        <v>28654</v>
      </c>
      <c r="H76" s="91">
        <f>SUM(H77:H78)</f>
        <v>3238255080.830286</v>
      </c>
      <c r="I76" s="278"/>
      <c r="J76" s="72">
        <f>'[3]arkusz główny'!AK333</f>
        <v>22097</v>
      </c>
      <c r="K76" s="73">
        <f>'[3]arkusz główny'!AL333</f>
        <v>2766601132.1599998</v>
      </c>
      <c r="L76" s="73">
        <f>'[3]arkusz główny'!AM333</f>
        <v>1708402083.8499999</v>
      </c>
      <c r="M76" s="73">
        <f>'[3]arkusz główny'!AN333</f>
        <v>622323384.64999998</v>
      </c>
      <c r="N76" s="279"/>
      <c r="O76" s="280"/>
    </row>
    <row r="77" spans="1:15" x14ac:dyDescent="0.25">
      <c r="A77" s="287"/>
      <c r="B77" s="180" t="s">
        <v>117</v>
      </c>
      <c r="C77" s="276"/>
      <c r="D77" s="90">
        <f>'[3]arkusz główny'!H334</f>
        <v>51350</v>
      </c>
      <c r="E77" s="91">
        <f>'[3]arkusz główny'!I334</f>
        <v>5897795506.7849665</v>
      </c>
      <c r="F77" s="277"/>
      <c r="G77" s="92">
        <f>'[3]arkusz główny'!U334</f>
        <v>28591</v>
      </c>
      <c r="H77" s="91">
        <f>'[3]arkusz główny'!V334</f>
        <v>3233208400.2902861</v>
      </c>
      <c r="I77" s="278"/>
      <c r="J77" s="72">
        <f>'[3]arkusz główny'!AK334</f>
        <v>22043</v>
      </c>
      <c r="K77" s="73">
        <f>'[3]arkusz główny'!AL334</f>
        <v>2761554451.6199999</v>
      </c>
      <c r="L77" s="73">
        <f>'[3]arkusz główny'!AM334</f>
        <v>1705190881.23</v>
      </c>
      <c r="M77" s="73">
        <f>'[3]arkusz główny'!AN334</f>
        <v>621188672.98000002</v>
      </c>
      <c r="N77" s="279"/>
      <c r="O77" s="280"/>
    </row>
    <row r="78" spans="1:15" x14ac:dyDescent="0.25">
      <c r="A78" s="288"/>
      <c r="B78" s="155" t="s">
        <v>118</v>
      </c>
      <c r="C78" s="276"/>
      <c r="D78" s="213"/>
      <c r="E78" s="214"/>
      <c r="F78" s="277"/>
      <c r="G78" s="92">
        <f>'[3]arkusz główny'!U335</f>
        <v>63</v>
      </c>
      <c r="H78" s="91">
        <f>'[3]arkusz główny'!V335</f>
        <v>5046680.5399999991</v>
      </c>
      <c r="I78" s="278"/>
      <c r="J78" s="72">
        <f>'[3]arkusz główny'!AK335</f>
        <v>62</v>
      </c>
      <c r="K78" s="73">
        <f>'[3]arkusz główny'!AL335</f>
        <v>5046680.5399999991</v>
      </c>
      <c r="L78" s="73">
        <f>'[3]arkusz główny'!AM335</f>
        <v>3211202.62</v>
      </c>
      <c r="M78" s="73">
        <f>'[3]arkusz główny'!AN335</f>
        <v>1134711.67</v>
      </c>
      <c r="N78" s="279"/>
      <c r="O78" s="280"/>
    </row>
    <row r="79" spans="1:15" x14ac:dyDescent="0.25">
      <c r="A79" s="286" t="s">
        <v>119</v>
      </c>
      <c r="B79" s="78" t="s">
        <v>120</v>
      </c>
      <c r="C79" s="276"/>
      <c r="D79" s="90">
        <f>'[3]arkusz główny'!H336</f>
        <v>404</v>
      </c>
      <c r="E79" s="91">
        <f>'[3]arkusz główny'!I336</f>
        <v>244171259.86947352</v>
      </c>
      <c r="F79" s="277"/>
      <c r="G79" s="92">
        <f>SUM(G80:G81)</f>
        <v>315</v>
      </c>
      <c r="H79" s="91">
        <f>SUM(H80:H81)</f>
        <v>184695898.84460631</v>
      </c>
      <c r="I79" s="278"/>
      <c r="J79" s="72">
        <f>'[3]arkusz główny'!AK336</f>
        <v>283</v>
      </c>
      <c r="K79" s="73">
        <f>'[3]arkusz główny'!AL336</f>
        <v>119408850.27000001</v>
      </c>
      <c r="L79" s="73">
        <f>'[3]arkusz główny'!AM336</f>
        <v>54093009.760000005</v>
      </c>
      <c r="M79" s="73">
        <f>'[3]arkusz główny'!AN336</f>
        <v>26310493.130000003</v>
      </c>
      <c r="N79" s="279"/>
      <c r="O79" s="280"/>
    </row>
    <row r="80" spans="1:15" x14ac:dyDescent="0.25">
      <c r="A80" s="287"/>
      <c r="B80" s="180" t="s">
        <v>117</v>
      </c>
      <c r="C80" s="276"/>
      <c r="D80" s="46">
        <f>'[3]arkusz główny'!H337</f>
        <v>404</v>
      </c>
      <c r="E80" s="47">
        <f>'[3]arkusz główny'!I337</f>
        <v>244171259.86947352</v>
      </c>
      <c r="F80" s="277"/>
      <c r="G80" s="48">
        <f>'[3]arkusz główny'!U337</f>
        <v>311</v>
      </c>
      <c r="H80" s="47">
        <f>'[3]arkusz główny'!V337</f>
        <v>183725740.56460631</v>
      </c>
      <c r="I80" s="278"/>
      <c r="J80" s="49">
        <f>'[3]arkusz główny'!AK337</f>
        <v>282</v>
      </c>
      <c r="K80" s="50">
        <f>'[3]arkusz główny'!AL337</f>
        <v>118438691.99000001</v>
      </c>
      <c r="L80" s="50">
        <f>'[3]arkusz główny'!AM337</f>
        <v>53475698.080000006</v>
      </c>
      <c r="M80" s="50">
        <f>'[3]arkusz główny'!AN337</f>
        <v>26092646.490000002</v>
      </c>
      <c r="N80" s="279"/>
      <c r="O80" s="280"/>
    </row>
    <row r="81" spans="1:15" x14ac:dyDescent="0.25">
      <c r="A81" s="288"/>
      <c r="B81" s="155" t="s">
        <v>118</v>
      </c>
      <c r="C81" s="276"/>
      <c r="D81" s="213"/>
      <c r="E81" s="214"/>
      <c r="F81" s="314"/>
      <c r="G81" s="48">
        <f>'[3]arkusz główny'!U338</f>
        <v>4</v>
      </c>
      <c r="H81" s="47">
        <f>'[3]arkusz główny'!V338</f>
        <v>970158.28</v>
      </c>
      <c r="I81" s="278"/>
      <c r="J81" s="49">
        <f>'[3]arkusz główny'!AK338</f>
        <v>7</v>
      </c>
      <c r="K81" s="50">
        <f>'[3]arkusz główny'!AL338</f>
        <v>970158.28</v>
      </c>
      <c r="L81" s="50">
        <f>'[3]arkusz główny'!AM338</f>
        <v>617311.68000000005</v>
      </c>
      <c r="M81" s="50">
        <f>'[3]arkusz główny'!AN338</f>
        <v>217846.64</v>
      </c>
      <c r="N81" s="279"/>
      <c r="O81" s="280"/>
    </row>
    <row r="82" spans="1:15" x14ac:dyDescent="0.25">
      <c r="A82" s="44" t="s">
        <v>121</v>
      </c>
      <c r="B82" s="74" t="s">
        <v>122</v>
      </c>
      <c r="C82" s="276"/>
      <c r="D82" s="46">
        <f>'[3]arkusz główny'!H339</f>
        <v>274</v>
      </c>
      <c r="E82" s="47">
        <f>'[3]arkusz główny'!I339</f>
        <v>634304569.14668083</v>
      </c>
      <c r="F82" s="277"/>
      <c r="G82" s="48">
        <f>'[3]arkusz główny'!U339</f>
        <v>273</v>
      </c>
      <c r="H82" s="47">
        <f>'[3]arkusz główny'!V339</f>
        <v>632624635.39668083</v>
      </c>
      <c r="I82" s="278"/>
      <c r="J82" s="49">
        <f>'[3]arkusz główny'!AK339</f>
        <v>274</v>
      </c>
      <c r="K82" s="50">
        <f>'[3]arkusz główny'!AL339</f>
        <v>586527268.81000006</v>
      </c>
      <c r="L82" s="50">
        <f>'[3]arkusz główny'!AM339</f>
        <v>371845546.47999996</v>
      </c>
      <c r="M82" s="50">
        <f>'[3]arkusz główny'!AN339</f>
        <v>132307033.39999999</v>
      </c>
      <c r="N82" s="279"/>
      <c r="O82" s="280"/>
    </row>
    <row r="83" spans="1:15" x14ac:dyDescent="0.25">
      <c r="A83" s="52">
        <v>20</v>
      </c>
      <c r="B83" s="53" t="s">
        <v>123</v>
      </c>
      <c r="C83" s="54">
        <f>'[3]arkusz główny'!F340</f>
        <v>2175625183.8882642</v>
      </c>
      <c r="D83" s="55">
        <f>'[3]arkusz główny'!H340</f>
        <v>1721</v>
      </c>
      <c r="E83" s="56">
        <f>'[3]arkusz główny'!I340</f>
        <v>1484217918.5699999</v>
      </c>
      <c r="F83" s="57">
        <f>IFERROR(E83/C83,".")</f>
        <v>0.68220295001247166</v>
      </c>
      <c r="G83" s="58">
        <f>'[3]arkusz główny'!U340</f>
        <v>1584</v>
      </c>
      <c r="H83" s="56">
        <f>'[3]arkusz główny'!V340</f>
        <v>1398841517.3699999</v>
      </c>
      <c r="I83" s="59">
        <f>IFERROR(H83/C83,".")</f>
        <v>0.64296071204231919</v>
      </c>
      <c r="J83" s="60">
        <f>'[3]arkusz główny'!AK340</f>
        <v>43</v>
      </c>
      <c r="K83" s="61">
        <f>'[3]arkusz główny'!AL340</f>
        <v>1296349404.77</v>
      </c>
      <c r="L83" s="61">
        <f>'[3]arkusz główny'!AM340</f>
        <v>824866797.78999972</v>
      </c>
      <c r="M83" s="61">
        <f>'[3]arkusz główny'!AN340</f>
        <v>288405811.51999998</v>
      </c>
      <c r="N83" s="62">
        <f>IFERROR(M83/O83,".")</f>
        <v>0.6031853247181298</v>
      </c>
      <c r="O83" s="63">
        <f>'[3]arkusz główny'!AR340</f>
        <v>478137978</v>
      </c>
    </row>
    <row r="84" spans="1:15" ht="24.75" customHeight="1" x14ac:dyDescent="0.25">
      <c r="A84" s="52">
        <f>'[3]arkusz główny'!B343</f>
        <v>21</v>
      </c>
      <c r="B84" s="53" t="e">
        <f>'[3]arkusz główny'!C343:D343</f>
        <v>#VALUE!</v>
      </c>
      <c r="C84" s="54">
        <f>'[3]arkusz główny'!F343</f>
        <v>1199206775.296603</v>
      </c>
      <c r="D84" s="208">
        <f>'[3]arkusz główny'!H343</f>
        <v>195625</v>
      </c>
      <c r="E84" s="215"/>
      <c r="F84" s="216"/>
      <c r="G84" s="58">
        <f>'[3]arkusz główny'!U343</f>
        <v>180304</v>
      </c>
      <c r="H84" s="56">
        <f>'[3]arkusz główny'!V343</f>
        <v>1198851096.1099999</v>
      </c>
      <c r="I84" s="59">
        <f>IFERROR(H84/C84,".")</f>
        <v>0.99970340462218032</v>
      </c>
      <c r="J84" s="60">
        <f>'[3]arkusz główny'!AK343</f>
        <v>180341</v>
      </c>
      <c r="K84" s="61">
        <f>'[3]arkusz główny'!AL343</f>
        <v>1199188524.4499998</v>
      </c>
      <c r="L84" s="61">
        <f>'[3]arkusz główny'!AM343</f>
        <v>763043251.44000018</v>
      </c>
      <c r="M84" s="61">
        <f>'[3]arkusz główny'!AN343</f>
        <v>267027483.84999996</v>
      </c>
      <c r="N84" s="62">
        <f>IFERROR(M84/O84,".")</f>
        <v>1.0003143954873035</v>
      </c>
      <c r="O84" s="63">
        <f>'[3]arkusz główny'!AR343</f>
        <v>266943558</v>
      </c>
    </row>
    <row r="85" spans="1:15" ht="24.75" customHeight="1" x14ac:dyDescent="0.25">
      <c r="A85" s="52">
        <v>22</v>
      </c>
      <c r="B85" s="53" t="s">
        <v>124</v>
      </c>
      <c r="C85" s="54">
        <f>'[3]arkusz główny'!F344</f>
        <v>578552899.47788095</v>
      </c>
      <c r="D85" s="208">
        <f>'[3]arkusz główny'!H344</f>
        <v>34662</v>
      </c>
      <c r="E85" s="215"/>
      <c r="F85" s="216"/>
      <c r="G85" s="58">
        <f>'[3]arkusz główny'!U344</f>
        <v>30137</v>
      </c>
      <c r="H85" s="56">
        <f>'[3]arkusz główny'!V344</f>
        <v>578565305</v>
      </c>
      <c r="I85" s="59">
        <f>IFERROR(H85/C85,".")</f>
        <v>1.0000214423298721</v>
      </c>
      <c r="J85" s="60">
        <f>'[3]arkusz główny'!AK344</f>
        <v>30137</v>
      </c>
      <c r="K85" s="61">
        <f>'[3]arkusz główny'!AL344</f>
        <v>578724815</v>
      </c>
      <c r="L85" s="61">
        <f>'[3]arkusz główny'!AM344</f>
        <v>368242599.77000004</v>
      </c>
      <c r="M85" s="61">
        <f>'[3]arkusz główny'!AN344</f>
        <v>122722661.33</v>
      </c>
      <c r="N85" s="62">
        <f>IFERROR(M85/O85,".")</f>
        <v>1.0003023691499484</v>
      </c>
      <c r="O85" s="63">
        <f>'[3]arkusz główny'!AR344</f>
        <v>122685565</v>
      </c>
    </row>
    <row r="86" spans="1:15" x14ac:dyDescent="0.25">
      <c r="A86" s="52"/>
      <c r="B86" s="53" t="s">
        <v>125</v>
      </c>
      <c r="C86" s="54">
        <f>'[3]arkusz główny'!F345</f>
        <v>1170100432.3449669</v>
      </c>
      <c r="D86" s="217">
        <f>'[3]arkusz główny'!H344</f>
        <v>34662</v>
      </c>
      <c r="E86" s="215"/>
      <c r="F86" s="216"/>
      <c r="G86" s="218"/>
      <c r="H86" s="56">
        <f>'[3]zobowiązania wieloletnie'!F22</f>
        <v>1259806059.8399999</v>
      </c>
      <c r="I86" s="59">
        <f>IFERROR(H86/C86,".")</f>
        <v>1.0766648956066587</v>
      </c>
      <c r="J86" s="60">
        <f>'[3]arkusz główny'!AK345</f>
        <v>53466</v>
      </c>
      <c r="K86" s="61">
        <f>SUM(K87:K88)</f>
        <v>1259806059.8399999</v>
      </c>
      <c r="L86" s="61">
        <f>SUM(L87:L88)</f>
        <v>801610222.11000001</v>
      </c>
      <c r="M86" s="61">
        <f>SUM(M87:M88)</f>
        <v>298022333.51999998</v>
      </c>
      <c r="N86" s="62">
        <f>IFERROR(M86/O86,".")</f>
        <v>1.1362533924201312</v>
      </c>
      <c r="O86" s="63">
        <f>'[3]arkusz główny'!AR345</f>
        <v>262285099</v>
      </c>
    </row>
    <row r="87" spans="1:15" x14ac:dyDescent="0.25">
      <c r="A87" s="312" t="s">
        <v>89</v>
      </c>
      <c r="B87" s="219" t="s">
        <v>39</v>
      </c>
      <c r="C87" s="276"/>
      <c r="D87" s="330"/>
      <c r="E87" s="220"/>
      <c r="F87" s="221"/>
      <c r="G87" s="222"/>
      <c r="H87" s="139">
        <f>'[3]zobowiązania wieloletnie'!F23</f>
        <v>586710746.80999994</v>
      </c>
      <c r="I87" s="278"/>
      <c r="J87" s="223">
        <f>'[3]arkusz główny'!AK346</f>
        <v>17662</v>
      </c>
      <c r="K87" s="224">
        <f>'[3]arkusz główny'!AL346</f>
        <v>586710746.80999994</v>
      </c>
      <c r="L87" s="224">
        <f>'[3]arkusz główny'!AM346</f>
        <v>373321628.94999999</v>
      </c>
      <c r="M87" s="224">
        <f>'[3]arkusz główny'!AN346</f>
        <v>137689495.24000001</v>
      </c>
      <c r="N87" s="279"/>
      <c r="O87" s="280"/>
    </row>
    <row r="88" spans="1:15" ht="13" thickBot="1" x14ac:dyDescent="0.3">
      <c r="A88" s="328"/>
      <c r="B88" s="155" t="s">
        <v>126</v>
      </c>
      <c r="C88" s="329"/>
      <c r="D88" s="330"/>
      <c r="E88" s="220"/>
      <c r="F88" s="221"/>
      <c r="G88" s="225"/>
      <c r="H88" s="226">
        <f>'[3]zobowiązania wieloletnie'!F24</f>
        <v>673095313.02999997</v>
      </c>
      <c r="I88" s="331"/>
      <c r="J88" s="227">
        <f>'[3]arkusz główny'!AK347</f>
        <v>35804</v>
      </c>
      <c r="K88" s="228">
        <f>'[3]arkusz główny'!AL347</f>
        <v>673095313.02999997</v>
      </c>
      <c r="L88" s="228">
        <f>'[3]arkusz główny'!AM347</f>
        <v>428288593.16000003</v>
      </c>
      <c r="M88" s="228">
        <f>'[3]arkusz główny'!AN347</f>
        <v>160332838.28</v>
      </c>
      <c r="N88" s="332"/>
      <c r="O88" s="333"/>
    </row>
    <row r="89" spans="1:15" ht="31.5" customHeight="1" thickBot="1" x14ac:dyDescent="0.3">
      <c r="A89" s="322" t="s">
        <v>127</v>
      </c>
      <c r="B89" s="323"/>
      <c r="C89" s="229">
        <f>'[3]arkusz główny'!F348</f>
        <v>81803813576.268921</v>
      </c>
      <c r="D89" s="230">
        <f>D86+D83+D74+D72+D71+D65+D60+D54+D51+D45+D39+D33+D30+D18+D13+D9+D6+D84+D73</f>
        <v>8733642</v>
      </c>
      <c r="E89" s="231">
        <f>E86+E83+E74+E72+E71+E65+E60+E54+E51+E45+E39+E33+E30+E18+E13+E9+E6+E84+E73</f>
        <v>90964685272.697968</v>
      </c>
      <c r="F89" s="232">
        <f>IFERROR(E89/C89,".")</f>
        <v>1.1119858756693293</v>
      </c>
      <c r="G89" s="233">
        <f>G86+G83+G74+G72+G71+G65+G60+G54+G51+G45+G39+G33+G30+G18+G13+G9+G6+G84+G73+G85</f>
        <v>7540436</v>
      </c>
      <c r="H89" s="234">
        <f>H86+H83+H74+H72+H71+H65+H60+H54+H51+H45+H39+H33+H30+H18+H13+H9+H6+H84+H73+H85</f>
        <v>75126033369.251587</v>
      </c>
      <c r="I89" s="235">
        <f>IFERROR(H89/C89,".")</f>
        <v>0.9183683508741145</v>
      </c>
      <c r="J89" s="236">
        <f>'[3]arkusz główny'!AK348</f>
        <v>1294213</v>
      </c>
      <c r="K89" s="237">
        <f>K86+K83+K74+K72+K65+K60+K54+K51+K45+K39+K33+K30+K18+K13+K9+K6+K84+K71+K73+K85</f>
        <v>60779536854.679985</v>
      </c>
      <c r="L89" s="237">
        <f>L86+L83+L74+L72+L65+L60+L54+L51+L45+L39+L33+L30+L18+L13+L9+L6+L84+L71+L73+L85</f>
        <v>39272904659.779991</v>
      </c>
      <c r="M89" s="237">
        <f>M86+M83+M74+M72+M65+M60+M54+M51+M45+M39+M33+M30+M18+M13+M9+M6+M84+M71+M73+M85</f>
        <v>13611146852.749998</v>
      </c>
      <c r="N89" s="238">
        <f>IFERROR(M89/O89,".")</f>
        <v>0.75380641009622418</v>
      </c>
      <c r="O89" s="239">
        <f>'[3]arkusz główny'!AR348</f>
        <v>18056554933</v>
      </c>
    </row>
    <row r="90" spans="1:15" ht="31.5" customHeight="1" thickBot="1" x14ac:dyDescent="0.3">
      <c r="A90" s="324" t="s">
        <v>128</v>
      </c>
      <c r="B90" s="324"/>
      <c r="C90" s="240">
        <f>'[3]arkusz główny'!F349</f>
        <v>82352367890.84729</v>
      </c>
      <c r="D90" s="325"/>
      <c r="E90" s="326"/>
      <c r="F90" s="326"/>
      <c r="G90" s="327"/>
      <c r="H90" s="234">
        <f>'[3]arkusz główny'!V349</f>
        <v>75671025369.251587</v>
      </c>
      <c r="I90" s="241">
        <f>IFERROR(H90/C90,".")</f>
        <v>0.91886884745741149</v>
      </c>
      <c r="J90" s="242"/>
      <c r="K90" s="237">
        <f>'[3]arkusz główny'!AL349</f>
        <v>61324528854.679993</v>
      </c>
      <c r="L90" s="237">
        <f>'[3]arkusz główny'!AM349</f>
        <v>39619683069.239998</v>
      </c>
      <c r="M90" s="237">
        <f>'[3]arkusz główny'!AN349</f>
        <v>13729378168.249998</v>
      </c>
      <c r="N90" s="238">
        <f>IFERROR(M90/O90,".")</f>
        <v>0.75537601018842015</v>
      </c>
      <c r="O90" s="240">
        <f>O86+O83+O74+O72+O65+O60+O54+O51+O45+O39+O33+O30+O18+O13+O9+O6+O71+O84+O73+O85</f>
        <v>18175554933</v>
      </c>
    </row>
    <row r="91" spans="1:15" ht="13" x14ac:dyDescent="0.3">
      <c r="A91" s="243" t="s">
        <v>133</v>
      </c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</row>
    <row r="92" spans="1:15" ht="13" x14ac:dyDescent="0.3">
      <c r="A92" s="243" t="s">
        <v>132</v>
      </c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O92" s="245"/>
    </row>
    <row r="93" spans="1:15" hidden="1" x14ac:dyDescent="0.25">
      <c r="C93" s="87">
        <f>C6+C9+C13+C18+C30+C33+C39+C45+C51+C54+C60+C65+C71+C72+C73+C74+C83+C84+C86+C85-C90</f>
        <v>0</v>
      </c>
      <c r="D93" s="87">
        <f>D89-'[3]arkusz główny'!H348</f>
        <v>0</v>
      </c>
      <c r="E93" s="87">
        <f>E89-'[3]arkusz główny'!I348</f>
        <v>0</v>
      </c>
      <c r="G93" s="87">
        <f>G89-'[3]arkusz główny'!U348</f>
        <v>0</v>
      </c>
      <c r="H93" s="87">
        <f>H89-'[3]arkusz główny'!V348</f>
        <v>0</v>
      </c>
      <c r="J93" s="87">
        <f>J89-'[3]arkusz główny'!AK348</f>
        <v>0</v>
      </c>
      <c r="K93" s="87">
        <f>K89-'[3]arkusz główny'!AL348</f>
        <v>0</v>
      </c>
      <c r="L93" s="87">
        <f>L89-'[3]arkusz główny'!AM348</f>
        <v>0</v>
      </c>
      <c r="M93" s="87">
        <f>M89-'[3]arkusz główny'!AN348</f>
        <v>0</v>
      </c>
      <c r="O93" s="246">
        <f>O90-'[3]arkusz główny'!AR349</f>
        <v>0</v>
      </c>
    </row>
    <row r="94" spans="1:15" x14ac:dyDescent="0.25">
      <c r="A94" s="243" t="s">
        <v>129</v>
      </c>
    </row>
    <row r="95" spans="1:15" x14ac:dyDescent="0.25">
      <c r="A95" s="243" t="s">
        <v>130</v>
      </c>
    </row>
    <row r="96" spans="1:15" x14ac:dyDescent="0.25">
      <c r="A96" s="243" t="s">
        <v>131</v>
      </c>
    </row>
  </sheetData>
  <mergeCells count="105">
    <mergeCell ref="A89:B89"/>
    <mergeCell ref="A90:B90"/>
    <mergeCell ref="D90:G90"/>
    <mergeCell ref="A87:A88"/>
    <mergeCell ref="C87:C88"/>
    <mergeCell ref="D87:D88"/>
    <mergeCell ref="I87:I88"/>
    <mergeCell ref="N87:N88"/>
    <mergeCell ref="O87:O88"/>
    <mergeCell ref="C75:C82"/>
    <mergeCell ref="F75:F82"/>
    <mergeCell ref="I75:I82"/>
    <mergeCell ref="N75:N82"/>
    <mergeCell ref="O75:O82"/>
    <mergeCell ref="A76:A78"/>
    <mergeCell ref="A79:A81"/>
    <mergeCell ref="O61:O64"/>
    <mergeCell ref="A63:A64"/>
    <mergeCell ref="B66:B68"/>
    <mergeCell ref="C66:C70"/>
    <mergeCell ref="E66:E70"/>
    <mergeCell ref="F66:F70"/>
    <mergeCell ref="I66:I70"/>
    <mergeCell ref="N66:N70"/>
    <mergeCell ref="O66:O70"/>
    <mergeCell ref="A69:A70"/>
    <mergeCell ref="A57:A59"/>
    <mergeCell ref="C61:C64"/>
    <mergeCell ref="E61:E64"/>
    <mergeCell ref="F61:F64"/>
    <mergeCell ref="I61:I64"/>
    <mergeCell ref="N61:N64"/>
    <mergeCell ref="O52:O53"/>
    <mergeCell ref="C55:C58"/>
    <mergeCell ref="E55:E58"/>
    <mergeCell ref="F55:F58"/>
    <mergeCell ref="I55:I58"/>
    <mergeCell ref="N55:N58"/>
    <mergeCell ref="O55:O58"/>
    <mergeCell ref="A52:A53"/>
    <mergeCell ref="C52:C53"/>
    <mergeCell ref="E52:E53"/>
    <mergeCell ref="F52:F53"/>
    <mergeCell ref="I52:I53"/>
    <mergeCell ref="N52:N53"/>
    <mergeCell ref="C46:C50"/>
    <mergeCell ref="A47:A49"/>
    <mergeCell ref="F47:F49"/>
    <mergeCell ref="I47:I49"/>
    <mergeCell ref="N47:N49"/>
    <mergeCell ref="O47:O49"/>
    <mergeCell ref="O31:O32"/>
    <mergeCell ref="A40:A41"/>
    <mergeCell ref="C40:C44"/>
    <mergeCell ref="F40:F44"/>
    <mergeCell ref="I40:I44"/>
    <mergeCell ref="N40:N44"/>
    <mergeCell ref="O40:O44"/>
    <mergeCell ref="A42:A43"/>
    <mergeCell ref="A19:A24"/>
    <mergeCell ref="A26:A29"/>
    <mergeCell ref="C31:C32"/>
    <mergeCell ref="F31:F32"/>
    <mergeCell ref="I31:I32"/>
    <mergeCell ref="N31:N32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październik 2023</vt:lpstr>
      <vt:lpstr>'PROW 2014-2020 październik 2023'!Obszar_wydruku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2023-11-15T14:03:10Z</cp:lastPrinted>
  <dcterms:created xsi:type="dcterms:W3CDTF">2023-11-15T13:48:58Z</dcterms:created>
  <dcterms:modified xsi:type="dcterms:W3CDTF">2023-11-17T15:21:06Z</dcterms:modified>
</cp:coreProperties>
</file>