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1E1AE970-900A-484E-ACA8-D9931FDF0B05}" xr6:coauthVersionLast="47" xr6:coauthVersionMax="47" xr10:uidLastSave="{00000000-0000-0000-0000-000000000000}"/>
  <bookViews>
    <workbookView xWindow="28680" yWindow="-120" windowWidth="29040" windowHeight="15720" xr2:uid="{71223D07-2CF2-4276-A261-C84532CBD230}"/>
  </bookViews>
  <sheets>
    <sheet name="PROW 2014-2020 marzec 2024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marzec 2024'!$A$1:$O$95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0" i="1" l="1"/>
  <c r="L90" i="1"/>
  <c r="K90" i="1"/>
  <c r="H90" i="1"/>
  <c r="C90" i="1"/>
  <c r="O89" i="1"/>
  <c r="J89" i="1"/>
  <c r="C89" i="1"/>
  <c r="M88" i="1"/>
  <c r="L88" i="1"/>
  <c r="K88" i="1"/>
  <c r="J88" i="1"/>
  <c r="H88" i="1"/>
  <c r="M87" i="1"/>
  <c r="L87" i="1"/>
  <c r="K87" i="1"/>
  <c r="J87" i="1"/>
  <c r="H87" i="1"/>
  <c r="O86" i="1"/>
  <c r="J86" i="1"/>
  <c r="H86" i="1"/>
  <c r="C86" i="1"/>
  <c r="O85" i="1"/>
  <c r="M85" i="1"/>
  <c r="L85" i="1"/>
  <c r="K85" i="1"/>
  <c r="J85" i="1"/>
  <c r="H85" i="1"/>
  <c r="G85" i="1"/>
  <c r="D85" i="1"/>
  <c r="C85" i="1"/>
  <c r="O84" i="1"/>
  <c r="M84" i="1"/>
  <c r="L84" i="1"/>
  <c r="K84" i="1"/>
  <c r="J84" i="1"/>
  <c r="H84" i="1"/>
  <c r="G84" i="1"/>
  <c r="D84" i="1"/>
  <c r="C84" i="1"/>
  <c r="B84" i="1"/>
  <c r="A84" i="1"/>
  <c r="O83" i="1"/>
  <c r="M83" i="1"/>
  <c r="L83" i="1"/>
  <c r="K83" i="1"/>
  <c r="J83" i="1"/>
  <c r="H83" i="1"/>
  <c r="G83" i="1"/>
  <c r="E83" i="1"/>
  <c r="D83" i="1"/>
  <c r="C83" i="1"/>
  <c r="M82" i="1"/>
  <c r="L82" i="1"/>
  <c r="K82" i="1"/>
  <c r="J82" i="1"/>
  <c r="H82" i="1"/>
  <c r="G82" i="1"/>
  <c r="E82" i="1"/>
  <c r="D82" i="1"/>
  <c r="M81" i="1"/>
  <c r="L81" i="1"/>
  <c r="K81" i="1"/>
  <c r="J81" i="1"/>
  <c r="H81" i="1"/>
  <c r="G81" i="1"/>
  <c r="M80" i="1"/>
  <c r="L80" i="1"/>
  <c r="K80" i="1"/>
  <c r="J80" i="1"/>
  <c r="H80" i="1"/>
  <c r="G80" i="1"/>
  <c r="E80" i="1"/>
  <c r="D80" i="1"/>
  <c r="M79" i="1"/>
  <c r="L79" i="1"/>
  <c r="K79" i="1"/>
  <c r="J79" i="1"/>
  <c r="E79" i="1"/>
  <c r="D79" i="1"/>
  <c r="M78" i="1"/>
  <c r="L78" i="1"/>
  <c r="K78" i="1"/>
  <c r="J78" i="1"/>
  <c r="H78" i="1"/>
  <c r="G78" i="1"/>
  <c r="M77" i="1"/>
  <c r="L77" i="1"/>
  <c r="K77" i="1"/>
  <c r="J77" i="1"/>
  <c r="H77" i="1"/>
  <c r="G77" i="1"/>
  <c r="E77" i="1"/>
  <c r="D77" i="1"/>
  <c r="M76" i="1"/>
  <c r="L76" i="1"/>
  <c r="K76" i="1"/>
  <c r="J76" i="1"/>
  <c r="E76" i="1"/>
  <c r="D76" i="1"/>
  <c r="M75" i="1"/>
  <c r="M74" i="1" s="1"/>
  <c r="L75" i="1"/>
  <c r="K75" i="1"/>
  <c r="J75" i="1"/>
  <c r="H75" i="1"/>
  <c r="G75" i="1"/>
  <c r="E75" i="1"/>
  <c r="E74" i="1" s="1"/>
  <c r="D75" i="1"/>
  <c r="O74" i="1"/>
  <c r="J74" i="1"/>
  <c r="C74" i="1"/>
  <c r="O73" i="1"/>
  <c r="M73" i="1"/>
  <c r="L73" i="1"/>
  <c r="K73" i="1"/>
  <c r="J73" i="1"/>
  <c r="H73" i="1"/>
  <c r="G73" i="1"/>
  <c r="E73" i="1"/>
  <c r="D73" i="1"/>
  <c r="C73" i="1"/>
  <c r="O72" i="1"/>
  <c r="M72" i="1"/>
  <c r="L72" i="1"/>
  <c r="K72" i="1"/>
  <c r="J72" i="1"/>
  <c r="H72" i="1"/>
  <c r="G72" i="1"/>
  <c r="E72" i="1"/>
  <c r="D72" i="1"/>
  <c r="C72" i="1"/>
  <c r="O71" i="1"/>
  <c r="M71" i="1"/>
  <c r="N71" i="1" s="1"/>
  <c r="L71" i="1"/>
  <c r="K71" i="1"/>
  <c r="J71" i="1"/>
  <c r="H71" i="1"/>
  <c r="I71" i="1" s="1"/>
  <c r="G71" i="1"/>
  <c r="D71" i="1"/>
  <c r="C71" i="1"/>
  <c r="M70" i="1"/>
  <c r="L70" i="1"/>
  <c r="K70" i="1"/>
  <c r="J70" i="1"/>
  <c r="H70" i="1"/>
  <c r="G70" i="1"/>
  <c r="D70" i="1"/>
  <c r="M69" i="1"/>
  <c r="L69" i="1"/>
  <c r="K69" i="1"/>
  <c r="J69" i="1"/>
  <c r="H69" i="1"/>
  <c r="G69" i="1"/>
  <c r="D69" i="1"/>
  <c r="M68" i="1"/>
  <c r="L68" i="1"/>
  <c r="K68" i="1"/>
  <c r="J68" i="1"/>
  <c r="H68" i="1"/>
  <c r="G68" i="1"/>
  <c r="D68" i="1"/>
  <c r="M67" i="1"/>
  <c r="L67" i="1"/>
  <c r="K67" i="1"/>
  <c r="J67" i="1"/>
  <c r="H67" i="1"/>
  <c r="G67" i="1"/>
  <c r="D67" i="1"/>
  <c r="M66" i="1"/>
  <c r="L66" i="1"/>
  <c r="K66" i="1"/>
  <c r="J66" i="1"/>
  <c r="H66" i="1"/>
  <c r="G66" i="1"/>
  <c r="D66" i="1"/>
  <c r="O65" i="1"/>
  <c r="M65" i="1"/>
  <c r="L65" i="1"/>
  <c r="K65" i="1"/>
  <c r="J65" i="1"/>
  <c r="H65" i="1"/>
  <c r="G65" i="1"/>
  <c r="D65" i="1"/>
  <c r="C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M62" i="1"/>
  <c r="L62" i="1"/>
  <c r="K62" i="1"/>
  <c r="J62" i="1"/>
  <c r="H62" i="1"/>
  <c r="G62" i="1"/>
  <c r="D62" i="1"/>
  <c r="M61" i="1"/>
  <c r="L61" i="1"/>
  <c r="K61" i="1"/>
  <c r="J61" i="1"/>
  <c r="H61" i="1"/>
  <c r="G61" i="1"/>
  <c r="D61" i="1"/>
  <c r="O60" i="1"/>
  <c r="M60" i="1"/>
  <c r="L60" i="1"/>
  <c r="K60" i="1"/>
  <c r="J60" i="1"/>
  <c r="H60" i="1"/>
  <c r="G60" i="1"/>
  <c r="D60" i="1"/>
  <c r="C60" i="1"/>
  <c r="M59" i="1"/>
  <c r="L59" i="1"/>
  <c r="K59" i="1"/>
  <c r="J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M56" i="1"/>
  <c r="L56" i="1"/>
  <c r="K56" i="1"/>
  <c r="J56" i="1"/>
  <c r="H56" i="1"/>
  <c r="G56" i="1"/>
  <c r="D56" i="1"/>
  <c r="M55" i="1"/>
  <c r="L55" i="1"/>
  <c r="K55" i="1"/>
  <c r="J55" i="1"/>
  <c r="H55" i="1"/>
  <c r="G55" i="1"/>
  <c r="D55" i="1"/>
  <c r="O54" i="1"/>
  <c r="M54" i="1"/>
  <c r="L54" i="1"/>
  <c r="K54" i="1"/>
  <c r="J54" i="1"/>
  <c r="H54" i="1"/>
  <c r="G54" i="1"/>
  <c r="D54" i="1"/>
  <c r="C54" i="1"/>
  <c r="M53" i="1"/>
  <c r="L53" i="1"/>
  <c r="K53" i="1"/>
  <c r="J53" i="1"/>
  <c r="H53" i="1"/>
  <c r="M52" i="1"/>
  <c r="M51" i="1" s="1"/>
  <c r="L52" i="1"/>
  <c r="L51" i="1" s="1"/>
  <c r="K52" i="1"/>
  <c r="J52" i="1"/>
  <c r="H52" i="1"/>
  <c r="G52" i="1"/>
  <c r="G51" i="1" s="1"/>
  <c r="D52" i="1"/>
  <c r="D51" i="1" s="1"/>
  <c r="O51" i="1"/>
  <c r="H51" i="1"/>
  <c r="C51" i="1"/>
  <c r="M50" i="1"/>
  <c r="L50" i="1"/>
  <c r="K50" i="1"/>
  <c r="J50" i="1"/>
  <c r="H50" i="1"/>
  <c r="G50" i="1"/>
  <c r="E50" i="1"/>
  <c r="D50" i="1"/>
  <c r="M49" i="1"/>
  <c r="L49" i="1"/>
  <c r="K49" i="1"/>
  <c r="J49" i="1"/>
  <c r="H49" i="1"/>
  <c r="M48" i="1"/>
  <c r="L48" i="1"/>
  <c r="K48" i="1"/>
  <c r="J48" i="1"/>
  <c r="H48" i="1"/>
  <c r="G48" i="1"/>
  <c r="E48" i="1"/>
  <c r="D48" i="1"/>
  <c r="M47" i="1"/>
  <c r="L47" i="1"/>
  <c r="K47" i="1"/>
  <c r="J47" i="1"/>
  <c r="H47" i="1"/>
  <c r="G47" i="1"/>
  <c r="E47" i="1"/>
  <c r="D47" i="1"/>
  <c r="M46" i="1"/>
  <c r="L46" i="1"/>
  <c r="K46" i="1"/>
  <c r="J46" i="1"/>
  <c r="H46" i="1"/>
  <c r="G46" i="1"/>
  <c r="E46" i="1"/>
  <c r="D46" i="1"/>
  <c r="O45" i="1"/>
  <c r="M45" i="1"/>
  <c r="L45" i="1"/>
  <c r="K45" i="1"/>
  <c r="J45" i="1"/>
  <c r="H45" i="1"/>
  <c r="G45" i="1"/>
  <c r="E45" i="1"/>
  <c r="F45" i="1" s="1"/>
  <c r="D45" i="1"/>
  <c r="C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M42" i="1"/>
  <c r="L42" i="1"/>
  <c r="K42" i="1"/>
  <c r="J42" i="1"/>
  <c r="H42" i="1"/>
  <c r="G42" i="1"/>
  <c r="E42" i="1"/>
  <c r="D42" i="1"/>
  <c r="M41" i="1"/>
  <c r="L41" i="1"/>
  <c r="L39" i="1" s="1"/>
  <c r="K41" i="1"/>
  <c r="J41" i="1"/>
  <c r="H41" i="1"/>
  <c r="G41" i="1"/>
  <c r="E41" i="1"/>
  <c r="D41" i="1"/>
  <c r="M40" i="1"/>
  <c r="L40" i="1"/>
  <c r="K40" i="1"/>
  <c r="K39" i="1" s="1"/>
  <c r="J40" i="1"/>
  <c r="H40" i="1"/>
  <c r="H39" i="1" s="1"/>
  <c r="G40" i="1"/>
  <c r="G39" i="1" s="1"/>
  <c r="E40" i="1"/>
  <c r="E39" i="1" s="1"/>
  <c r="D40" i="1"/>
  <c r="D39" i="1" s="1"/>
  <c r="O39" i="1"/>
  <c r="J39" i="1"/>
  <c r="C39" i="1"/>
  <c r="O38" i="1"/>
  <c r="M38" i="1"/>
  <c r="L38" i="1"/>
  <c r="K38" i="1"/>
  <c r="J38" i="1"/>
  <c r="H38" i="1"/>
  <c r="G38" i="1"/>
  <c r="D38" i="1"/>
  <c r="C38" i="1"/>
  <c r="O37" i="1"/>
  <c r="M37" i="1"/>
  <c r="L37" i="1"/>
  <c r="K37" i="1"/>
  <c r="J37" i="1"/>
  <c r="H37" i="1"/>
  <c r="G37" i="1"/>
  <c r="E37" i="1"/>
  <c r="D37" i="1"/>
  <c r="C37" i="1"/>
  <c r="I37" i="1" s="1"/>
  <c r="O36" i="1"/>
  <c r="M36" i="1"/>
  <c r="L36" i="1"/>
  <c r="K36" i="1"/>
  <c r="J36" i="1"/>
  <c r="H36" i="1"/>
  <c r="G36" i="1"/>
  <c r="E36" i="1"/>
  <c r="D36" i="1"/>
  <c r="C36" i="1"/>
  <c r="O35" i="1"/>
  <c r="M35" i="1"/>
  <c r="L35" i="1"/>
  <c r="K35" i="1"/>
  <c r="J35" i="1"/>
  <c r="H35" i="1"/>
  <c r="G35" i="1"/>
  <c r="E35" i="1"/>
  <c r="D35" i="1"/>
  <c r="C35" i="1"/>
  <c r="O34" i="1"/>
  <c r="M34" i="1"/>
  <c r="L34" i="1"/>
  <c r="K34" i="1"/>
  <c r="J34" i="1"/>
  <c r="H34" i="1"/>
  <c r="G34" i="1"/>
  <c r="E34" i="1"/>
  <c r="D34" i="1"/>
  <c r="C34" i="1"/>
  <c r="J33" i="1"/>
  <c r="M32" i="1"/>
  <c r="L32" i="1"/>
  <c r="K32" i="1"/>
  <c r="J32" i="1"/>
  <c r="H32" i="1"/>
  <c r="G32" i="1"/>
  <c r="E32" i="1"/>
  <c r="D32" i="1"/>
  <c r="M31" i="1"/>
  <c r="M30" i="1" s="1"/>
  <c r="L31" i="1"/>
  <c r="L30" i="1" s="1"/>
  <c r="K31" i="1"/>
  <c r="K30" i="1" s="1"/>
  <c r="J31" i="1"/>
  <c r="H31" i="1"/>
  <c r="G31" i="1"/>
  <c r="G30" i="1" s="1"/>
  <c r="E31" i="1"/>
  <c r="D31" i="1"/>
  <c r="D30" i="1" s="1"/>
  <c r="O30" i="1"/>
  <c r="J30" i="1"/>
  <c r="H30" i="1"/>
  <c r="C30" i="1"/>
  <c r="O29" i="1"/>
  <c r="M29" i="1"/>
  <c r="L29" i="1"/>
  <c r="K29" i="1"/>
  <c r="J29" i="1"/>
  <c r="H29" i="1"/>
  <c r="I29" i="1" s="1"/>
  <c r="G29" i="1"/>
  <c r="E29" i="1"/>
  <c r="F29" i="1" s="1"/>
  <c r="D29" i="1"/>
  <c r="B29" i="1"/>
  <c r="O28" i="1"/>
  <c r="N28" i="1" s="1"/>
  <c r="M28" i="1"/>
  <c r="L28" i="1"/>
  <c r="K28" i="1"/>
  <c r="J28" i="1"/>
  <c r="H28" i="1"/>
  <c r="I28" i="1" s="1"/>
  <c r="G28" i="1"/>
  <c r="E28" i="1"/>
  <c r="F28" i="1" s="1"/>
  <c r="D28" i="1"/>
  <c r="B28" i="1"/>
  <c r="O27" i="1"/>
  <c r="M27" i="1"/>
  <c r="L27" i="1"/>
  <c r="K27" i="1"/>
  <c r="J27" i="1"/>
  <c r="H27" i="1"/>
  <c r="G27" i="1"/>
  <c r="E27" i="1"/>
  <c r="D27" i="1"/>
  <c r="C27" i="1"/>
  <c r="O26" i="1"/>
  <c r="M26" i="1"/>
  <c r="L26" i="1"/>
  <c r="K26" i="1"/>
  <c r="J26" i="1"/>
  <c r="H26" i="1"/>
  <c r="G26" i="1"/>
  <c r="E26" i="1"/>
  <c r="D26" i="1"/>
  <c r="C26" i="1"/>
  <c r="O25" i="1"/>
  <c r="M25" i="1"/>
  <c r="L25" i="1"/>
  <c r="K25" i="1"/>
  <c r="J25" i="1"/>
  <c r="H25" i="1"/>
  <c r="G25" i="1"/>
  <c r="E25" i="1"/>
  <c r="D25" i="1"/>
  <c r="C25" i="1"/>
  <c r="O24" i="1"/>
  <c r="M24" i="1"/>
  <c r="L24" i="1"/>
  <c r="K24" i="1"/>
  <c r="J24" i="1"/>
  <c r="H24" i="1"/>
  <c r="G24" i="1"/>
  <c r="E24" i="1"/>
  <c r="F24" i="1" s="1"/>
  <c r="D24" i="1"/>
  <c r="C24" i="1"/>
  <c r="B24" i="1"/>
  <c r="O23" i="1"/>
  <c r="M23" i="1"/>
  <c r="L23" i="1"/>
  <c r="K23" i="1"/>
  <c r="J23" i="1"/>
  <c r="H23" i="1"/>
  <c r="G23" i="1"/>
  <c r="E23" i="1"/>
  <c r="F23" i="1" s="1"/>
  <c r="D23" i="1"/>
  <c r="C23" i="1"/>
  <c r="O22" i="1"/>
  <c r="M22" i="1"/>
  <c r="L22" i="1"/>
  <c r="K22" i="1"/>
  <c r="J22" i="1"/>
  <c r="H22" i="1"/>
  <c r="G22" i="1"/>
  <c r="E22" i="1"/>
  <c r="D22" i="1"/>
  <c r="C22" i="1"/>
  <c r="O21" i="1"/>
  <c r="M21" i="1"/>
  <c r="L21" i="1"/>
  <c r="K21" i="1"/>
  <c r="J21" i="1"/>
  <c r="H21" i="1"/>
  <c r="G21" i="1"/>
  <c r="E21" i="1"/>
  <c r="D21" i="1"/>
  <c r="C21" i="1"/>
  <c r="O20" i="1"/>
  <c r="M20" i="1"/>
  <c r="L20" i="1"/>
  <c r="K20" i="1"/>
  <c r="H20" i="1"/>
  <c r="I20" i="1" s="1"/>
  <c r="G20" i="1"/>
  <c r="E20" i="1"/>
  <c r="D20" i="1"/>
  <c r="C20" i="1"/>
  <c r="O19" i="1"/>
  <c r="M19" i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K15" i="1"/>
  <c r="J15" i="1"/>
  <c r="H15" i="1"/>
  <c r="G15" i="1"/>
  <c r="G14" i="1" s="1"/>
  <c r="D15" i="1"/>
  <c r="D14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M9" i="1" s="1"/>
  <c r="L10" i="1"/>
  <c r="L9" i="1" s="1"/>
  <c r="K10" i="1"/>
  <c r="K9" i="1" s="1"/>
  <c r="J10" i="1"/>
  <c r="H10" i="1"/>
  <c r="H9" i="1" s="1"/>
  <c r="G10" i="1"/>
  <c r="G9" i="1" s="1"/>
  <c r="E10" i="1"/>
  <c r="D10" i="1"/>
  <c r="O9" i="1"/>
  <c r="E9" i="1"/>
  <c r="F9" i="1" s="1"/>
  <c r="C9" i="1"/>
  <c r="M8" i="1"/>
  <c r="L8" i="1"/>
  <c r="K8" i="1"/>
  <c r="J8" i="1"/>
  <c r="H8" i="1"/>
  <c r="G8" i="1"/>
  <c r="E8" i="1"/>
  <c r="D8" i="1"/>
  <c r="M7" i="1"/>
  <c r="M6" i="1" s="1"/>
  <c r="L7" i="1"/>
  <c r="L6" i="1" s="1"/>
  <c r="K7" i="1"/>
  <c r="K6" i="1" s="1"/>
  <c r="J7" i="1"/>
  <c r="H7" i="1"/>
  <c r="H6" i="1" s="1"/>
  <c r="G7" i="1"/>
  <c r="G6" i="1" s="1"/>
  <c r="E7" i="1"/>
  <c r="E6" i="1" s="1"/>
  <c r="D7" i="1"/>
  <c r="O6" i="1"/>
  <c r="J6" i="1"/>
  <c r="D6" i="1"/>
  <c r="C6" i="1"/>
  <c r="F25" i="1" l="1"/>
  <c r="N35" i="1"/>
  <c r="F26" i="1"/>
  <c r="I90" i="1"/>
  <c r="M39" i="1"/>
  <c r="N39" i="1" s="1"/>
  <c r="I36" i="1"/>
  <c r="H79" i="1"/>
  <c r="I9" i="1"/>
  <c r="L18" i="1"/>
  <c r="F22" i="1"/>
  <c r="I24" i="1"/>
  <c r="I45" i="1"/>
  <c r="N65" i="1"/>
  <c r="D74" i="1"/>
  <c r="L86" i="1"/>
  <c r="N6" i="1"/>
  <c r="D13" i="1"/>
  <c r="I22" i="1"/>
  <c r="N23" i="1"/>
  <c r="H76" i="1"/>
  <c r="H74" i="1" s="1"/>
  <c r="I74" i="1" s="1"/>
  <c r="N9" i="1"/>
  <c r="H14" i="1"/>
  <c r="H13" i="1" s="1"/>
  <c r="I13" i="1" s="1"/>
  <c r="N36" i="1"/>
  <c r="E30" i="1"/>
  <c r="F30" i="1" s="1"/>
  <c r="F20" i="1"/>
  <c r="F27" i="1"/>
  <c r="N45" i="1"/>
  <c r="N22" i="1"/>
  <c r="N38" i="1"/>
  <c r="I25" i="1"/>
  <c r="N26" i="1"/>
  <c r="O33" i="1"/>
  <c r="O90" i="1" s="1"/>
  <c r="N90" i="1" s="1"/>
  <c r="N37" i="1"/>
  <c r="N54" i="1"/>
  <c r="F73" i="1"/>
  <c r="K74" i="1"/>
  <c r="I23" i="1"/>
  <c r="N27" i="1"/>
  <c r="F34" i="1"/>
  <c r="K51" i="1"/>
  <c r="N60" i="1"/>
  <c r="M14" i="1"/>
  <c r="M13" i="1" s="1"/>
  <c r="N13" i="1" s="1"/>
  <c r="I84" i="1"/>
  <c r="I86" i="1"/>
  <c r="I26" i="1"/>
  <c r="I34" i="1"/>
  <c r="F35" i="1"/>
  <c r="I39" i="1"/>
  <c r="N51" i="1"/>
  <c r="G76" i="1"/>
  <c r="N25" i="1"/>
  <c r="N30" i="1"/>
  <c r="G33" i="1"/>
  <c r="F36" i="1"/>
  <c r="N72" i="1"/>
  <c r="N20" i="1"/>
  <c r="H33" i="1"/>
  <c r="I38" i="1"/>
  <c r="J51" i="1"/>
  <c r="I60" i="1"/>
  <c r="G79" i="1"/>
  <c r="F83" i="1"/>
  <c r="D9" i="1"/>
  <c r="N73" i="1"/>
  <c r="M33" i="1"/>
  <c r="F6" i="1"/>
  <c r="L14" i="1"/>
  <c r="L13" i="1" s="1"/>
  <c r="D18" i="1"/>
  <c r="N29" i="1"/>
  <c r="C33" i="1"/>
  <c r="I33" i="1" s="1"/>
  <c r="N34" i="1"/>
  <c r="F72" i="1"/>
  <c r="F74" i="1"/>
  <c r="M86" i="1"/>
  <c r="N86" i="1" s="1"/>
  <c r="E18" i="1"/>
  <c r="F18" i="1" s="1"/>
  <c r="N83" i="1"/>
  <c r="I85" i="1"/>
  <c r="I6" i="1"/>
  <c r="J9" i="1"/>
  <c r="I27" i="1"/>
  <c r="E33" i="1"/>
  <c r="F39" i="1"/>
  <c r="I72" i="1"/>
  <c r="D33" i="1"/>
  <c r="G13" i="1"/>
  <c r="H18" i="1"/>
  <c r="I18" i="1" s="1"/>
  <c r="N21" i="1"/>
  <c r="I51" i="1"/>
  <c r="I65" i="1"/>
  <c r="K86" i="1"/>
  <c r="N84" i="1"/>
  <c r="K18" i="1"/>
  <c r="F21" i="1"/>
  <c r="G18" i="1"/>
  <c r="I30" i="1"/>
  <c r="F37" i="1"/>
  <c r="I54" i="1"/>
  <c r="I73" i="1"/>
  <c r="L74" i="1"/>
  <c r="I83" i="1"/>
  <c r="N85" i="1"/>
  <c r="K33" i="1"/>
  <c r="N74" i="1"/>
  <c r="K14" i="1"/>
  <c r="K13" i="1" s="1"/>
  <c r="I19" i="1"/>
  <c r="M18" i="1"/>
  <c r="N18" i="1" s="1"/>
  <c r="I21" i="1"/>
  <c r="N24" i="1"/>
  <c r="L33" i="1"/>
  <c r="L89" i="1" s="1"/>
  <c r="I35" i="1"/>
  <c r="F19" i="1"/>
  <c r="N19" i="1"/>
  <c r="E89" i="1"/>
  <c r="F33" i="1" l="1"/>
  <c r="G74" i="1"/>
  <c r="D89" i="1"/>
  <c r="K89" i="1"/>
  <c r="N33" i="1"/>
  <c r="G89" i="1"/>
  <c r="M89" i="1"/>
  <c r="N89" i="1" s="1"/>
  <c r="F89" i="1"/>
  <c r="H89" i="1"/>
  <c r="I89" i="1" l="1"/>
</calcChain>
</file>

<file path=xl/sharedStrings.xml><?xml version="1.0" encoding="utf-8"?>
<sst xmlns="http://schemas.openxmlformats.org/spreadsheetml/2006/main" count="157" uniqueCount="134">
  <si>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</si>
  <si>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</si>
  <si>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</si>
  <si>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</si>
  <si>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</si>
  <si>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</si>
  <si>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</si>
  <si>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</si>
  <si>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</si>
  <si>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</si>
  <si>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</si>
  <si>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</si>
  <si>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</si>
  <si>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</si>
  <si>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</si>
  <si>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</si>
  <si>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</si>
  <si>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</si>
  <si>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</si>
  <si>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</si>
  <si>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</si>
  <si>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</si>
  <si>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</si>
  <si>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</si>
  <si>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</si>
  <si>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</si>
  <si>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</si>
  <si>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</si>
  <si>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</si>
  <si>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</si>
  <si>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</si>
  <si>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</si>
  <si>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</si>
  <si>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</si>
  <si>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</si>
  <si>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</si>
  <si>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</si>
  <si>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</si>
  <si>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Aptos Display"/>
        <family val="1"/>
        <charset val="238"/>
        <scheme val="major"/>
      </rPr>
      <t xml:space="preserve">Wsparcie dla nowych uczestników systemów jakości  </t>
    </r>
    <r>
      <rPr>
        <sz val="9"/>
        <rFont val="Aptos Display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</si>
  <si>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</si>
  <si>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</si>
  <si>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</si>
  <si>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</si>
  <si>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</si>
  <si>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</si>
  <si>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</si>
  <si>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</si>
  <si>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w tym obszar F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</si>
  <si>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</si>
  <si>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</si>
  <si>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</si>
  <si>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</si>
  <si>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</si>
  <si>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</si>
  <si>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</si>
  <si>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</si>
  <si>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</si>
  <si>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</si>
  <si>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</si>
  <si>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</si>
  <si>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</si>
  <si>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</si>
  <si>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</si>
  <si>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</si>
  <si>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</si>
  <si>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</si>
  <si>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</si>
  <si>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</si>
  <si>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</si>
  <si>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</si>
  <si>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</si>
  <si>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</si>
  <si>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</si>
  <si>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</si>
  <si>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</si>
  <si>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</si>
  <si>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</si>
  <si>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</si>
  <si>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</si>
  <si>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</si>
  <si>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</si>
  <si>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</si>
  <si>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</si>
  <si>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</si>
  <si>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</si>
  <si>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</si>
  <si>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</si>
  <si>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</si>
  <si>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</si>
  <si>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</si>
  <si>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</si>
  <si>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</si>
  <si>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</si>
  <si>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</si>
  <si>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</si>
  <si>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</si>
  <si>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</si>
  <si>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</si>
  <si>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</si>
  <si>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</si>
  <si>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</si>
  <si>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</si>
  <si>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</si>
  <si>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</si>
  <si>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</si>
  <si>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</si>
  <si>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</si>
  <si>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</si>
  <si>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</si>
  <si>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</si>
  <si>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</si>
  <si>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</si>
  <si>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</si>
  <si>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</si>
  <si>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</si>
  <si>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</si>
  <si>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</si>
  <si>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</si>
  <si>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</si>
  <si>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</si>
  <si>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</si>
  <si>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</si>
  <si>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</si>
  <si>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</si>
  <si>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Nadzwyczajne tymczasowe wsparcie dla rolników i MŚP szczególnie dotkniętych wpływem rosyjskiej inwazji na Ukrainę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</si>
  <si>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</si>
  <si>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</si>
  <si>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</si>
  <si>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</si>
  <si>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2.) Szacunkowe limity finansowe zostały przeliczone wg kursu  4,2965 (kurs EBC z przedostatniego dnia roboczego Komisji Europejskiej miesiąca poprzedzającego miesiąc, dla którego dokonuje się wyliczenia limitu alokacji środków wspólnotowych - 28.02.2024 r.).</t>
  </si>
  <si>
    <t xml:space="preserve">1.)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</si>
  <si>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3.) W kwocie zrealizowanych płatności w ramach działania Renty strukturalne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</si>
  <si>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>4.) W działaniu 13 poziom płatności jest wyższy niż kontraktacja z uwagi na wypłacone zaliczki.</t>
  </si>
  <si>
    <t>5.) Stopień wydatkowania środków może być wyższy od wykazanego stopnia kontraktacji, jak również osiągnąć wartość ponad 100%, z powodu niepomniejszania kwot wypłaconych o środki odzyskane.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</si>
</sst>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Aptos Display"/>
      <family val="1"/>
      <charset val="238"/>
      <scheme val="major"/>
    </font>
    <font>
      <b/>
      <sz val="16"/>
      <name val="Aptos Display"/>
      <family val="1"/>
      <charset val="238"/>
      <scheme val="major"/>
    </font>
    <font>
      <b/>
      <sz val="15"/>
      <name val="Aptos Display"/>
      <family val="1"/>
      <charset val="238"/>
      <scheme val="major"/>
    </font>
    <font>
      <sz val="11"/>
      <name val="Aptos Display"/>
      <family val="1"/>
      <charset val="238"/>
      <scheme val="major"/>
    </font>
    <font>
      <b/>
      <sz val="9"/>
      <name val="Aptos Display"/>
      <family val="1"/>
      <charset val="238"/>
      <scheme val="major"/>
    </font>
    <font>
      <sz val="11"/>
      <name val="Arial"/>
      <family val="2"/>
      <charset val="238"/>
    </font>
    <font>
      <sz val="9"/>
      <name val="Aptos Display"/>
      <family val="1"/>
      <charset val="238"/>
      <scheme val="major"/>
    </font>
    <font>
      <sz val="8"/>
      <name val="Aptos Display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Aptos Display"/>
      <family val="1"/>
      <charset val="238"/>
      <scheme val="major"/>
    </font>
    <font>
      <sz val="10"/>
      <name val="Aptos Display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4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>
      <alignment horizontal="center" vertical="center" wrapText="1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28" xfId="2" applyFont="1" applyBorder="1" applyAlignment="1" applyProtection="1">
      <alignment horizontal="center" vertical="center" wrapText="1"/>
      <protection locked="0"/>
    </xf>
    <xf numFmtId="0" fontId="5" fillId="0" borderId="30" xfId="2" applyFont="1" applyBorder="1" applyAlignment="1" applyProtection="1">
      <alignment horizontal="center" vertical="center" wrapText="1"/>
      <protection locked="0"/>
    </xf>
    <xf numFmtId="0" fontId="5" fillId="0" borderId="33" xfId="2" applyFont="1" applyBorder="1" applyAlignment="1" applyProtection="1">
      <alignment horizontal="center" vertical="center" wrapText="1"/>
      <protection locked="0"/>
    </xf>
    <xf numFmtId="0" fontId="5" fillId="0" borderId="34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35" xfId="2" applyFont="1" applyBorder="1" applyAlignment="1" applyProtection="1">
      <alignment horizontal="center" vertical="center" wrapText="1"/>
      <protection locked="0"/>
    </xf>
    <xf numFmtId="0" fontId="5" fillId="0" borderId="36" xfId="2" applyFont="1" applyBorder="1" applyAlignment="1" applyProtection="1">
      <alignment horizontal="center" vertical="center" wrapText="1"/>
      <protection locked="0"/>
    </xf>
    <xf numFmtId="0" fontId="5" fillId="0" borderId="37" xfId="2" applyFont="1" applyBorder="1" applyAlignment="1" applyProtection="1">
      <alignment horizontal="center" vertical="center" wrapText="1"/>
      <protection locked="0"/>
    </xf>
    <xf numFmtId="0" fontId="5" fillId="0" borderId="38" xfId="2" applyFont="1" applyBorder="1" applyAlignment="1" applyProtection="1">
      <alignment horizontal="center" vertical="center" wrapText="1"/>
      <protection locked="0"/>
    </xf>
    <xf numFmtId="0" fontId="5" fillId="0" borderId="39" xfId="2" applyFont="1" applyBorder="1" applyAlignment="1" applyProtection="1">
      <alignment horizontal="center" vertical="center" wrapText="1"/>
      <protection locked="0"/>
    </xf>
    <xf numFmtId="0" fontId="5" fillId="0" borderId="40" xfId="2" applyFont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left" vertical="center" wrapText="1"/>
      <protection locked="0"/>
    </xf>
    <xf numFmtId="4" fontId="6" fillId="2" borderId="7" xfId="2" applyNumberFormat="1" applyFont="1" applyFill="1" applyBorder="1" applyAlignment="1">
      <alignment horizontal="right" vertical="center" wrapText="1"/>
    </xf>
    <xf numFmtId="3" fontId="6" fillId="2" borderId="9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0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4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9" xfId="2" applyNumberFormat="1" applyFont="1" applyFill="1" applyBorder="1" applyAlignment="1">
      <alignment horizontal="right" vertical="center" wrapText="1"/>
    </xf>
    <xf numFmtId="4" fontId="6" fillId="2" borderId="10" xfId="2" applyNumberFormat="1" applyFont="1" applyFill="1" applyBorder="1" applyAlignment="1">
      <alignment horizontal="right" vertical="center" wrapText="1"/>
    </xf>
    <xf numFmtId="10" fontId="6" fillId="2" borderId="11" xfId="2" applyNumberFormat="1" applyFont="1" applyFill="1" applyBorder="1" applyAlignment="1">
      <alignment horizontal="right" vertical="center" wrapText="1"/>
    </xf>
    <xf numFmtId="4" fontId="6" fillId="2" borderId="5" xfId="2" applyNumberFormat="1" applyFont="1" applyFill="1" applyBorder="1" applyAlignment="1">
      <alignment horizontal="right" vertical="center" wrapText="1"/>
    </xf>
    <xf numFmtId="0" fontId="7" fillId="0" borderId="0" xfId="2" applyFont="1" applyProtection="1">
      <protection locked="0"/>
    </xf>
    <xf numFmtId="0" fontId="8" fillId="0" borderId="43" xfId="2" applyFont="1" applyBorder="1" applyAlignment="1" applyProtection="1">
      <alignment horizontal="center" vertical="center"/>
      <protection locked="0"/>
    </xf>
    <xf numFmtId="0" fontId="6" fillId="0" borderId="43" xfId="2" applyFont="1" applyBorder="1" applyAlignment="1" applyProtection="1">
      <alignment horizontal="left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>
      <alignment horizontal="right" vertical="center" wrapText="1"/>
    </xf>
    <xf numFmtId="4" fontId="8" fillId="0" borderId="45" xfId="2" applyNumberFormat="1" applyFont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0" borderId="22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3" fontId="8" fillId="0" borderId="20" xfId="2" applyNumberFormat="1" applyFont="1" applyBorder="1" applyAlignment="1" applyProtection="1">
      <alignment horizontal="right" vertical="center" wrapText="1"/>
      <protection locked="0"/>
    </xf>
    <xf numFmtId="4" fontId="8" fillId="0" borderId="47" xfId="2" applyNumberFormat="1" applyFont="1" applyBorder="1" applyAlignment="1" applyProtection="1">
      <alignment horizontal="right" vertical="center" wrapText="1"/>
      <protection locked="0"/>
    </xf>
    <xf numFmtId="3" fontId="8" fillId="0" borderId="18" xfId="2" applyNumberFormat="1" applyFont="1" applyBorder="1" applyAlignment="1" applyProtection="1">
      <alignment horizontal="right" vertical="center" wrapText="1"/>
      <protection locked="0"/>
    </xf>
    <xf numFmtId="3" fontId="8" fillId="0" borderId="20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2" borderId="13" xfId="2" applyFont="1" applyFill="1" applyBorder="1" applyAlignment="1" applyProtection="1">
      <alignment horizontal="left" vertical="center" wrapText="1"/>
      <protection locked="0"/>
    </xf>
    <xf numFmtId="4" fontId="6" fillId="2" borderId="48" xfId="2" applyNumberFormat="1" applyFont="1" applyFill="1" applyBorder="1" applyAlignment="1">
      <alignment horizontal="right" vertical="center" wrapText="1"/>
    </xf>
    <xf numFmtId="3" fontId="6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5" xfId="2" applyNumberFormat="1" applyFont="1" applyFill="1" applyBorder="1" applyAlignment="1">
      <alignment horizontal="right" vertical="center" wrapText="1"/>
    </xf>
    <xf numFmtId="4" fontId="6" fillId="2" borderId="16" xfId="2" applyNumberFormat="1" applyFont="1" applyFill="1" applyBorder="1" applyAlignment="1">
      <alignment horizontal="right" vertical="center" wrapText="1"/>
    </xf>
    <xf numFmtId="10" fontId="6" fillId="2" borderId="17" xfId="2" applyNumberFormat="1" applyFont="1" applyFill="1" applyBorder="1" applyAlignment="1">
      <alignment horizontal="right" vertical="center" wrapText="1"/>
    </xf>
    <xf numFmtId="4" fontId="6" fillId="2" borderId="12" xfId="2" applyNumberFormat="1" applyFont="1" applyFill="1" applyBorder="1" applyAlignment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8" fillId="0" borderId="49" xfId="2" applyFont="1" applyBorder="1" applyAlignment="1" applyProtection="1">
      <alignment horizontal="left" vertical="center" wrapText="1"/>
      <protection locked="0"/>
    </xf>
    <xf numFmtId="3" fontId="8" fillId="0" borderId="46" xfId="2" applyNumberFormat="1" applyFont="1" applyBorder="1" applyAlignment="1">
      <alignment horizontal="right" vertical="center" wrapText="1"/>
    </xf>
    <xf numFmtId="4" fontId="8" fillId="5" borderId="45" xfId="2" applyNumberFormat="1" applyFont="1" applyFill="1" applyBorder="1" applyAlignment="1">
      <alignment horizontal="right" vertical="center" wrapText="1"/>
    </xf>
    <xf numFmtId="0" fontId="8" fillId="6" borderId="13" xfId="2" applyFont="1" applyFill="1" applyBorder="1" applyAlignment="1" applyProtection="1">
      <alignment horizontal="left" vertical="center" wrapText="1"/>
      <protection locked="0"/>
    </xf>
    <xf numFmtId="3" fontId="8" fillId="4" borderId="15" xfId="2" applyNumberFormat="1" applyFont="1" applyFill="1" applyBorder="1" applyAlignment="1">
      <alignment horizontal="right" vertical="center" wrapText="1"/>
    </xf>
    <xf numFmtId="3" fontId="8" fillId="4" borderId="21" xfId="2" applyNumberFormat="1" applyFont="1" applyFill="1" applyBorder="1" applyAlignment="1">
      <alignment horizontal="right" vertical="center" wrapText="1"/>
    </xf>
    <xf numFmtId="4" fontId="8" fillId="5" borderId="16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4" fontId="8" fillId="0" borderId="16" xfId="2" applyNumberFormat="1" applyFont="1" applyBorder="1" applyAlignment="1">
      <alignment horizontal="right" vertical="center" wrapText="1"/>
    </xf>
    <xf numFmtId="0" fontId="6" fillId="0" borderId="51" xfId="2" applyFont="1" applyBorder="1" applyAlignment="1" applyProtection="1">
      <alignment horizontal="left" vertical="center" wrapText="1"/>
      <protection locked="0"/>
    </xf>
    <xf numFmtId="3" fontId="8" fillId="0" borderId="18" xfId="2" applyNumberFormat="1" applyFont="1" applyBorder="1" applyAlignment="1">
      <alignment horizontal="right" vertical="center" wrapText="1"/>
    </xf>
    <xf numFmtId="4" fontId="8" fillId="6" borderId="47" xfId="2" applyNumberFormat="1" applyFont="1" applyFill="1" applyBorder="1" applyAlignment="1">
      <alignment horizontal="right" vertical="center" wrapText="1"/>
    </xf>
    <xf numFmtId="0" fontId="6" fillId="0" borderId="13" xfId="2" applyFont="1" applyBorder="1" applyAlignment="1" applyProtection="1">
      <alignment horizontal="left" vertical="center" wrapText="1"/>
      <protection locked="0"/>
    </xf>
    <xf numFmtId="4" fontId="8" fillId="0" borderId="53" xfId="2" applyNumberFormat="1" applyFont="1" applyBorder="1" applyAlignment="1">
      <alignment horizontal="right" vertical="center" wrapText="1"/>
    </xf>
    <xf numFmtId="10" fontId="8" fillId="0" borderId="17" xfId="2" applyNumberFormat="1" applyFont="1" applyBorder="1" applyAlignment="1" applyProtection="1">
      <alignment horizontal="right" vertical="center" wrapText="1"/>
      <protection locked="0"/>
    </xf>
    <xf numFmtId="10" fontId="8" fillId="0" borderId="17" xfId="2" applyNumberFormat="1" applyFont="1" applyBorder="1" applyAlignment="1">
      <alignment horizontal="right" vertical="center" wrapText="1"/>
    </xf>
    <xf numFmtId="4" fontId="8" fillId="0" borderId="33" xfId="2" applyNumberFormat="1" applyFont="1" applyBorder="1" applyAlignment="1">
      <alignment horizontal="right" vertical="center" wrapText="1"/>
    </xf>
    <xf numFmtId="3" fontId="1" fillId="0" borderId="0" xfId="2" applyNumberFormat="1" applyProtection="1">
      <protection locked="0"/>
    </xf>
    <xf numFmtId="0" fontId="9" fillId="0" borderId="13" xfId="2" applyFont="1" applyBorder="1" applyAlignment="1" applyProtection="1">
      <alignment horizontal="left" vertical="center" wrapText="1"/>
      <protection locked="0"/>
    </xf>
    <xf numFmtId="4" fontId="8" fillId="6" borderId="12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 applyProtection="1">
      <alignment horizontal="right" vertical="center" wrapText="1"/>
      <protection locked="0"/>
    </xf>
    <xf numFmtId="4" fontId="8" fillId="0" borderId="16" xfId="2" applyNumberFormat="1" applyFont="1" applyBorder="1" applyAlignment="1" applyProtection="1">
      <alignment horizontal="right" vertical="center" wrapText="1"/>
      <protection locked="0"/>
    </xf>
    <xf numFmtId="3" fontId="8" fillId="0" borderId="21" xfId="2" applyNumberFormat="1" applyFont="1" applyBorder="1" applyAlignment="1" applyProtection="1">
      <alignment horizontal="right" vertical="center" wrapText="1"/>
      <protection locked="0"/>
    </xf>
    <xf numFmtId="164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53" xfId="2" applyNumberFormat="1" applyFont="1" applyFill="1" applyBorder="1" applyAlignment="1">
      <alignment horizontal="right" vertical="center" wrapText="1"/>
    </xf>
    <xf numFmtId="10" fontId="8" fillId="0" borderId="19" xfId="2" applyNumberFormat="1" applyFont="1" applyBorder="1" applyAlignment="1" applyProtection="1">
      <alignment horizontal="right" vertical="center" wrapText="1"/>
      <protection locked="0"/>
    </xf>
    <xf numFmtId="4" fontId="8" fillId="6" borderId="0" xfId="2" applyNumberFormat="1" applyFont="1" applyFill="1" applyAlignment="1">
      <alignment horizontal="right" vertical="center" wrapText="1"/>
    </xf>
    <xf numFmtId="10" fontId="8" fillId="0" borderId="40" xfId="2" applyNumberFormat="1" applyFont="1" applyBorder="1" applyAlignment="1" applyProtection="1">
      <alignment horizontal="right" vertical="center" wrapText="1"/>
      <protection locked="0"/>
    </xf>
    <xf numFmtId="10" fontId="8" fillId="0" borderId="39" xfId="2" applyNumberFormat="1" applyFont="1" applyBorder="1" applyAlignment="1" applyProtection="1">
      <alignment horizontal="right" vertical="center" wrapText="1"/>
      <protection locked="0"/>
    </xf>
    <xf numFmtId="10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14" xfId="2" applyNumberFormat="1" applyFont="1" applyFill="1" applyBorder="1" applyAlignment="1">
      <alignment horizontal="right" vertical="center" wrapText="1"/>
    </xf>
    <xf numFmtId="3" fontId="8" fillId="6" borderId="15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16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1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1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5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>
      <alignment horizontal="right" vertical="center" wrapText="1"/>
    </xf>
    <xf numFmtId="4" fontId="8" fillId="6" borderId="22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2" applyNumberFormat="1" applyFont="1" applyBorder="1" applyAlignment="1">
      <alignment horizontal="right" vertical="center" wrapText="1"/>
    </xf>
    <xf numFmtId="10" fontId="8" fillId="0" borderId="50" xfId="2" applyNumberFormat="1" applyFont="1" applyBorder="1" applyAlignment="1" applyProtection="1">
      <alignment horizontal="right" vertical="center" wrapText="1"/>
      <protection locked="0"/>
    </xf>
    <xf numFmtId="10" fontId="8" fillId="0" borderId="54" xfId="2" applyNumberFormat="1" applyFont="1" applyBorder="1" applyAlignment="1" applyProtection="1">
      <alignment horizontal="right" vertical="center" wrapText="1"/>
      <protection locked="0"/>
    </xf>
    <xf numFmtId="10" fontId="8" fillId="0" borderId="50" xfId="2" applyNumberFormat="1" applyFont="1" applyBorder="1" applyAlignment="1">
      <alignment horizontal="right" vertical="center" wrapText="1"/>
    </xf>
    <xf numFmtId="4" fontId="8" fillId="0" borderId="22" xfId="2" applyNumberFormat="1" applyFont="1" applyBorder="1" applyAlignment="1">
      <alignment horizontal="right" vertical="center" wrapText="1"/>
    </xf>
    <xf numFmtId="3" fontId="8" fillId="0" borderId="55" xfId="2" applyNumberFormat="1" applyFont="1" applyBorder="1" applyAlignment="1">
      <alignment horizontal="right" vertical="center" wrapText="1"/>
    </xf>
    <xf numFmtId="4" fontId="8" fillId="0" borderId="18" xfId="2" applyNumberFormat="1" applyFont="1" applyBorder="1" applyAlignment="1">
      <alignment horizontal="right" vertical="center" wrapText="1"/>
    </xf>
    <xf numFmtId="0" fontId="8" fillId="0" borderId="51" xfId="2" applyFont="1" applyBorder="1" applyAlignment="1" applyProtection="1">
      <alignment horizontal="left" vertical="center" wrapText="1"/>
      <protection locked="0"/>
    </xf>
    <xf numFmtId="0" fontId="6" fillId="0" borderId="33" xfId="2" applyFont="1" applyBorder="1" applyAlignment="1" applyProtection="1">
      <alignment horizontal="left" vertical="center" wrapText="1"/>
      <protection locked="0"/>
    </xf>
    <xf numFmtId="4" fontId="8" fillId="0" borderId="0" xfId="2" applyNumberFormat="1" applyFont="1" applyAlignment="1">
      <alignment horizontal="right" vertical="center" wrapText="1"/>
    </xf>
    <xf numFmtId="10" fontId="8" fillId="0" borderId="40" xfId="2" applyNumberFormat="1" applyFont="1" applyBorder="1" applyAlignment="1">
      <alignment horizontal="right" vertical="center" wrapText="1"/>
    </xf>
    <xf numFmtId="4" fontId="8" fillId="3" borderId="47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6" fillId="6" borderId="22" xfId="2" applyFont="1" applyFill="1" applyBorder="1" applyAlignment="1" applyProtection="1">
      <alignment horizontal="center" vertical="center" wrapText="1"/>
      <protection locked="0"/>
    </xf>
    <xf numFmtId="0" fontId="6" fillId="6" borderId="13" xfId="2" applyFont="1" applyFill="1" applyBorder="1" applyAlignment="1" applyProtection="1">
      <alignment horizontal="left" vertical="center" wrapText="1"/>
      <protection locked="0"/>
    </xf>
    <xf numFmtId="3" fontId="6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6" fillId="6" borderId="45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40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46" xfId="2" applyNumberFormat="1" applyFont="1" applyFill="1" applyBorder="1" applyAlignment="1" applyProtection="1">
      <alignment horizontal="right" vertical="center" wrapText="1"/>
      <protection locked="0"/>
    </xf>
    <xf numFmtId="10" fontId="6" fillId="7" borderId="39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15" xfId="2" applyNumberFormat="1" applyFont="1" applyFill="1" applyBorder="1" applyAlignment="1">
      <alignment horizontal="right" vertical="center" wrapText="1"/>
    </xf>
    <xf numFmtId="4" fontId="6" fillId="6" borderId="16" xfId="2" applyNumberFormat="1" applyFont="1" applyFill="1" applyBorder="1" applyAlignment="1">
      <alignment horizontal="right" vertical="center" wrapText="1"/>
    </xf>
    <xf numFmtId="10" fontId="6" fillId="7" borderId="40" xfId="2" applyNumberFormat="1" applyFont="1" applyFill="1" applyBorder="1" applyAlignment="1">
      <alignment horizontal="right" vertical="center" wrapText="1"/>
    </xf>
    <xf numFmtId="4" fontId="6" fillId="4" borderId="33" xfId="2" applyNumberFormat="1" applyFont="1" applyFill="1" applyBorder="1" applyAlignment="1">
      <alignment horizontal="right" vertical="center" wrapText="1"/>
    </xf>
    <xf numFmtId="0" fontId="8" fillId="6" borderId="12" xfId="2" applyFont="1" applyFill="1" applyBorder="1" applyAlignment="1">
      <alignment vertical="center" wrapText="1"/>
    </xf>
    <xf numFmtId="3" fontId="8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6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5" xfId="2" applyNumberFormat="1" applyFont="1" applyFill="1" applyBorder="1" applyAlignment="1">
      <alignment horizontal="right" vertical="center" wrapText="1"/>
    </xf>
    <xf numFmtId="4" fontId="8" fillId="6" borderId="16" xfId="2" applyNumberFormat="1" applyFont="1" applyFill="1" applyBorder="1" applyAlignment="1">
      <alignment horizontal="right" vertical="center" wrapText="1"/>
    </xf>
    <xf numFmtId="0" fontId="8" fillId="8" borderId="51" xfId="2" applyFont="1" applyFill="1" applyBorder="1" applyAlignment="1">
      <alignment horizontal="left" vertical="center" wrapText="1"/>
    </xf>
    <xf numFmtId="3" fontId="8" fillId="6" borderId="21" xfId="2" applyNumberFormat="1" applyFont="1" applyFill="1" applyBorder="1" applyAlignment="1" applyProtection="1">
      <alignment vertical="center" wrapText="1"/>
      <protection locked="0"/>
    </xf>
    <xf numFmtId="4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44" xfId="2" applyNumberFormat="1" applyFont="1" applyFill="1" applyBorder="1" applyAlignment="1" applyProtection="1">
      <alignment vertical="center" wrapText="1"/>
      <protection locked="0"/>
    </xf>
    <xf numFmtId="4" fontId="8" fillId="3" borderId="45" xfId="2" applyNumberFormat="1" applyFont="1" applyFill="1" applyBorder="1" applyAlignment="1" applyProtection="1">
      <alignment vertical="center" wrapText="1"/>
      <protection locked="0"/>
    </xf>
    <xf numFmtId="3" fontId="8" fillId="3" borderId="18" xfId="2" applyNumberFormat="1" applyFont="1" applyFill="1" applyBorder="1" applyAlignment="1" applyProtection="1">
      <alignment vertical="center" wrapText="1"/>
      <protection locked="0"/>
    </xf>
    <xf numFmtId="0" fontId="6" fillId="6" borderId="43" xfId="2" applyFont="1" applyFill="1" applyBorder="1" applyAlignment="1" applyProtection="1">
      <alignment horizontal="center" vertical="center"/>
      <protection locked="0"/>
    </xf>
    <xf numFmtId="0" fontId="6" fillId="6" borderId="51" xfId="2" applyFont="1" applyFill="1" applyBorder="1" applyAlignment="1">
      <alignment horizontal="left" vertical="center" wrapText="1"/>
    </xf>
    <xf numFmtId="3" fontId="6" fillId="6" borderId="21" xfId="2" applyNumberFormat="1" applyFont="1" applyFill="1" applyBorder="1" applyAlignment="1" applyProtection="1">
      <alignment vertical="center" wrapText="1"/>
      <protection locked="0"/>
    </xf>
    <xf numFmtId="4" fontId="6" fillId="6" borderId="16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Protection="1">
      <protection locked="0"/>
    </xf>
    <xf numFmtId="0" fontId="8" fillId="6" borderId="33" xfId="2" applyFont="1" applyFill="1" applyBorder="1" applyAlignment="1" applyProtection="1">
      <alignment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57" xfId="2" applyNumberFormat="1" applyFont="1" applyBorder="1" applyAlignment="1">
      <alignment horizontal="right" vertical="center" wrapText="1"/>
    </xf>
    <xf numFmtId="0" fontId="8" fillId="8" borderId="51" xfId="2" applyFont="1" applyFill="1" applyBorder="1" applyAlignment="1" applyProtection="1">
      <alignment horizontal="left" vertical="center" wrapText="1"/>
      <protection locked="0"/>
    </xf>
    <xf numFmtId="3" fontId="8" fillId="3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1" xfId="2" applyFont="1" applyFill="1" applyBorder="1" applyAlignment="1" applyProtection="1">
      <alignment horizontal="left" vertical="center" wrapText="1"/>
      <protection locked="0"/>
    </xf>
    <xf numFmtId="165" fontId="6" fillId="2" borderId="16" xfId="2" applyNumberFormat="1" applyFont="1" applyFill="1" applyBorder="1" applyAlignment="1">
      <alignment horizontal="right" vertical="center" wrapText="1"/>
    </xf>
    <xf numFmtId="10" fontId="6" fillId="2" borderId="13" xfId="2" applyNumberFormat="1" applyFont="1" applyFill="1" applyBorder="1" applyAlignment="1">
      <alignment horizontal="right" vertical="center" wrapText="1"/>
    </xf>
    <xf numFmtId="3" fontId="8" fillId="6" borderId="35" xfId="2" applyNumberFormat="1" applyFont="1" applyFill="1" applyBorder="1" applyAlignment="1" applyProtection="1">
      <alignment horizontal="right" vertical="center" wrapText="1"/>
      <protection locked="0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3" fontId="8" fillId="6" borderId="44" xfId="2" applyNumberFormat="1" applyFont="1" applyFill="1" applyBorder="1" applyAlignment="1">
      <alignment horizontal="right" vertical="center" wrapText="1"/>
    </xf>
    <xf numFmtId="4" fontId="8" fillId="6" borderId="45" xfId="2" applyNumberFormat="1" applyFont="1" applyFill="1" applyBorder="1" applyAlignment="1">
      <alignment horizontal="right" vertical="center" wrapText="1"/>
    </xf>
    <xf numFmtId="10" fontId="8" fillId="3" borderId="34" xfId="2" applyNumberFormat="1" applyFont="1" applyFill="1" applyBorder="1" applyAlignment="1">
      <alignment horizontal="right" vertical="center" wrapText="1"/>
    </xf>
    <xf numFmtId="3" fontId="8" fillId="6" borderId="53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2" applyNumberFormat="1" applyFont="1" applyFill="1" applyBorder="1" applyAlignment="1" applyProtection="1">
      <alignment horizontal="right" vertical="center" wrapText="1"/>
      <protection locked="0"/>
    </xf>
    <xf numFmtId="165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12" xfId="2" applyFont="1" applyFill="1" applyBorder="1" applyAlignment="1">
      <alignment horizontal="left" vertical="center" wrapText="1"/>
    </xf>
    <xf numFmtId="0" fontId="8" fillId="8" borderId="34" xfId="2" applyFont="1" applyFill="1" applyBorder="1" applyAlignment="1">
      <alignment horizontal="left" vertical="center" wrapText="1"/>
    </xf>
    <xf numFmtId="3" fontId="8" fillId="4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4" borderId="38" xfId="2" applyNumberFormat="1" applyFont="1" applyFill="1" applyBorder="1" applyAlignment="1" applyProtection="1">
      <alignment horizontal="right" vertical="center" wrapText="1"/>
      <protection locked="0"/>
    </xf>
    <xf numFmtId="0" fontId="8" fillId="6" borderId="22" xfId="2" applyFont="1" applyFill="1" applyBorder="1" applyAlignment="1" applyProtection="1">
      <alignment vertical="center" wrapText="1"/>
      <protection locked="0"/>
    </xf>
    <xf numFmtId="165" fontId="8" fillId="6" borderId="47" xfId="2" applyNumberFormat="1" applyFont="1" applyFill="1" applyBorder="1" applyAlignment="1">
      <alignment horizontal="right" vertical="center" wrapText="1"/>
    </xf>
    <xf numFmtId="3" fontId="8" fillId="6" borderId="44" xfId="2" applyNumberFormat="1" applyFont="1" applyFill="1" applyBorder="1" applyAlignment="1" applyProtection="1">
      <alignment vertical="center" wrapText="1"/>
      <protection locked="0"/>
    </xf>
    <xf numFmtId="3" fontId="8" fillId="6" borderId="46" xfId="2" applyNumberFormat="1" applyFont="1" applyFill="1" applyBorder="1" applyAlignment="1" applyProtection="1">
      <alignment vertical="center" wrapText="1"/>
      <protection locked="0"/>
    </xf>
    <xf numFmtId="4" fontId="8" fillId="6" borderId="45" xfId="2" applyNumberFormat="1" applyFont="1" applyFill="1" applyBorder="1" applyAlignment="1" applyProtection="1">
      <alignment vertical="center" wrapText="1"/>
      <protection locked="0"/>
    </xf>
    <xf numFmtId="3" fontId="8" fillId="6" borderId="44" xfId="2" applyNumberFormat="1" applyFont="1" applyFill="1" applyBorder="1" applyAlignment="1">
      <alignment vertical="center" wrapText="1"/>
    </xf>
    <xf numFmtId="4" fontId="8" fillId="6" borderId="45" xfId="2" applyNumberFormat="1" applyFont="1" applyFill="1" applyBorder="1" applyAlignment="1">
      <alignment vertical="center" wrapText="1"/>
    </xf>
    <xf numFmtId="3" fontId="8" fillId="6" borderId="15" xfId="2" applyNumberFormat="1" applyFont="1" applyFill="1" applyBorder="1" applyAlignment="1">
      <alignment vertical="center" wrapText="1"/>
    </xf>
    <xf numFmtId="4" fontId="8" fillId="6" borderId="16" xfId="2" applyNumberFormat="1" applyFont="1" applyFill="1" applyBorder="1" applyAlignment="1">
      <alignment vertical="center" wrapText="1"/>
    </xf>
    <xf numFmtId="3" fontId="8" fillId="6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3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vertical="center" wrapText="1"/>
    </xf>
    <xf numFmtId="4" fontId="6" fillId="2" borderId="14" xfId="2" applyNumberFormat="1" applyFont="1" applyFill="1" applyBorder="1" applyAlignment="1">
      <alignment horizontal="right" vertical="center" wrapText="1"/>
    </xf>
    <xf numFmtId="3" fontId="6" fillId="2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54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2" applyNumberFormat="1" applyFont="1" applyFill="1" applyBorder="1" applyAlignment="1">
      <alignment horizontal="right" vertical="center" wrapText="1"/>
    </xf>
    <xf numFmtId="4" fontId="6" fillId="2" borderId="47" xfId="2" applyNumberFormat="1" applyFont="1" applyFill="1" applyBorder="1" applyAlignment="1">
      <alignment horizontal="right" vertical="center" wrapText="1"/>
    </xf>
    <xf numFmtId="10" fontId="6" fillId="2" borderId="50" xfId="2" applyNumberFormat="1" applyFont="1" applyFill="1" applyBorder="1" applyAlignment="1">
      <alignment horizontal="right" vertical="center" wrapText="1"/>
    </xf>
    <xf numFmtId="4" fontId="6" fillId="2" borderId="22" xfId="2" applyNumberFormat="1" applyFont="1" applyFill="1" applyBorder="1" applyAlignment="1">
      <alignment horizontal="right" vertical="center" wrapText="1"/>
    </xf>
    <xf numFmtId="0" fontId="6" fillId="2" borderId="22" xfId="2" applyFont="1" applyFill="1" applyBorder="1" applyAlignment="1" applyProtection="1">
      <alignment horizontal="center" vertical="center" wrapText="1"/>
      <protection locked="0"/>
    </xf>
    <xf numFmtId="10" fontId="6" fillId="2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5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2" applyFont="1" applyBorder="1" applyAlignment="1" applyProtection="1">
      <alignment horizontal="left" vertical="center" wrapText="1"/>
      <protection locked="0"/>
    </xf>
    <xf numFmtId="3" fontId="8" fillId="0" borderId="57" xfId="2" applyNumberFormat="1" applyFont="1" applyBorder="1" applyAlignment="1" applyProtection="1">
      <alignment horizontal="right" vertical="center" wrapText="1"/>
      <protection locked="0"/>
    </xf>
    <xf numFmtId="3" fontId="8" fillId="0" borderId="58" xfId="2" applyNumberFormat="1" applyFont="1" applyBorder="1" applyAlignment="1" applyProtection="1">
      <alignment horizontal="right" vertical="center" wrapText="1"/>
      <protection locked="0"/>
    </xf>
    <xf numFmtId="4" fontId="8" fillId="0" borderId="46" xfId="2" applyNumberFormat="1" applyFont="1" applyBorder="1" applyAlignment="1">
      <alignment horizontal="right" vertical="center" wrapText="1"/>
    </xf>
    <xf numFmtId="0" fontId="8" fillId="8" borderId="15" xfId="2" applyFont="1" applyFill="1" applyBorder="1" applyAlignment="1" applyProtection="1">
      <alignment horizontal="left" vertical="center" wrapText="1"/>
      <protection locked="0"/>
    </xf>
    <xf numFmtId="0" fontId="8" fillId="8" borderId="16" xfId="2" applyFont="1" applyFill="1" applyBorder="1" applyAlignment="1" applyProtection="1">
      <alignment horizontal="left" vertical="center" wrapText="1"/>
      <protection locked="0"/>
    </xf>
    <xf numFmtId="4" fontId="6" fillId="4" borderId="19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17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2" applyFont="1" applyFill="1" applyBorder="1" applyAlignment="1" applyProtection="1">
      <alignment horizontal="left" vertical="center" wrapText="1"/>
      <protection locked="0"/>
    </xf>
    <xf numFmtId="3" fontId="8" fillId="3" borderId="3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2" applyNumberFormat="1" applyFont="1" applyFill="1" applyBorder="1" applyAlignment="1">
      <alignment horizontal="right" vertical="center" wrapText="1"/>
    </xf>
    <xf numFmtId="4" fontId="8" fillId="6" borderId="39" xfId="2" applyNumberFormat="1" applyFont="1" applyFill="1" applyBorder="1" applyAlignment="1">
      <alignment horizontal="right" vertical="center" wrapText="1"/>
    </xf>
    <xf numFmtId="3" fontId="8" fillId="3" borderId="29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61" xfId="2" applyNumberFormat="1" applyFont="1" applyFill="1" applyBorder="1" applyAlignment="1">
      <alignment horizontal="right" vertical="center" wrapText="1"/>
    </xf>
    <xf numFmtId="4" fontId="8" fillId="6" borderId="30" xfId="2" applyNumberFormat="1" applyFont="1" applyFill="1" applyBorder="1" applyAlignment="1">
      <alignment horizontal="right" vertical="center" wrapText="1"/>
    </xf>
    <xf numFmtId="4" fontId="11" fillId="9" borderId="1" xfId="2" applyNumberFormat="1" applyFont="1" applyFill="1" applyBorder="1" applyAlignment="1">
      <alignment horizontal="right" vertical="center" wrapText="1"/>
    </xf>
    <xf numFmtId="3" fontId="11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2" applyNumberFormat="1" applyFont="1" applyFill="1" applyBorder="1" applyAlignment="1">
      <alignment horizontal="right" vertical="center" wrapText="1"/>
    </xf>
    <xf numFmtId="4" fontId="11" fillId="9" borderId="65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>
      <alignment horizontal="right" vertical="center" wrapText="1"/>
    </xf>
    <xf numFmtId="4" fontId="11" fillId="9" borderId="32" xfId="2" applyNumberFormat="1" applyFont="1" applyFill="1" applyBorder="1" applyAlignment="1">
      <alignment horizontal="right" vertical="center" wrapText="1"/>
    </xf>
    <xf numFmtId="4" fontId="11" fillId="9" borderId="4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" applyNumberFormat="1" applyFont="1" applyFill="1" applyBorder="1" applyAlignment="1">
      <alignment horizontal="right" vertical="center" wrapText="1"/>
    </xf>
    <xf numFmtId="0" fontId="9" fillId="0" borderId="0" xfId="2" applyFont="1" applyProtection="1">
      <protection locked="0"/>
    </xf>
    <xf numFmtId="0" fontId="12" fillId="0" borderId="0" xfId="2" applyFont="1" applyProtection="1">
      <protection locked="0"/>
    </xf>
    <xf numFmtId="4" fontId="12" fillId="0" borderId="0" xfId="2" applyNumberFormat="1" applyFont="1" applyProtection="1"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15" xfId="2" applyFont="1" applyBorder="1" applyAlignment="1" applyProtection="1">
      <alignment horizontal="center" vertical="center" wrapText="1"/>
      <protection locked="0"/>
    </xf>
    <xf numFmtId="0" fontId="5" fillId="0" borderId="26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31" xfId="2" applyFont="1" applyBorder="1" applyAlignment="1" applyProtection="1">
      <alignment horizontal="center" vertical="center" wrapText="1"/>
      <protection locked="0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32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0" fontId="8" fillId="0" borderId="22" xfId="2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" fontId="8" fillId="0" borderId="38" xfId="2" applyNumberFormat="1" applyFont="1" applyBorder="1" applyAlignment="1">
      <alignment horizontal="right" vertical="center" wrapText="1"/>
    </xf>
    <xf numFmtId="4" fontId="8" fillId="4" borderId="38" xfId="2" applyNumberFormat="1" applyFont="1" applyFill="1" applyBorder="1" applyAlignment="1">
      <alignment horizontal="right" vertical="center" wrapText="1"/>
    </xf>
    <xf numFmtId="4" fontId="8" fillId="4" borderId="45" xfId="2" applyNumberFormat="1" applyFont="1" applyFill="1" applyBorder="1" applyAlignment="1">
      <alignment horizontal="right" vertical="center" wrapText="1"/>
    </xf>
    <xf numFmtId="10" fontId="8" fillId="4" borderId="40" xfId="2" applyNumberFormat="1" applyFont="1" applyFill="1" applyBorder="1" applyAlignment="1">
      <alignment horizontal="right" vertical="center" wrapText="1"/>
    </xf>
    <xf numFmtId="10" fontId="8" fillId="4" borderId="39" xfId="2" applyNumberFormat="1" applyFont="1" applyFill="1" applyBorder="1" applyAlignment="1">
      <alignment horizontal="right" vertical="center" wrapText="1"/>
    </xf>
    <xf numFmtId="4" fontId="8" fillId="0" borderId="50" xfId="2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1" fillId="0" borderId="52" xfId="0" applyFont="1" applyBorder="1" applyAlignment="1">
      <alignment horizontal="right" vertical="center" wrapText="1"/>
    </xf>
    <xf numFmtId="10" fontId="8" fillId="4" borderId="33" xfId="2" applyNumberFormat="1" applyFont="1" applyFill="1" applyBorder="1" applyAlignment="1">
      <alignment horizontal="right" vertical="center" wrapText="1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0" fontId="1" fillId="0" borderId="45" xfId="0" applyFont="1" applyBorder="1" applyAlignment="1">
      <alignment horizontal="right" vertical="center" wrapText="1"/>
    </xf>
    <xf numFmtId="4" fontId="6" fillId="4" borderId="55" xfId="2" applyNumberFormat="1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1" fillId="4" borderId="57" xfId="0" applyFont="1" applyFill="1" applyBorder="1" applyAlignment="1">
      <alignment horizontal="right" vertical="center" wrapText="1"/>
    </xf>
    <xf numFmtId="0" fontId="8" fillId="0" borderId="43" xfId="2" applyFont="1" applyBorder="1" applyAlignment="1" applyProtection="1">
      <alignment horizontal="center" vertical="center"/>
      <protection locked="0"/>
    </xf>
    <xf numFmtId="10" fontId="8" fillId="4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40" xfId="2" applyNumberFormat="1" applyFont="1" applyFill="1" applyBorder="1" applyAlignment="1">
      <alignment horizontal="right" vertical="center" wrapText="1"/>
    </xf>
    <xf numFmtId="4" fontId="8" fillId="4" borderId="33" xfId="2" applyNumberFormat="1" applyFont="1" applyFill="1" applyBorder="1" applyAlignment="1">
      <alignment horizontal="right" vertical="center" wrapText="1"/>
    </xf>
    <xf numFmtId="0" fontId="8" fillId="6" borderId="22" xfId="2" applyFont="1" applyFill="1" applyBorder="1" applyAlignment="1" applyProtection="1">
      <alignment horizontal="center" vertical="center"/>
      <protection locked="0"/>
    </xf>
    <xf numFmtId="0" fontId="8" fillId="6" borderId="33" xfId="2" applyFont="1" applyFill="1" applyBorder="1" applyAlignment="1" applyProtection="1">
      <alignment horizontal="center" vertical="center"/>
      <protection locked="0"/>
    </xf>
    <xf numFmtId="165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1" fillId="9" borderId="1" xfId="2" applyFont="1" applyFill="1" applyBorder="1" applyAlignment="1">
      <alignment horizontal="left" vertical="center" wrapText="1"/>
    </xf>
    <xf numFmtId="0" fontId="11" fillId="9" borderId="3" xfId="2" applyFont="1" applyFill="1" applyBorder="1" applyAlignment="1">
      <alignment horizontal="left" vertical="center" wrapText="1"/>
    </xf>
    <xf numFmtId="0" fontId="11" fillId="9" borderId="4" xfId="2" applyFont="1" applyFill="1" applyBorder="1" applyAlignment="1">
      <alignment horizontal="center" vertical="center" wrapText="1"/>
    </xf>
    <xf numFmtId="3" fontId="11" fillId="4" borderId="67" xfId="2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8" fillId="6" borderId="32" xfId="2" applyFont="1" applyFill="1" applyBorder="1" applyAlignment="1" applyProtection="1">
      <alignment horizontal="center" vertical="center"/>
      <protection locked="0"/>
    </xf>
    <xf numFmtId="4" fontId="8" fillId="3" borderId="25" xfId="2" applyNumberFormat="1" applyFont="1" applyFill="1" applyBorder="1" applyAlignment="1">
      <alignment horizontal="right" vertical="center" wrapText="1"/>
    </xf>
    <xf numFmtId="3" fontId="8" fillId="3" borderId="35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2" xfId="2" applyNumberFormat="1" applyFont="1" applyFill="1" applyBorder="1" applyAlignment="1">
      <alignment horizontal="right" vertical="center" wrapText="1"/>
    </xf>
    <xf numFmtId="4" fontId="8" fillId="3" borderId="32" xfId="2" applyNumberFormat="1" applyFont="1" applyFill="1" applyBorder="1" applyAlignment="1">
      <alignment horizontal="right" vertical="center" wrapText="1"/>
    </xf>
  </cellXfs>
  <cellStyles count="3">
    <cellStyle name="Normalny" xfId="0" builtinId="0"/>
    <cellStyle name="Normalny 10 19" xfId="2" xr:uid="{FF62113D-0E0E-4BE6-AB26-3FDE13FE4953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ziel\Moje%20dokumenty\M%20-%20Formaty%20sprawozda&#324;%20ARiMR,%20ARR,%20FAPA\NOWE%20FORMATY\ARR%202013_11%20sprawozdanie%20bie&#380;&#261;ce%20miesi&#281;czne\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rszula.mielczarek\Desktop\Monitoringowe%2014-20\Miesi&#281;czne\2024\marzec%202024\ARiMR%20(M_2024-03)%20-%20sprawozdanie%20miesi&#281;czne%20PROW%202014-2020.xlsx" TargetMode="External"/><Relationship Id="rId1" Type="http://schemas.openxmlformats.org/officeDocument/2006/relationships/externalLinkPath" Target="file:///C:\Users\urszula.mielczarek\Desktop\Monitoringowe%2014-20\Miesi&#281;czne\2024\marzec%202024\ARiMR%20(M_2024-03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  <sheetName val="Słownik"/>
      <sheetName val="Overview_monitoring_tables6"/>
      <sheetName val="G1_6"/>
      <sheetName val="O__111_(1)6"/>
      <sheetName val="O__111_(2)6"/>
      <sheetName val="O__112_(1)6"/>
      <sheetName val="O__112_(2)6"/>
      <sheetName val="O__1136"/>
      <sheetName val="O__114_(1)6"/>
      <sheetName val="O__114_(2)6"/>
      <sheetName val="O__1156"/>
      <sheetName val="O__121_(1)6"/>
      <sheetName val="O__121_(2)6"/>
      <sheetName val="O__121_(3)6"/>
      <sheetName val="O__122_(1)6"/>
      <sheetName val="O__122_(2)6"/>
      <sheetName val="O__123_(1)6"/>
      <sheetName val="O__123_(2)6"/>
      <sheetName val="O__123_(3)6"/>
      <sheetName val="O__123_(4)6"/>
      <sheetName val="O__1246"/>
      <sheetName val="O__1256"/>
      <sheetName val="O__126_(1)6"/>
      <sheetName val="O__126_(2)6"/>
      <sheetName val="O__1316"/>
      <sheetName val="O__1326"/>
      <sheetName val="O__1336"/>
      <sheetName val="O__1416"/>
      <sheetName val="O__1426"/>
      <sheetName val="O__LFA_6"/>
      <sheetName val="O__2116"/>
      <sheetName val="O__2126"/>
      <sheetName val="O__2136"/>
      <sheetName val="O__AGRI-ENV6"/>
      <sheetName val="O__214_(1)6"/>
      <sheetName val="O__214_(2)6"/>
      <sheetName val="O__2156"/>
      <sheetName val="O__2166"/>
      <sheetName val="O__221_(1)6"/>
      <sheetName val="O__221_(2)6"/>
      <sheetName val="O__221_(3)6"/>
      <sheetName val="O__222_(1)6"/>
      <sheetName val="O__222_(2)6"/>
      <sheetName val="O__223_(1)6"/>
      <sheetName val="O__223_(2)6"/>
      <sheetName val="O__223_(3)6"/>
      <sheetName val="O__2246"/>
      <sheetName val="O__2256"/>
      <sheetName val="O__226_(1)6"/>
      <sheetName val="O__226_(2)6"/>
      <sheetName val="O__2276"/>
      <sheetName val="O__3116"/>
      <sheetName val="O__3126"/>
      <sheetName val="O__3136"/>
      <sheetName val="O__3216"/>
      <sheetName val="O__3226"/>
      <sheetName val="O__3236"/>
      <sheetName val="O__331_(1)6"/>
      <sheetName val="O__331_(2)6"/>
      <sheetName val="O__331_(3)6"/>
      <sheetName val="O__341_(1)6"/>
      <sheetName val="O__341_(2)6"/>
      <sheetName val="O__341_(3)6"/>
      <sheetName val="O__41_(1)6"/>
      <sheetName val="O__41_(2)6"/>
      <sheetName val="O__41_(3)6"/>
      <sheetName val="O__4216"/>
      <sheetName val="O__4316"/>
      <sheetName val="Overview_monitoring_tables7"/>
      <sheetName val="G1_7"/>
      <sheetName val="O__111_(1)7"/>
      <sheetName val="O__111_(2)7"/>
      <sheetName val="O__112_(1)7"/>
      <sheetName val="O__112_(2)7"/>
      <sheetName val="O__1137"/>
      <sheetName val="O__114_(1)7"/>
      <sheetName val="O__114_(2)7"/>
      <sheetName val="O__1157"/>
      <sheetName val="O__121_(1)7"/>
      <sheetName val="O__121_(2)7"/>
      <sheetName val="O__121_(3)7"/>
      <sheetName val="O__122_(1)7"/>
      <sheetName val="O__122_(2)7"/>
      <sheetName val="O__123_(1)7"/>
      <sheetName val="O__123_(2)7"/>
      <sheetName val="O__123_(3)7"/>
      <sheetName val="O__123_(4)7"/>
      <sheetName val="O__1247"/>
      <sheetName val="O__1257"/>
      <sheetName val="O__126_(1)7"/>
      <sheetName val="O__126_(2)7"/>
      <sheetName val="O__1317"/>
      <sheetName val="O__1327"/>
      <sheetName val="O__1337"/>
      <sheetName val="O__1417"/>
      <sheetName val="O__1427"/>
      <sheetName val="O__LFA_7"/>
      <sheetName val="O__2117"/>
      <sheetName val="O__2127"/>
      <sheetName val="O__2137"/>
      <sheetName val="O__AGRI-ENV7"/>
      <sheetName val="O__214_(1)7"/>
      <sheetName val="O__214_(2)7"/>
      <sheetName val="O__2157"/>
      <sheetName val="O__2167"/>
      <sheetName val="O__221_(1)7"/>
      <sheetName val="O__221_(2)7"/>
      <sheetName val="O__221_(3)7"/>
      <sheetName val="O__222_(1)7"/>
      <sheetName val="O__222_(2)7"/>
      <sheetName val="O__223_(1)7"/>
      <sheetName val="O__223_(2)7"/>
      <sheetName val="O__223_(3)7"/>
      <sheetName val="O__2247"/>
      <sheetName val="O__2257"/>
      <sheetName val="O__226_(1)7"/>
      <sheetName val="O__226_(2)7"/>
      <sheetName val="O__2277"/>
      <sheetName val="O__3117"/>
      <sheetName val="O__3127"/>
      <sheetName val="O__3137"/>
      <sheetName val="O__3217"/>
      <sheetName val="O__3227"/>
      <sheetName val="O__3237"/>
      <sheetName val="O__331_(1)7"/>
      <sheetName val="O__331_(2)7"/>
      <sheetName val="O__331_(3)7"/>
      <sheetName val="O__341_(1)7"/>
      <sheetName val="O__341_(2)7"/>
      <sheetName val="O__341_(3)7"/>
      <sheetName val="O__41_(1)7"/>
      <sheetName val="O__41_(2)7"/>
      <sheetName val="O__41_(3)7"/>
      <sheetName val="O__4217"/>
      <sheetName val="O__4317"/>
      <sheetName val="Overview_monitoring_tables8"/>
      <sheetName val="G1_8"/>
      <sheetName val="O__111_(1)8"/>
      <sheetName val="O__111_(2)8"/>
      <sheetName val="O__112_(1)8"/>
      <sheetName val="O__112_(2)8"/>
      <sheetName val="O__1138"/>
      <sheetName val="O__114_(1)8"/>
      <sheetName val="O__114_(2)8"/>
      <sheetName val="O__1158"/>
      <sheetName val="O__121_(1)8"/>
      <sheetName val="O__121_(2)8"/>
      <sheetName val="O__121_(3)8"/>
      <sheetName val="O__122_(1)8"/>
      <sheetName val="O__122_(2)8"/>
      <sheetName val="O__123_(1)8"/>
      <sheetName val="O__123_(2)8"/>
      <sheetName val="O__123_(3)8"/>
      <sheetName val="O__123_(4)8"/>
      <sheetName val="O__1248"/>
      <sheetName val="O__1258"/>
      <sheetName val="O__126_(1)8"/>
      <sheetName val="O__126_(2)8"/>
      <sheetName val="O__1318"/>
      <sheetName val="O__1328"/>
      <sheetName val="O__1338"/>
      <sheetName val="O__1418"/>
      <sheetName val="O__1428"/>
      <sheetName val="O__LFA_8"/>
      <sheetName val="O__2118"/>
      <sheetName val="O__2128"/>
      <sheetName val="O__2138"/>
      <sheetName val="O__AGRI-ENV8"/>
      <sheetName val="O__214_(1)8"/>
      <sheetName val="O__214_(2)8"/>
      <sheetName val="O__2158"/>
      <sheetName val="O__2168"/>
      <sheetName val="O__221_(1)8"/>
      <sheetName val="O__221_(2)8"/>
      <sheetName val="O__221_(3)8"/>
      <sheetName val="O__222_(1)8"/>
      <sheetName val="O__222_(2)8"/>
      <sheetName val="O__223_(1)8"/>
      <sheetName val="O__223_(2)8"/>
      <sheetName val="O__223_(3)8"/>
      <sheetName val="O__2248"/>
      <sheetName val="O__2258"/>
      <sheetName val="O__226_(1)8"/>
      <sheetName val="O__226_(2)8"/>
      <sheetName val="O__2278"/>
      <sheetName val="O__3118"/>
      <sheetName val="O__3128"/>
      <sheetName val="O__3138"/>
      <sheetName val="O__3218"/>
      <sheetName val="O__3228"/>
      <sheetName val="O__3238"/>
      <sheetName val="O__331_(1)8"/>
      <sheetName val="O__331_(2)8"/>
      <sheetName val="O__331_(3)8"/>
      <sheetName val="O__341_(1)8"/>
      <sheetName val="O__341_(2)8"/>
      <sheetName val="O__341_(3)8"/>
      <sheetName val="O__41_(1)8"/>
      <sheetName val="O__41_(2)8"/>
      <sheetName val="O__41_(3)8"/>
      <sheetName val="O__4218"/>
      <sheetName val="O__4318"/>
      <sheetName val="Overview_monitoring_tables9"/>
      <sheetName val="G1_9"/>
      <sheetName val="O__111_(1)9"/>
      <sheetName val="O__111_(2)9"/>
      <sheetName val="O__112_(1)9"/>
      <sheetName val="O__112_(2)9"/>
      <sheetName val="O__1139"/>
      <sheetName val="O__114_(1)9"/>
      <sheetName val="O__114_(2)9"/>
      <sheetName val="O__1159"/>
      <sheetName val="O__121_(1)9"/>
      <sheetName val="O__121_(2)9"/>
      <sheetName val="O__121_(3)9"/>
      <sheetName val="O__122_(1)9"/>
      <sheetName val="O__122_(2)9"/>
      <sheetName val="O__123_(1)9"/>
      <sheetName val="O__123_(2)9"/>
      <sheetName val="O__123_(3)9"/>
      <sheetName val="O__123_(4)9"/>
      <sheetName val="O__1249"/>
      <sheetName val="O__1259"/>
      <sheetName val="O__126_(1)9"/>
      <sheetName val="O__126_(2)9"/>
      <sheetName val="O__1319"/>
      <sheetName val="O__1329"/>
      <sheetName val="O__1339"/>
      <sheetName val="O__1419"/>
      <sheetName val="O__1429"/>
      <sheetName val="O__LFA_9"/>
      <sheetName val="O__2119"/>
      <sheetName val="O__2129"/>
      <sheetName val="O__2139"/>
      <sheetName val="O__AGRI-ENV9"/>
      <sheetName val="O__214_(1)9"/>
      <sheetName val="O__214_(2)9"/>
      <sheetName val="O__2159"/>
      <sheetName val="O__2169"/>
      <sheetName val="O__221_(1)9"/>
      <sheetName val="O__221_(2)9"/>
      <sheetName val="O__221_(3)9"/>
      <sheetName val="O__222_(1)9"/>
      <sheetName val="O__222_(2)9"/>
      <sheetName val="O__223_(1)9"/>
      <sheetName val="O__223_(2)9"/>
      <sheetName val="O__223_(3)9"/>
      <sheetName val="O__2249"/>
      <sheetName val="O__2259"/>
      <sheetName val="O__226_(1)9"/>
      <sheetName val="O__226_(2)9"/>
      <sheetName val="O__2279"/>
      <sheetName val="O__3119"/>
      <sheetName val="O__3129"/>
      <sheetName val="O__3139"/>
      <sheetName val="O__3219"/>
      <sheetName val="O__3229"/>
      <sheetName val="O__3239"/>
      <sheetName val="O__331_(1)9"/>
      <sheetName val="O__331_(2)9"/>
      <sheetName val="O__331_(3)9"/>
      <sheetName val="O__341_(1)9"/>
      <sheetName val="O__341_(2)9"/>
      <sheetName val="O__341_(3)9"/>
      <sheetName val="O__41_(1)9"/>
      <sheetName val="O__41_(2)9"/>
      <sheetName val="O__41_(3)9"/>
      <sheetName val="O__4219"/>
      <sheetName val="O__4319"/>
      <sheetName val="Overview_monitoring_tables10"/>
      <sheetName val="G1_10"/>
      <sheetName val="O__111_(1)10"/>
      <sheetName val="O__111_(2)10"/>
      <sheetName val="O__112_(1)10"/>
      <sheetName val="O__112_(2)10"/>
      <sheetName val="O__11310"/>
      <sheetName val="O__114_(1)10"/>
      <sheetName val="O__114_(2)10"/>
      <sheetName val="O__11510"/>
      <sheetName val="O__121_(1)10"/>
      <sheetName val="O__121_(2)10"/>
      <sheetName val="O__121_(3)10"/>
      <sheetName val="O__122_(1)10"/>
      <sheetName val="O__122_(2)10"/>
      <sheetName val="O__123_(1)10"/>
      <sheetName val="O__123_(2)10"/>
      <sheetName val="O__123_(3)10"/>
      <sheetName val="O__123_(4)10"/>
      <sheetName val="O__12410"/>
      <sheetName val="O__12510"/>
      <sheetName val="O__126_(1)10"/>
      <sheetName val="O__126_(2)10"/>
      <sheetName val="O__13110"/>
      <sheetName val="O__13210"/>
      <sheetName val="O__13310"/>
      <sheetName val="O__14110"/>
      <sheetName val="O__14210"/>
      <sheetName val="O__LFA_10"/>
      <sheetName val="O__21110"/>
      <sheetName val="O__21210"/>
      <sheetName val="O__21310"/>
      <sheetName val="O__AGRI-ENV10"/>
      <sheetName val="O__214_(1)10"/>
      <sheetName val="O__214_(2)10"/>
      <sheetName val="O__21510"/>
      <sheetName val="O__21610"/>
      <sheetName val="O__221_(1)10"/>
      <sheetName val="O__221_(2)10"/>
      <sheetName val="O__221_(3)10"/>
      <sheetName val="O__222_(1)10"/>
      <sheetName val="O__222_(2)10"/>
      <sheetName val="O__223_(1)10"/>
      <sheetName val="O__223_(2)10"/>
      <sheetName val="O__223_(3)10"/>
      <sheetName val="O__22410"/>
      <sheetName val="O__22510"/>
      <sheetName val="O__226_(1)10"/>
      <sheetName val="O__226_(2)10"/>
      <sheetName val="O__22710"/>
      <sheetName val="O__31110"/>
      <sheetName val="O__31210"/>
      <sheetName val="O__31310"/>
      <sheetName val="O__32110"/>
      <sheetName val="O__32210"/>
      <sheetName val="O__32310"/>
      <sheetName val="O__331_(1)10"/>
      <sheetName val="O__331_(2)10"/>
      <sheetName val="O__331_(3)10"/>
      <sheetName val="O__341_(1)10"/>
      <sheetName val="O__341_(2)10"/>
      <sheetName val="O__341_(3)10"/>
      <sheetName val="O__41_(1)10"/>
      <sheetName val="O__41_(2)10"/>
      <sheetName val="O__41_(3)10"/>
      <sheetName val="O__42110"/>
      <sheetName val="O__43110"/>
      <sheetName val="Overview_monitoring_tables11"/>
      <sheetName val="G1_11"/>
      <sheetName val="O__111_(1)11"/>
      <sheetName val="O__111_(2)11"/>
      <sheetName val="O__112_(1)11"/>
      <sheetName val="O__112_(2)11"/>
      <sheetName val="O__11311"/>
      <sheetName val="O__114_(1)11"/>
      <sheetName val="O__114_(2)11"/>
      <sheetName val="O__11511"/>
      <sheetName val="O__121_(1)11"/>
      <sheetName val="O__121_(2)11"/>
      <sheetName val="O__121_(3)11"/>
      <sheetName val="O__122_(1)11"/>
      <sheetName val="O__122_(2)11"/>
      <sheetName val="O__123_(1)11"/>
      <sheetName val="O__123_(2)11"/>
      <sheetName val="O__123_(3)11"/>
      <sheetName val="O__123_(4)11"/>
      <sheetName val="O__12411"/>
      <sheetName val="O__12511"/>
      <sheetName val="O__126_(1)11"/>
      <sheetName val="O__126_(2)11"/>
      <sheetName val="O__13111"/>
      <sheetName val="O__13211"/>
      <sheetName val="O__13311"/>
      <sheetName val="O__14111"/>
      <sheetName val="O__14211"/>
      <sheetName val="O__LFA_11"/>
      <sheetName val="O__21111"/>
      <sheetName val="O__21211"/>
      <sheetName val="O__21311"/>
      <sheetName val="O__AGRI-ENV11"/>
      <sheetName val="O__214_(1)11"/>
      <sheetName val="O__214_(2)11"/>
      <sheetName val="O__21511"/>
      <sheetName val="O__21611"/>
      <sheetName val="O__221_(1)11"/>
      <sheetName val="O__221_(2)11"/>
      <sheetName val="O__221_(3)11"/>
      <sheetName val="O__222_(1)11"/>
      <sheetName val="O__222_(2)11"/>
      <sheetName val="O__223_(1)11"/>
      <sheetName val="O__223_(2)11"/>
      <sheetName val="O__223_(3)11"/>
      <sheetName val="O__22411"/>
      <sheetName val="O__22511"/>
      <sheetName val="O__226_(1)11"/>
      <sheetName val="O__226_(2)11"/>
      <sheetName val="O__22711"/>
      <sheetName val="O__31111"/>
      <sheetName val="O__31211"/>
      <sheetName val="O__31311"/>
      <sheetName val="O__32111"/>
      <sheetName val="O__32211"/>
      <sheetName val="O__32311"/>
      <sheetName val="O__331_(1)11"/>
      <sheetName val="O__331_(2)11"/>
      <sheetName val="O__331_(3)11"/>
      <sheetName val="O__341_(1)11"/>
      <sheetName val="O__341_(2)11"/>
      <sheetName val="O__341_(3)11"/>
      <sheetName val="O__41_(1)11"/>
      <sheetName val="O__41_(2)11"/>
      <sheetName val="O__41_(3)11"/>
      <sheetName val="O__42111"/>
      <sheetName val="O__43111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DZN_kraj"/>
      <sheetName val="DZN_maz"/>
      <sheetName val="ODZ_DK_kraj"/>
      <sheetName val="ODZ_DK_maz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_k_DK"/>
      <sheetName val="cel_OR7_DK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 IV nabór"/>
      <sheetName val="1.1 V nabór"/>
      <sheetName val="1.1 VI nabór"/>
      <sheetName val="1.1"/>
      <sheetName val="1.2 I nabór"/>
      <sheetName val="1.2 II nabór"/>
      <sheetName val="1.2 I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0_4"/>
      <sheetName val="2.3_kampania_2021_1"/>
      <sheetName val="2.3_kampania_2021_2"/>
      <sheetName val="2.3_kampania_2022"/>
      <sheetName val="2.3_kampania_202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 Nabór 2022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_2023"/>
      <sheetName val="4.1_modernizacja_2023_2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2023"/>
      <sheetName val="4.1_ochrona_wód_2023_2"/>
      <sheetName val="4.1_ochrona_wód_2024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_scalanie"/>
      <sheetName val="4.3 ZZW nabory"/>
      <sheetName val="4.3 ZZW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_nabór 2022"/>
      <sheetName val="5.1_nabór 2022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_nabór_2023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_nabór_2022"/>
      <sheetName val="6.3"/>
      <sheetName val="6.4_nabor 2016"/>
      <sheetName val="6.4_nabor 2019"/>
      <sheetName val="6.4_nabor 2020"/>
      <sheetName val="6.4_nabor 2022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_2022_I"/>
      <sheetName val="9_PROW 14-20_2022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7_nabory"/>
      <sheetName val="17"/>
      <sheetName val="19.1_2015"/>
      <sheetName val="19.1_2022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22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100">
          <cell r="D100">
            <v>2184752298</v>
          </cell>
          <cell r="E100">
            <v>9709986889.3476753</v>
          </cell>
        </row>
        <row r="101">
          <cell r="D101">
            <v>10000000</v>
          </cell>
          <cell r="E101">
            <v>44091474.473619998</v>
          </cell>
        </row>
        <row r="102">
          <cell r="D102">
            <v>80000000</v>
          </cell>
          <cell r="E102">
            <v>343720000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od uruchomienia Programu na dzień 31.03.2024 r.</v>
          </cell>
        </row>
        <row r="8">
          <cell r="F8">
            <v>214318071.82056499</v>
          </cell>
          <cell r="AK8">
            <v>24</v>
          </cell>
          <cell r="AR8">
            <v>48999757</v>
          </cell>
        </row>
        <row r="9">
          <cell r="H9">
            <v>195</v>
          </cell>
          <cell r="I9">
            <v>213846805.05000001</v>
          </cell>
          <cell r="U9">
            <v>67</v>
          </cell>
          <cell r="V9">
            <v>109486104.31999999</v>
          </cell>
          <cell r="AK9">
            <v>23</v>
          </cell>
          <cell r="AL9">
            <v>57804499.379999995</v>
          </cell>
          <cell r="AM9">
            <v>36781002.479999997</v>
          </cell>
          <cell r="AN9">
            <v>12787841.550000001</v>
          </cell>
        </row>
        <row r="16">
          <cell r="H16">
            <v>5</v>
          </cell>
          <cell r="I16">
            <v>138624330.92000002</v>
          </cell>
          <cell r="U16">
            <v>3</v>
          </cell>
          <cell r="V16">
            <v>94628822.399999991</v>
          </cell>
          <cell r="AK16">
            <v>2</v>
          </cell>
          <cell r="AL16">
            <v>17860510.369999997</v>
          </cell>
          <cell r="AM16">
            <v>11364642.74</v>
          </cell>
          <cell r="AN16">
            <v>3940648.9000000004</v>
          </cell>
        </row>
        <row r="20">
          <cell r="F20">
            <v>481496411.57668</v>
          </cell>
          <cell r="AR20">
            <v>108000519</v>
          </cell>
        </row>
        <row r="21">
          <cell r="H21">
            <v>103</v>
          </cell>
          <cell r="I21">
            <v>499787010.64999998</v>
          </cell>
          <cell r="U21">
            <v>88</v>
          </cell>
          <cell r="V21">
            <v>456392846.75</v>
          </cell>
          <cell r="AK21">
            <v>17</v>
          </cell>
          <cell r="AL21">
            <v>326074289.05000001</v>
          </cell>
          <cell r="AM21">
            <v>207481069.10999998</v>
          </cell>
          <cell r="AN21">
            <v>72118711.969999999</v>
          </cell>
        </row>
        <row r="27">
          <cell r="H27">
            <v>86</v>
          </cell>
          <cell r="I27">
            <v>86633178.959999993</v>
          </cell>
          <cell r="U27">
            <v>37</v>
          </cell>
          <cell r="V27">
            <v>23782589.960000001</v>
          </cell>
          <cell r="AK27">
            <v>12</v>
          </cell>
          <cell r="AL27">
            <v>18421923.920000002</v>
          </cell>
          <cell r="AM27">
            <v>11721869.899999999</v>
          </cell>
          <cell r="AN27">
            <v>3995341.62</v>
          </cell>
        </row>
        <row r="39">
          <cell r="F39">
            <v>184050592.8362</v>
          </cell>
          <cell r="AK39">
            <v>10650</v>
          </cell>
          <cell r="AR39">
            <v>42004400</v>
          </cell>
        </row>
        <row r="40">
          <cell r="AK40">
            <v>10595</v>
          </cell>
        </row>
        <row r="41">
          <cell r="H41">
            <v>4417</v>
          </cell>
          <cell r="U41">
            <v>3318</v>
          </cell>
          <cell r="AK41">
            <v>2440</v>
          </cell>
          <cell r="AL41">
            <v>8760671.9799999986</v>
          </cell>
          <cell r="AM41">
            <v>5574385.9900000002</v>
          </cell>
          <cell r="AN41">
            <v>1986877.2699999996</v>
          </cell>
        </row>
        <row r="50">
          <cell r="AK50">
            <v>8305</v>
          </cell>
          <cell r="AL50">
            <v>22571733.219999999</v>
          </cell>
          <cell r="AM50">
            <v>14362319.380000001</v>
          </cell>
          <cell r="AN50">
            <v>5228085.03</v>
          </cell>
        </row>
        <row r="51">
          <cell r="H51">
            <v>199</v>
          </cell>
          <cell r="I51">
            <v>268858534.80000001</v>
          </cell>
          <cell r="U51">
            <v>103</v>
          </cell>
          <cell r="V51">
            <v>142250220.25</v>
          </cell>
          <cell r="AK51">
            <v>56</v>
          </cell>
          <cell r="AL51">
            <v>78113622.310000017</v>
          </cell>
          <cell r="AM51">
            <v>49703696.780000001</v>
          </cell>
          <cell r="AN51">
            <v>17424933.830000002</v>
          </cell>
        </row>
        <row r="55">
          <cell r="F55">
            <v>17229346789.215675</v>
          </cell>
          <cell r="AK55">
            <v>46315</v>
          </cell>
          <cell r="AR55">
            <v>3894346435</v>
          </cell>
        </row>
        <row r="56">
          <cell r="F56">
            <v>10634967900.755869</v>
          </cell>
          <cell r="H56">
            <v>105078</v>
          </cell>
          <cell r="I56">
            <v>20414583771.639999</v>
          </cell>
          <cell r="U56">
            <v>48165</v>
          </cell>
          <cell r="V56">
            <v>9191572458.9700012</v>
          </cell>
          <cell r="AK56">
            <v>42363</v>
          </cell>
          <cell r="AL56">
            <v>8213047008.3399992</v>
          </cell>
          <cell r="AM56">
            <v>5225961664.2500029</v>
          </cell>
          <cell r="AN56">
            <v>1838527960.5299969</v>
          </cell>
          <cell r="AR56">
            <v>2393752298</v>
          </cell>
        </row>
        <row r="71">
          <cell r="F71">
            <v>422245037.60219496</v>
          </cell>
          <cell r="H71">
            <v>4681</v>
          </cell>
          <cell r="I71">
            <v>805486735.70000005</v>
          </cell>
          <cell r="U71">
            <v>2787</v>
          </cell>
          <cell r="V71">
            <v>416760139.56999993</v>
          </cell>
          <cell r="AK71">
            <v>2567</v>
          </cell>
          <cell r="AL71">
            <v>394861516.53000003</v>
          </cell>
          <cell r="AM71">
            <v>345333665.16000003</v>
          </cell>
          <cell r="AN71">
            <v>88419613.799999997</v>
          </cell>
          <cell r="AR71">
            <v>94798335</v>
          </cell>
        </row>
        <row r="75">
          <cell r="D75" t="str">
            <v>Inwestycje mające na celu ochronę wód przed zanieczyszczeniem azotanami pochodzącymi ze źródeł rolniczych 
(w tym "Inwestycje w gospodarstwach położonych na obszarach OSN")</v>
          </cell>
          <cell r="F75">
            <v>563756495.58220506</v>
          </cell>
          <cell r="H75">
            <v>11981</v>
          </cell>
          <cell r="I75">
            <v>993712105.45999992</v>
          </cell>
          <cell r="U75">
            <v>5251</v>
          </cell>
          <cell r="V75">
            <v>443424591.89999998</v>
          </cell>
          <cell r="AK75">
            <v>3795</v>
          </cell>
          <cell r="AL75">
            <v>293289452.03999996</v>
          </cell>
          <cell r="AM75">
            <v>264068769.36000001</v>
          </cell>
          <cell r="AN75">
            <v>64386479.010000005</v>
          </cell>
          <cell r="AR75">
            <v>127338894</v>
          </cell>
        </row>
        <row r="85">
          <cell r="F85">
            <v>3262905132.03758</v>
          </cell>
          <cell r="H85">
            <v>5846</v>
          </cell>
          <cell r="I85">
            <v>11194931208.859999</v>
          </cell>
          <cell r="U85">
            <v>1502</v>
          </cell>
          <cell r="V85">
            <v>3186680975.7600002</v>
          </cell>
          <cell r="AK85">
            <v>947</v>
          </cell>
          <cell r="AL85">
            <v>2259775844.8900003</v>
          </cell>
          <cell r="AM85">
            <v>1437895363.71</v>
          </cell>
          <cell r="AN85">
            <v>504664229.39999998</v>
          </cell>
          <cell r="AR85">
            <v>738330975</v>
          </cell>
        </row>
        <row r="97">
          <cell r="F97">
            <v>1842664665.095325</v>
          </cell>
          <cell r="H97">
            <v>234</v>
          </cell>
          <cell r="I97">
            <v>2189936399.2360291</v>
          </cell>
          <cell r="U97">
            <v>185</v>
          </cell>
          <cell r="V97">
            <v>1886679569.2634809</v>
          </cell>
          <cell r="AK97">
            <v>54</v>
          </cell>
          <cell r="AL97">
            <v>520198425.03000003</v>
          </cell>
          <cell r="AM97">
            <v>331002257.06999999</v>
          </cell>
          <cell r="AN97">
            <v>115297859.39000002</v>
          </cell>
          <cell r="AR97">
            <v>423098688</v>
          </cell>
        </row>
        <row r="98">
          <cell r="F98">
            <v>502807558.14249998</v>
          </cell>
          <cell r="H98">
            <v>378</v>
          </cell>
          <cell r="I98">
            <v>304035220.70000005</v>
          </cell>
          <cell r="U98">
            <v>78</v>
          </cell>
          <cell r="V98">
            <v>30890572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R98">
            <v>117027245</v>
          </cell>
        </row>
        <row r="99">
          <cell r="D99" t="str">
            <v>w tym beneficjent - PGW Wody Polskie</v>
          </cell>
          <cell r="H99">
            <v>24</v>
          </cell>
          <cell r="I99">
            <v>152650722.28</v>
          </cell>
          <cell r="U99">
            <v>0</v>
          </cell>
          <cell r="V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R99">
            <v>31916521</v>
          </cell>
        </row>
        <row r="100">
          <cell r="D100" t="str">
            <v>w tym beneficjenci - gminy</v>
          </cell>
          <cell r="H100">
            <v>354</v>
          </cell>
          <cell r="I100">
            <v>151384498.41999999</v>
          </cell>
          <cell r="U100">
            <v>78</v>
          </cell>
          <cell r="V100">
            <v>30890572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R100">
            <v>85110724</v>
          </cell>
        </row>
        <row r="101">
          <cell r="F101">
            <v>463581527.88275999</v>
          </cell>
          <cell r="AK101">
            <v>5049</v>
          </cell>
          <cell r="AR101">
            <v>103446174</v>
          </cell>
        </row>
        <row r="102">
          <cell r="H102">
            <v>9862</v>
          </cell>
          <cell r="I102">
            <v>716189202.85000002</v>
          </cell>
          <cell r="U102">
            <v>5674</v>
          </cell>
          <cell r="V102">
            <v>397103486.99000001</v>
          </cell>
          <cell r="AK102">
            <v>4518</v>
          </cell>
          <cell r="AL102">
            <v>329325737.68000001</v>
          </cell>
          <cell r="AM102">
            <v>208418154.81999996</v>
          </cell>
          <cell r="AN102">
            <v>72413321.469999999</v>
          </cell>
        </row>
        <row r="112">
          <cell r="H112">
            <v>1741</v>
          </cell>
          <cell r="I112">
            <v>124675803.33000001</v>
          </cell>
          <cell r="U112">
            <v>641</v>
          </cell>
          <cell r="V112">
            <v>34256370.979999997</v>
          </cell>
          <cell r="AK112">
            <v>536</v>
          </cell>
          <cell r="AL112">
            <v>30614676.600000001</v>
          </cell>
          <cell r="AM112">
            <v>19480116.390000001</v>
          </cell>
          <cell r="AN112">
            <v>6880020.7399999993</v>
          </cell>
        </row>
        <row r="125">
          <cell r="AK125">
            <v>121946</v>
          </cell>
        </row>
        <row r="126">
          <cell r="F126">
            <v>3386056736.2892499</v>
          </cell>
          <cell r="H126">
            <v>35642</v>
          </cell>
          <cell r="I126">
            <v>4485450000</v>
          </cell>
          <cell r="U126">
            <v>26469</v>
          </cell>
          <cell r="V126">
            <v>3380500000</v>
          </cell>
          <cell r="AK126">
            <v>27013</v>
          </cell>
          <cell r="AL126">
            <v>3189447379.8699999</v>
          </cell>
          <cell r="AM126">
            <v>2029447035</v>
          </cell>
          <cell r="AN126">
            <v>712924649.60000002</v>
          </cell>
          <cell r="AR126">
            <v>759171231</v>
          </cell>
        </row>
        <row r="135">
          <cell r="F135">
            <v>3152743719.2532597</v>
          </cell>
          <cell r="H135">
            <v>31826</v>
          </cell>
          <cell r="I135">
            <v>5629650000</v>
          </cell>
          <cell r="U135">
            <v>17933</v>
          </cell>
          <cell r="V135">
            <v>3143150000</v>
          </cell>
          <cell r="AK135">
            <v>17217</v>
          </cell>
          <cell r="AL135">
            <v>2600190000</v>
          </cell>
          <cell r="AM135">
            <v>1654500897</v>
          </cell>
          <cell r="AN135">
            <v>570319351.45000005</v>
          </cell>
          <cell r="AR135">
            <v>699477347</v>
          </cell>
        </row>
        <row r="144">
          <cell r="F144">
            <v>4341903789.3369102</v>
          </cell>
          <cell r="H144">
            <v>89943</v>
          </cell>
          <cell r="I144">
            <v>5396580000</v>
          </cell>
          <cell r="U144">
            <v>72622</v>
          </cell>
          <cell r="V144">
            <v>4357320000</v>
          </cell>
          <cell r="AK144">
            <v>73680</v>
          </cell>
          <cell r="AL144">
            <v>3936876000</v>
          </cell>
          <cell r="AM144">
            <v>2505034198.8000007</v>
          </cell>
          <cell r="AN144">
            <v>874501451.56999993</v>
          </cell>
          <cell r="AR144">
            <v>969252603</v>
          </cell>
        </row>
        <row r="155">
          <cell r="F155">
            <v>2878628781.8895903</v>
          </cell>
          <cell r="H155">
            <v>12801</v>
          </cell>
          <cell r="I155">
            <v>5501921731.5900002</v>
          </cell>
          <cell r="U155">
            <v>6042</v>
          </cell>
          <cell r="V155">
            <v>2565819550.0100002</v>
          </cell>
          <cell r="AK155">
            <v>3584</v>
          </cell>
          <cell r="AL155">
            <v>1570677644.7299998</v>
          </cell>
          <cell r="AM155">
            <v>999422177.3499999</v>
          </cell>
          <cell r="AN155">
            <v>347148931.94</v>
          </cell>
          <cell r="AR155">
            <v>651577793</v>
          </cell>
        </row>
        <row r="161">
          <cell r="F161">
            <v>10257304.440384999</v>
          </cell>
          <cell r="H161">
            <v>887</v>
          </cell>
          <cell r="U161">
            <v>571</v>
          </cell>
          <cell r="V161">
            <v>10115497.399999999</v>
          </cell>
          <cell r="AK161">
            <v>570</v>
          </cell>
          <cell r="AL161">
            <v>9979061.1999999993</v>
          </cell>
          <cell r="AM161">
            <v>6349673.71</v>
          </cell>
          <cell r="AN161">
            <v>2332100.96</v>
          </cell>
          <cell r="AR161">
            <v>2396857</v>
          </cell>
        </row>
        <row r="167">
          <cell r="F167">
            <v>10090277902.154118</v>
          </cell>
          <cell r="AK167">
            <v>2181</v>
          </cell>
          <cell r="AR167">
            <v>2313455964</v>
          </cell>
        </row>
        <row r="168">
          <cell r="H168">
            <v>6638</v>
          </cell>
          <cell r="I168">
            <v>10054042122.766493</v>
          </cell>
          <cell r="U168">
            <v>3021</v>
          </cell>
          <cell r="V168">
            <v>4251093622.3153257</v>
          </cell>
          <cell r="AK168">
            <v>1277</v>
          </cell>
          <cell r="AL168">
            <v>2382405478.6600003</v>
          </cell>
          <cell r="AM168">
            <v>1515924596.45</v>
          </cell>
          <cell r="AN168">
            <v>551699404.37</v>
          </cell>
        </row>
        <row r="169">
          <cell r="H169">
            <v>4423</v>
          </cell>
          <cell r="I169">
            <v>9905709628.9788532</v>
          </cell>
          <cell r="U169">
            <v>2460</v>
          </cell>
          <cell r="V169">
            <v>5109907157.1982393</v>
          </cell>
          <cell r="AK169">
            <v>1350</v>
          </cell>
          <cell r="AL169">
            <v>2901958328.9499998</v>
          </cell>
          <cell r="AM169">
            <v>1887684519.9899998</v>
          </cell>
          <cell r="AN169">
            <v>649790006.25999987</v>
          </cell>
        </row>
        <row r="172">
          <cell r="H172">
            <v>1538</v>
          </cell>
          <cell r="I172">
            <v>945576589.9521153</v>
          </cell>
          <cell r="U172">
            <v>854</v>
          </cell>
          <cell r="V172">
            <v>530851672.83408141</v>
          </cell>
          <cell r="AK172">
            <v>610</v>
          </cell>
          <cell r="AL172">
            <v>451881211.61000001</v>
          </cell>
          <cell r="AM172">
            <v>287532011.69</v>
          </cell>
          <cell r="AN172">
            <v>100542802.09999998</v>
          </cell>
        </row>
        <row r="173">
          <cell r="H173">
            <v>350</v>
          </cell>
          <cell r="I173">
            <v>444843734.67647958</v>
          </cell>
          <cell r="U173">
            <v>215</v>
          </cell>
          <cell r="V173">
            <v>264730319.17623135</v>
          </cell>
          <cell r="AK173">
            <v>201</v>
          </cell>
          <cell r="AL173">
            <v>240128158.55000004</v>
          </cell>
          <cell r="AM173">
            <v>152793546.56</v>
          </cell>
          <cell r="AN173">
            <v>54235068.950000003</v>
          </cell>
        </row>
        <row r="174">
          <cell r="H174">
            <v>103</v>
          </cell>
          <cell r="I174">
            <v>58895854.840573631</v>
          </cell>
          <cell r="U174">
            <v>75</v>
          </cell>
          <cell r="V174">
            <v>43819382.976900831</v>
          </cell>
          <cell r="AK174">
            <v>75</v>
          </cell>
          <cell r="AL174">
            <v>42629766.57</v>
          </cell>
          <cell r="AM174">
            <v>27125320.16</v>
          </cell>
          <cell r="AN174">
            <v>9568679.6400000006</v>
          </cell>
        </row>
        <row r="176">
          <cell r="F176">
            <v>1129904085.28016</v>
          </cell>
          <cell r="H176">
            <v>31600</v>
          </cell>
          <cell r="I176">
            <v>142763738.10999998</v>
          </cell>
          <cell r="U176">
            <v>27345</v>
          </cell>
          <cell r="V176">
            <v>1128997499.3299999</v>
          </cell>
          <cell r="AK176">
            <v>19002</v>
          </cell>
          <cell r="AL176">
            <v>909324463.40999997</v>
          </cell>
          <cell r="AM176">
            <v>578601818.88</v>
          </cell>
          <cell r="AN176">
            <v>206287237.01000002</v>
          </cell>
          <cell r="AR176">
            <v>257689060</v>
          </cell>
        </row>
        <row r="177">
          <cell r="H177">
            <v>28961</v>
          </cell>
          <cell r="I177">
            <v>126574385.82999998</v>
          </cell>
          <cell r="U177">
            <v>25523</v>
          </cell>
          <cell r="V177">
            <v>1119770883.76</v>
          </cell>
          <cell r="AK177">
            <v>18546</v>
          </cell>
          <cell r="AL177">
            <v>900097401.03999996</v>
          </cell>
          <cell r="AM177">
            <v>572730648.26999998</v>
          </cell>
          <cell r="AN177">
            <v>204257138.64999998</v>
          </cell>
        </row>
        <row r="178">
          <cell r="H178">
            <v>28807</v>
          </cell>
          <cell r="I178">
            <v>124365516.52999999</v>
          </cell>
          <cell r="U178">
            <v>25466</v>
          </cell>
          <cell r="AK178">
            <v>2856</v>
          </cell>
          <cell r="AL178">
            <v>104406336.89</v>
          </cell>
          <cell r="AM178">
            <v>66433549.589999996</v>
          </cell>
          <cell r="AN178">
            <v>23579124.27</v>
          </cell>
        </row>
        <row r="204">
          <cell r="H204">
            <v>154</v>
          </cell>
          <cell r="I204">
            <v>2208869.2999999998</v>
          </cell>
          <cell r="U204">
            <v>57</v>
          </cell>
          <cell r="AK204">
            <v>9440</v>
          </cell>
          <cell r="AL204">
            <v>380815297.3499999</v>
          </cell>
          <cell r="AM204">
            <v>242311963.42999998</v>
          </cell>
          <cell r="AN204">
            <v>86615891.200000003</v>
          </cell>
        </row>
        <row r="216">
          <cell r="V216">
            <v>539411558.93000007</v>
          </cell>
          <cell r="AK216">
            <v>7858</v>
          </cell>
          <cell r="AL216">
            <v>414875766.80000007</v>
          </cell>
          <cell r="AM216">
            <v>263985135.25</v>
          </cell>
          <cell r="AN216">
            <v>94062123.179999992</v>
          </cell>
        </row>
        <row r="226">
          <cell r="H226">
            <v>2639</v>
          </cell>
          <cell r="I226">
            <v>16189352.279999999</v>
          </cell>
          <cell r="U226">
            <v>1822</v>
          </cell>
          <cell r="V226">
            <v>9226615.5700000003</v>
          </cell>
          <cell r="AK226">
            <v>1356</v>
          </cell>
          <cell r="AL226">
            <v>9227062.370000001</v>
          </cell>
          <cell r="AM226">
            <v>5871170.6100000003</v>
          </cell>
          <cell r="AN226">
            <v>2030098.36</v>
          </cell>
        </row>
        <row r="233">
          <cell r="F233">
            <v>1160459739.4655051</v>
          </cell>
          <cell r="AR233">
            <v>262416420</v>
          </cell>
        </row>
        <row r="234">
          <cell r="H234">
            <v>804</v>
          </cell>
          <cell r="U234">
            <v>772</v>
          </cell>
          <cell r="AK234">
            <v>681</v>
          </cell>
          <cell r="AL234">
            <v>669672193.32000005</v>
          </cell>
          <cell r="AM234">
            <v>422360549.44999999</v>
          </cell>
          <cell r="AN234">
            <v>148323530.25999999</v>
          </cell>
        </row>
        <row r="247">
          <cell r="AK247">
            <v>756</v>
          </cell>
          <cell r="AL247">
            <v>271254898.06999999</v>
          </cell>
          <cell r="AM247">
            <v>172599482.47999999</v>
          </cell>
          <cell r="AN247">
            <v>62977142.140000001</v>
          </cell>
        </row>
        <row r="248">
          <cell r="F248">
            <v>8480647891.3736353</v>
          </cell>
          <cell r="H248">
            <v>639413</v>
          </cell>
          <cell r="U248">
            <v>595497</v>
          </cell>
          <cell r="AK248">
            <v>122500</v>
          </cell>
          <cell r="AL248">
            <v>7634565410.8099985</v>
          </cell>
          <cell r="AM248">
            <v>4857854944.9799995</v>
          </cell>
          <cell r="AN248">
            <v>1717164081.1500001</v>
          </cell>
          <cell r="AR248">
            <v>1915164058</v>
          </cell>
        </row>
        <row r="249">
          <cell r="H249">
            <v>595418</v>
          </cell>
          <cell r="U249">
            <v>558197</v>
          </cell>
          <cell r="V249">
            <v>6929620082.75</v>
          </cell>
          <cell r="AK249">
            <v>115134</v>
          </cell>
          <cell r="AL249">
            <v>7046741014.5600004</v>
          </cell>
          <cell r="AM249">
            <v>4483822632.9800005</v>
          </cell>
          <cell r="AN249">
            <v>1585134364.3200002</v>
          </cell>
        </row>
        <row r="250">
          <cell r="H250">
            <v>59861</v>
          </cell>
          <cell r="U250">
            <v>55244</v>
          </cell>
          <cell r="V250">
            <v>582780989.50999999</v>
          </cell>
          <cell r="AK250">
            <v>13477</v>
          </cell>
          <cell r="AL250">
            <v>587824396.25</v>
          </cell>
          <cell r="AM250">
            <v>374032312</v>
          </cell>
          <cell r="AN250">
            <v>132029716.83</v>
          </cell>
        </row>
        <row r="251">
          <cell r="H251">
            <v>489699</v>
          </cell>
          <cell r="U251">
            <v>451770</v>
          </cell>
          <cell r="AK251">
            <v>93970</v>
          </cell>
          <cell r="AL251">
            <v>6091509172.0200005</v>
          </cell>
          <cell r="AM251">
            <v>3876026160.210001</v>
          </cell>
          <cell r="AN251">
            <v>1359735889.04</v>
          </cell>
        </row>
        <row r="269">
          <cell r="H269">
            <v>149714</v>
          </cell>
          <cell r="U269">
            <v>143727</v>
          </cell>
          <cell r="AK269">
            <v>57609</v>
          </cell>
          <cell r="AL269">
            <v>1543012121.9899995</v>
          </cell>
          <cell r="AM269">
            <v>981800713.26000011</v>
          </cell>
          <cell r="AN269">
            <v>357417627.75</v>
          </cell>
        </row>
        <row r="274">
          <cell r="AK274">
            <v>1</v>
          </cell>
          <cell r="AL274">
            <v>44116.800000000003</v>
          </cell>
          <cell r="AM274">
            <v>28071.51</v>
          </cell>
          <cell r="AN274">
            <v>10564.36</v>
          </cell>
        </row>
        <row r="275">
          <cell r="F275">
            <v>3750466952.6106596</v>
          </cell>
          <cell r="H275">
            <v>166320</v>
          </cell>
          <cell r="U275">
            <v>150805</v>
          </cell>
          <cell r="AK275">
            <v>34155</v>
          </cell>
          <cell r="AL275">
            <v>3135574540.4200001</v>
          </cell>
          <cell r="AM275">
            <v>1995162509.7000003</v>
          </cell>
          <cell r="AN275">
            <v>705599051.46000004</v>
          </cell>
          <cell r="AR275">
            <v>849068117</v>
          </cell>
        </row>
        <row r="276">
          <cell r="H276">
            <v>41847</v>
          </cell>
          <cell r="U276">
            <v>35334</v>
          </cell>
          <cell r="V276">
            <v>729055175.0999999</v>
          </cell>
          <cell r="AK276">
            <v>16705</v>
          </cell>
          <cell r="AL276">
            <v>732612872.28000009</v>
          </cell>
          <cell r="AM276">
            <v>466161233.27000004</v>
          </cell>
          <cell r="AN276">
            <v>164044834.69999999</v>
          </cell>
        </row>
        <row r="277">
          <cell r="H277">
            <v>138957</v>
          </cell>
          <cell r="U277">
            <v>126819</v>
          </cell>
          <cell r="V277">
            <v>2412296965.1400003</v>
          </cell>
          <cell r="AK277">
            <v>30181</v>
          </cell>
          <cell r="AL277">
            <v>2402961668.1399999</v>
          </cell>
          <cell r="AM277">
            <v>1529001276.4299998</v>
          </cell>
          <cell r="AN277">
            <v>541554216.75999999</v>
          </cell>
        </row>
        <row r="278">
          <cell r="H278">
            <v>125540</v>
          </cell>
          <cell r="U278">
            <v>110845</v>
          </cell>
          <cell r="AK278">
            <v>23846</v>
          </cell>
          <cell r="AL278">
            <v>2574536109.4699998</v>
          </cell>
          <cell r="AM278">
            <v>1638174106.3300004</v>
          </cell>
          <cell r="AN278">
            <v>575740479.73000002</v>
          </cell>
        </row>
        <row r="296">
          <cell r="H296">
            <v>40780</v>
          </cell>
          <cell r="U296">
            <v>39960</v>
          </cell>
          <cell r="AK296">
            <v>17901</v>
          </cell>
          <cell r="AL296">
            <v>561038430.95000005</v>
          </cell>
          <cell r="AM296">
            <v>356988403.37</v>
          </cell>
          <cell r="AN296">
            <v>129858571.72999999</v>
          </cell>
        </row>
        <row r="301">
          <cell r="F301">
            <v>12520156800.853111</v>
          </cell>
          <cell r="H301">
            <v>7142020</v>
          </cell>
          <cell r="U301">
            <v>6805281</v>
          </cell>
          <cell r="V301">
            <v>11896531558.959999</v>
          </cell>
          <cell r="AK301">
            <v>1097255</v>
          </cell>
          <cell r="AL301">
            <v>12351245204.26</v>
          </cell>
          <cell r="AM301">
            <v>8366107766.2799997</v>
          </cell>
          <cell r="AN301">
            <v>2781448938.5499997</v>
          </cell>
          <cell r="AR301">
            <v>2820928425</v>
          </cell>
        </row>
        <row r="302">
          <cell r="H302">
            <v>279918</v>
          </cell>
          <cell r="U302">
            <v>265837</v>
          </cell>
          <cell r="V302">
            <v>583137827.66999996</v>
          </cell>
          <cell r="AK302">
            <v>42011</v>
          </cell>
          <cell r="AL302">
            <v>605629155.75999987</v>
          </cell>
          <cell r="AM302">
            <v>412782091.1099999</v>
          </cell>
          <cell r="AN302">
            <v>136243461.88999996</v>
          </cell>
        </row>
        <row r="303">
          <cell r="H303">
            <v>5929617</v>
          </cell>
          <cell r="U303">
            <v>5673126</v>
          </cell>
          <cell r="V303">
            <v>10006876902.65</v>
          </cell>
          <cell r="AK303">
            <v>938715</v>
          </cell>
          <cell r="AL303">
            <v>10377116071.93</v>
          </cell>
          <cell r="AM303">
            <v>7002972150.0900021</v>
          </cell>
          <cell r="AN303">
            <v>2340995699.6799998</v>
          </cell>
        </row>
        <row r="304">
          <cell r="H304">
            <v>1142957</v>
          </cell>
          <cell r="U304">
            <v>1067931</v>
          </cell>
          <cell r="V304">
            <v>1306516828.6400001</v>
          </cell>
          <cell r="AK304">
            <v>223077</v>
          </cell>
          <cell r="AL304">
            <v>1368499976.5700002</v>
          </cell>
          <cell r="AM304">
            <v>950353525.07999992</v>
          </cell>
          <cell r="AN304">
            <v>304209776.98000002</v>
          </cell>
        </row>
        <row r="305">
          <cell r="H305">
            <v>7141211</v>
          </cell>
          <cell r="U305">
            <v>6804472</v>
          </cell>
          <cell r="V305">
            <v>11892528018.66</v>
          </cell>
          <cell r="AK305">
            <v>1097176</v>
          </cell>
          <cell r="AL305">
            <v>12348819937.870001</v>
          </cell>
          <cell r="AM305">
            <v>8364564572.0199995</v>
          </cell>
          <cell r="AN305">
            <v>2780882728.6999998</v>
          </cell>
        </row>
        <row r="315">
          <cell r="H315">
            <v>809</v>
          </cell>
          <cell r="U315">
            <v>809</v>
          </cell>
          <cell r="V315">
            <v>4003540.3000000003</v>
          </cell>
          <cell r="AK315">
            <v>812</v>
          </cell>
          <cell r="AL315">
            <v>2425266.3899999997</v>
          </cell>
          <cell r="AM315">
            <v>1543194.2599999998</v>
          </cell>
          <cell r="AN315">
            <v>566209.84999999986</v>
          </cell>
        </row>
        <row r="317">
          <cell r="F317">
            <v>973448183.83563507</v>
          </cell>
          <cell r="H317">
            <v>144698</v>
          </cell>
          <cell r="U317">
            <v>136634</v>
          </cell>
          <cell r="V317">
            <v>969665773.91000009</v>
          </cell>
          <cell r="AK317">
            <v>57961</v>
          </cell>
          <cell r="AL317">
            <v>970572134.53000009</v>
          </cell>
          <cell r="AM317">
            <v>668774217.80999994</v>
          </cell>
          <cell r="AN317">
            <v>210659860.01000002</v>
          </cell>
          <cell r="AR317">
            <v>211340000</v>
          </cell>
        </row>
        <row r="322">
          <cell r="F322">
            <v>725635863.09587002</v>
          </cell>
          <cell r="H322">
            <v>1112</v>
          </cell>
          <cell r="I322">
            <v>2556911304.2199993</v>
          </cell>
          <cell r="U322">
            <v>438</v>
          </cell>
          <cell r="V322">
            <v>726150673.12</v>
          </cell>
          <cell r="AK322">
            <v>336</v>
          </cell>
          <cell r="AL322">
            <v>380047127.17000002</v>
          </cell>
          <cell r="AM322">
            <v>174035636.5</v>
          </cell>
          <cell r="AN322">
            <v>83182312.269999981</v>
          </cell>
          <cell r="AR322">
            <v>163644108</v>
          </cell>
        </row>
        <row r="330">
          <cell r="F330">
            <v>36725254.023994997</v>
          </cell>
          <cell r="H330">
            <v>1226</v>
          </cell>
          <cell r="I330">
            <v>9975401.3800000008</v>
          </cell>
          <cell r="U330">
            <v>548</v>
          </cell>
          <cell r="V330">
            <v>5885182.25</v>
          </cell>
          <cell r="AK330">
            <v>536</v>
          </cell>
          <cell r="AL330">
            <v>5882589.4400000004</v>
          </cell>
          <cell r="AM330">
            <v>3743088.8000000007</v>
          </cell>
          <cell r="AN330">
            <v>1291365.0300000003</v>
          </cell>
          <cell r="AR330">
            <v>8470000</v>
          </cell>
        </row>
        <row r="335">
          <cell r="F335">
            <v>4264263319.2181606</v>
          </cell>
          <cell r="AK335">
            <v>23262</v>
          </cell>
          <cell r="AR335">
            <v>964653465</v>
          </cell>
        </row>
        <row r="336">
          <cell r="H336">
            <v>620</v>
          </cell>
          <cell r="I336">
            <v>61028000</v>
          </cell>
          <cell r="U336">
            <v>606</v>
          </cell>
          <cell r="V336">
            <v>59862000</v>
          </cell>
          <cell r="AK336">
            <v>334</v>
          </cell>
          <cell r="AL336">
            <v>59798460</v>
          </cell>
          <cell r="AM336">
            <v>38049760.07</v>
          </cell>
          <cell r="AN336">
            <v>13630497.820000002</v>
          </cell>
        </row>
        <row r="339">
          <cell r="H339">
            <v>52314</v>
          </cell>
          <cell r="I339">
            <v>6006688210.8176279</v>
          </cell>
          <cell r="AK339">
            <v>23172</v>
          </cell>
          <cell r="AL339">
            <v>2975173528.6299996</v>
          </cell>
          <cell r="AM339">
            <v>1843534513.4800003</v>
          </cell>
          <cell r="AN339">
            <v>670162045.77999997</v>
          </cell>
        </row>
        <row r="340">
          <cell r="H340">
            <v>52314</v>
          </cell>
          <cell r="I340">
            <v>6006688210.8176279</v>
          </cell>
          <cell r="U340">
            <v>29684</v>
          </cell>
          <cell r="V340">
            <v>3370204921.2292295</v>
          </cell>
          <cell r="AK340">
            <v>23118</v>
          </cell>
          <cell r="AL340">
            <v>2970126848.0899997</v>
          </cell>
          <cell r="AM340">
            <v>1840323310.8600004</v>
          </cell>
          <cell r="AN340">
            <v>669027334.11000001</v>
          </cell>
        </row>
        <row r="341">
          <cell r="U341">
            <v>63</v>
          </cell>
          <cell r="V341">
            <v>5046680.5399999991</v>
          </cell>
          <cell r="AK341">
            <v>62</v>
          </cell>
          <cell r="AL341">
            <v>5046680.5399999991</v>
          </cell>
          <cell r="AM341">
            <v>3211202.62</v>
          </cell>
          <cell r="AN341">
            <v>1134711.67</v>
          </cell>
        </row>
        <row r="342">
          <cell r="H342">
            <v>404</v>
          </cell>
          <cell r="I342">
            <v>244129322.9807418</v>
          </cell>
          <cell r="AK342">
            <v>284</v>
          </cell>
          <cell r="AL342">
            <v>140845044.49000001</v>
          </cell>
          <cell r="AM342">
            <v>70499062.079999998</v>
          </cell>
          <cell r="AN342">
            <v>31227584.300000001</v>
          </cell>
        </row>
        <row r="343">
          <cell r="H343">
            <v>404</v>
          </cell>
          <cell r="I343">
            <v>244129322.9807418</v>
          </cell>
          <cell r="U343">
            <v>316</v>
          </cell>
          <cell r="V343">
            <v>193637973.57042119</v>
          </cell>
          <cell r="AK343">
            <v>283</v>
          </cell>
          <cell r="AL343">
            <v>139874886.21000001</v>
          </cell>
          <cell r="AM343">
            <v>69881750.399999991</v>
          </cell>
          <cell r="AN343">
            <v>31009737.66</v>
          </cell>
        </row>
        <row r="344">
          <cell r="U344">
            <v>4</v>
          </cell>
          <cell r="V344">
            <v>970158.28</v>
          </cell>
          <cell r="AK344">
            <v>7</v>
          </cell>
          <cell r="AL344">
            <v>970158.28</v>
          </cell>
          <cell r="AM344">
            <v>617311.68000000005</v>
          </cell>
          <cell r="AN344">
            <v>217846.64</v>
          </cell>
        </row>
        <row r="345">
          <cell r="H345">
            <v>274</v>
          </cell>
          <cell r="I345">
            <v>632771228.48644459</v>
          </cell>
          <cell r="U345">
            <v>273</v>
          </cell>
          <cell r="V345">
            <v>631190075.98644459</v>
          </cell>
          <cell r="AK345">
            <v>274</v>
          </cell>
          <cell r="AL345">
            <v>599410588.71000004</v>
          </cell>
          <cell r="AM345">
            <v>380425512.62999994</v>
          </cell>
          <cell r="AN345">
            <v>135245145.53999999</v>
          </cell>
        </row>
        <row r="346">
          <cell r="F346">
            <v>2112257579.8261452</v>
          </cell>
          <cell r="H346">
            <v>1847</v>
          </cell>
          <cell r="I346">
            <v>1711079346.8300002</v>
          </cell>
          <cell r="U346">
            <v>1692</v>
          </cell>
          <cell r="V346">
            <v>1541312502.4199996</v>
          </cell>
          <cell r="AK346">
            <v>43</v>
          </cell>
          <cell r="AL346">
            <v>1344595967.5999999</v>
          </cell>
          <cell r="AM346">
            <v>855566085.28999984</v>
          </cell>
          <cell r="AN346">
            <v>299466591.46999997</v>
          </cell>
          <cell r="AR346">
            <v>478137978</v>
          </cell>
        </row>
        <row r="349">
          <cell r="B349">
            <v>21</v>
          </cell>
          <cell r="C349" t="str">
            <v>Wyjątkowe tymczasowe wsparcie dla rolników i MŚP szczególnie dotkniętych kryzysem
związanym z COVID-19</v>
          </cell>
          <cell r="D349"/>
          <cell r="F349">
            <v>1198799740.324955</v>
          </cell>
          <cell r="H349">
            <v>195625</v>
          </cell>
          <cell r="U349">
            <v>180304</v>
          </cell>
          <cell r="V349">
            <v>1198851096.1099999</v>
          </cell>
          <cell r="AK349">
            <v>180340</v>
          </cell>
          <cell r="AL349">
            <v>1199187395.2399998</v>
          </cell>
          <cell r="AM349">
            <v>763042532.93000019</v>
          </cell>
          <cell r="AN349">
            <v>267027232.38999996</v>
          </cell>
          <cell r="AR349">
            <v>266943558</v>
          </cell>
        </row>
        <row r="350">
          <cell r="F350">
            <v>578565430.618155</v>
          </cell>
          <cell r="H350">
            <v>34662</v>
          </cell>
          <cell r="U350">
            <v>30137</v>
          </cell>
          <cell r="V350">
            <v>578594815</v>
          </cell>
          <cell r="AK350">
            <v>30137</v>
          </cell>
          <cell r="AL350">
            <v>578724815</v>
          </cell>
          <cell r="AM350">
            <v>368242599.77000004</v>
          </cell>
          <cell r="AN350">
            <v>122722661.33</v>
          </cell>
          <cell r="AR350">
            <v>122685565</v>
          </cell>
        </row>
        <row r="351">
          <cell r="F351">
            <v>1107547516.5266051</v>
          </cell>
          <cell r="AK351">
            <v>53466</v>
          </cell>
          <cell r="AR351">
            <v>262285099</v>
          </cell>
        </row>
        <row r="352">
          <cell r="AK352">
            <v>17662</v>
          </cell>
          <cell r="AL352">
            <v>586710746.80999994</v>
          </cell>
          <cell r="AM352">
            <v>373321628.94999999</v>
          </cell>
          <cell r="AN352">
            <v>137689495.24000001</v>
          </cell>
        </row>
        <row r="353">
          <cell r="AK353">
            <v>35804</v>
          </cell>
          <cell r="AL353">
            <v>673095313.02999997</v>
          </cell>
          <cell r="AM353">
            <v>428288593.16000003</v>
          </cell>
          <cell r="AN353">
            <v>160332838.28</v>
          </cell>
        </row>
        <row r="354">
          <cell r="F354">
            <v>79923245330.793732</v>
          </cell>
          <cell r="AK354">
            <v>1308619</v>
          </cell>
          <cell r="AR354">
            <v>18056554933</v>
          </cell>
        </row>
        <row r="355">
          <cell r="F355">
            <v>80471539983.747986</v>
          </cell>
          <cell r="V355">
            <v>78202156591.840378</v>
          </cell>
          <cell r="AL355">
            <v>64927565362.419998</v>
          </cell>
          <cell r="AM355">
            <v>41941951666.550011</v>
          </cell>
          <cell r="AN355">
            <v>14553803296.879995</v>
          </cell>
        </row>
      </sheetData>
      <sheetData sheetId="19"/>
      <sheetData sheetId="20"/>
      <sheetData sheetId="21"/>
      <sheetData sheetId="22"/>
      <sheetData sheetId="23">
        <row r="7">
          <cell r="F7">
            <v>10222178.170000007</v>
          </cell>
        </row>
        <row r="8">
          <cell r="F8">
            <v>22571733.219999999</v>
          </cell>
        </row>
        <row r="10">
          <cell r="F10">
            <v>123276631.09</v>
          </cell>
        </row>
        <row r="11">
          <cell r="F11">
            <v>457082693.73999995</v>
          </cell>
        </row>
        <row r="13">
          <cell r="F13">
            <v>1271001588.3299999</v>
          </cell>
        </row>
        <row r="14">
          <cell r="F14">
            <v>992656729.01999998</v>
          </cell>
        </row>
        <row r="15">
          <cell r="F15">
            <v>278344859.31</v>
          </cell>
        </row>
        <row r="16">
          <cell r="F16">
            <v>8881397647.6200008</v>
          </cell>
        </row>
        <row r="17">
          <cell r="F17">
            <v>7340284952.6300001</v>
          </cell>
        </row>
        <row r="18">
          <cell r="F18">
            <v>1541112694.99</v>
          </cell>
        </row>
        <row r="19">
          <cell r="F19">
            <v>3834048522.9299998</v>
          </cell>
        </row>
        <row r="20">
          <cell r="F20">
            <v>3273163372.8099999</v>
          </cell>
        </row>
        <row r="21">
          <cell r="F21">
            <v>560885150.12</v>
          </cell>
        </row>
        <row r="22">
          <cell r="F22">
            <v>1259806059.8399999</v>
          </cell>
        </row>
        <row r="23">
          <cell r="F23">
            <v>586710746.80999994</v>
          </cell>
        </row>
        <row r="24">
          <cell r="F24">
            <v>673095313.02999997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6">
          <cell r="D46">
            <v>91916</v>
          </cell>
          <cell r="E46">
            <v>16988811161.389999</v>
          </cell>
          <cell r="M46">
            <v>44083</v>
          </cell>
          <cell r="N46">
            <v>8125941444.6800003</v>
          </cell>
          <cell r="W46">
            <v>7304502072.0999994</v>
          </cell>
          <cell r="X46">
            <v>4647854533.2800026</v>
          </cell>
          <cell r="Y46">
            <v>1632246560.9499969</v>
          </cell>
        </row>
        <row r="69">
          <cell r="D69">
            <v>896</v>
          </cell>
          <cell r="E69">
            <v>678237307.79000008</v>
          </cell>
          <cell r="M69">
            <v>232</v>
          </cell>
          <cell r="N69">
            <v>178036812.26999998</v>
          </cell>
          <cell r="W69">
            <v>170740513.66999999</v>
          </cell>
          <cell r="X69">
            <v>108642187.78999998</v>
          </cell>
          <cell r="Y69">
            <v>38779859.68</v>
          </cell>
        </row>
        <row r="92">
          <cell r="D92">
            <v>4443</v>
          </cell>
          <cell r="E92">
            <v>1489780594.96</v>
          </cell>
          <cell r="M92">
            <v>1913</v>
          </cell>
          <cell r="N92">
            <v>607874541.18999994</v>
          </cell>
          <cell r="W92">
            <v>571343743.73999989</v>
          </cell>
          <cell r="X92">
            <v>363546016.62000006</v>
          </cell>
          <cell r="Y92">
            <v>129784135.58000003</v>
          </cell>
        </row>
        <row r="115">
          <cell r="D115">
            <v>2141</v>
          </cell>
          <cell r="E115">
            <v>776787057.8499999</v>
          </cell>
          <cell r="M115">
            <v>482</v>
          </cell>
          <cell r="N115">
            <v>161847000.73000002</v>
          </cell>
          <cell r="W115">
            <v>149011636.83000004</v>
          </cell>
          <cell r="X115">
            <v>94816102</v>
          </cell>
          <cell r="Y115">
            <v>33915170.32</v>
          </cell>
        </row>
        <row r="138">
          <cell r="D138">
            <v>2666</v>
          </cell>
          <cell r="E138">
            <v>210168528.63</v>
          </cell>
          <cell r="M138">
            <v>448</v>
          </cell>
          <cell r="N138">
            <v>32660898.299999997</v>
          </cell>
          <cell r="V138">
            <v>269</v>
          </cell>
          <cell r="W138">
            <v>17304822</v>
          </cell>
          <cell r="X138">
            <v>11011057.379999997</v>
          </cell>
          <cell r="Y138">
            <v>3769081.05</v>
          </cell>
        </row>
        <row r="161">
          <cell r="D161">
            <v>3016</v>
          </cell>
          <cell r="E161">
            <v>270799121.02000004</v>
          </cell>
          <cell r="M161">
            <v>1007</v>
          </cell>
          <cell r="N161">
            <v>85211761.799999997</v>
          </cell>
          <cell r="V161">
            <v>2</v>
          </cell>
          <cell r="W161">
            <v>144220</v>
          </cell>
          <cell r="X161">
            <v>91767.18</v>
          </cell>
          <cell r="Y161">
            <v>33152.949999999997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68105-213B-4C63-B4A6-1DCDBD36E16B}">
  <sheetPr>
    <pageSetUpPr fitToPage="1"/>
  </sheetPr>
  <dimension ref="A1:P95"/>
  <sheetViews>
    <sheetView tabSelected="1" topLeftCell="A2" zoomScale="80" zoomScaleNormal="80" workbookViewId="0">
      <selection sqref="A1:M2"/>
    </sheetView>
  </sheetViews>
  <sheetFormatPr defaultColWidth="9.08984375" defaultRowHeight="12.5" x14ac:dyDescent="0.25"/>
  <cols>
    <col min="1" max="1" width="14.453125" style="1" customWidth="1"/>
    <col min="2" max="2" width="78.1796875" style="1" customWidth="1"/>
    <col min="3" max="3" width="22.45312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54296875" style="1" customWidth="1"/>
    <col min="8" max="8" width="24.453125" style="1" customWidth="1"/>
    <col min="9" max="9" width="14.453125" style="1" customWidth="1"/>
    <col min="10" max="10" width="14.90625" style="1" customWidth="1"/>
    <col min="11" max="11" width="23.54296875" style="1" bestFit="1" customWidth="1"/>
    <col min="12" max="12" width="23.54296875" style="1" customWidth="1"/>
    <col min="13" max="13" width="21.54296875" style="1" customWidth="1"/>
    <col min="14" max="14" width="14.54296875" style="1" customWidth="1"/>
    <col min="15" max="15" width="22.453125" style="1" bestFit="1" customWidth="1"/>
    <col min="16" max="16384" width="9.08984375" style="1"/>
  </cols>
  <sheetData>
    <row r="1" spans="1:15" s="2" customFormat="1" ht="29.25" hidden="1" customHeight="1" thickBot="1" x14ac:dyDescent="0.3">
      <c r="A1" s="3"/>
      <c r="B1" s="3"/>
      <c r="C1" s="4" t="s">
        <v>0</v>
      </c>
      <c r="D1" s="259" t="s">
        <v>1</v>
      </c>
      <c r="E1" s="260"/>
      <c r="F1" s="261"/>
      <c r="G1" s="262" t="s">
        <v>2</v>
      </c>
      <c r="H1" s="262"/>
      <c r="I1" s="262"/>
      <c r="J1" s="263" t="s">
        <v>3</v>
      </c>
      <c r="K1" s="262"/>
      <c r="L1" s="262"/>
      <c r="M1" s="262"/>
      <c r="N1" s="264"/>
      <c r="O1" s="5" t="s">
        <v>4</v>
      </c>
    </row>
    <row r="2" spans="1:15" s="2" customFormat="1" ht="29" x14ac:dyDescent="0.25">
      <c r="A2" s="265" t="s">
        <v>5</v>
      </c>
      <c r="B2" s="268" t="s">
        <v>6</v>
      </c>
      <c r="C2" s="7" t="s">
        <v>7</v>
      </c>
      <c r="D2" s="271" t="s">
        <v>8</v>
      </c>
      <c r="E2" s="272"/>
      <c r="F2" s="268"/>
      <c r="G2" s="272" t="s">
        <v>9</v>
      </c>
      <c r="H2" s="272"/>
      <c r="I2" s="272"/>
      <c r="J2" s="273" t="s">
        <v>10</v>
      </c>
      <c r="K2" s="274"/>
      <c r="L2" s="274"/>
      <c r="M2" s="274"/>
      <c r="N2" s="275"/>
      <c r="O2" s="6" t="s">
        <v>11</v>
      </c>
    </row>
    <row r="3" spans="1:15" s="2" customFormat="1" ht="29" x14ac:dyDescent="0.25">
      <c r="A3" s="266"/>
      <c r="B3" s="269"/>
      <c r="C3" s="247" t="s">
        <v>12</v>
      </c>
      <c r="D3" s="249" t="s">
        <v>13</v>
      </c>
      <c r="E3" s="8" t="s">
        <v>14</v>
      </c>
      <c r="F3" s="9" t="s">
        <v>15</v>
      </c>
      <c r="G3" s="251" t="s">
        <v>16</v>
      </c>
      <c r="H3" s="10" t="s">
        <v>14</v>
      </c>
      <c r="I3" s="11" t="s">
        <v>15</v>
      </c>
      <c r="J3" s="253" t="s">
        <v>17</v>
      </c>
      <c r="K3" s="255" t="s">
        <v>14</v>
      </c>
      <c r="L3" s="256"/>
      <c r="M3" s="8" t="s">
        <v>18</v>
      </c>
      <c r="N3" s="9" t="s">
        <v>15</v>
      </c>
      <c r="O3" s="257" t="s">
        <v>12</v>
      </c>
    </row>
    <row r="4" spans="1:15" s="2" customFormat="1" ht="22.5" customHeight="1" thickBot="1" x14ac:dyDescent="0.3">
      <c r="A4" s="267"/>
      <c r="B4" s="270"/>
      <c r="C4" s="248"/>
      <c r="D4" s="250"/>
      <c r="E4" s="12" t="s">
        <v>12</v>
      </c>
      <c r="F4" s="13" t="s">
        <v>19</v>
      </c>
      <c r="G4" s="252"/>
      <c r="H4" s="12" t="s">
        <v>12</v>
      </c>
      <c r="I4" s="14" t="s">
        <v>19</v>
      </c>
      <c r="J4" s="254"/>
      <c r="K4" s="12" t="s">
        <v>12</v>
      </c>
      <c r="L4" s="12" t="s">
        <v>20</v>
      </c>
      <c r="M4" s="12" t="s">
        <v>12</v>
      </c>
      <c r="N4" s="13" t="s">
        <v>19</v>
      </c>
      <c r="O4" s="258"/>
    </row>
    <row r="5" spans="1:15" s="2" customFormat="1" ht="15" hidden="1" thickBot="1" x14ac:dyDescent="0.3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5">
        <v>15</v>
      </c>
    </row>
    <row r="6" spans="1:15" s="36" customFormat="1" ht="14" x14ac:dyDescent="0.3">
      <c r="A6" s="24">
        <v>1</v>
      </c>
      <c r="B6" s="25" t="s">
        <v>24</v>
      </c>
      <c r="C6" s="26">
        <f>'[3]arkusz główny'!F8</f>
        <v>214318071.82056499</v>
      </c>
      <c r="D6" s="27">
        <f>SUM(D7:D8)</f>
        <v>200</v>
      </c>
      <c r="E6" s="28">
        <f>SUM(E7:E8)</f>
        <v>352471135.97000003</v>
      </c>
      <c r="F6" s="29">
        <f>IFERROR(E6/C6,".")</f>
        <v>1.6446169610237158</v>
      </c>
      <c r="G6" s="30">
        <f>SUM(G7:G8)</f>
        <v>70</v>
      </c>
      <c r="H6" s="28">
        <f>SUM(H7:H8)</f>
        <v>204114926.71999997</v>
      </c>
      <c r="I6" s="31">
        <f>IFERROR(H6/C6,".")</f>
        <v>0.95239251168185446</v>
      </c>
      <c r="J6" s="32">
        <f>'[3]arkusz główny'!AK8</f>
        <v>24</v>
      </c>
      <c r="K6" s="33">
        <f>SUM(K7:K8)</f>
        <v>75665009.75</v>
      </c>
      <c r="L6" s="33">
        <f>SUM(L7:L8)</f>
        <v>48145645.219999999</v>
      </c>
      <c r="M6" s="33">
        <f>SUM(M7:M8)</f>
        <v>16728490.450000001</v>
      </c>
      <c r="N6" s="34">
        <f>IFERROR(M6/O6,".")</f>
        <v>0.34139945734832933</v>
      </c>
      <c r="O6" s="35">
        <f>'[3]arkusz główny'!AR8</f>
        <v>48999757</v>
      </c>
    </row>
    <row r="7" spans="1:15" s="36" customFormat="1" ht="14" x14ac:dyDescent="0.3">
      <c r="A7" s="37" t="s">
        <v>25</v>
      </c>
      <c r="B7" s="38" t="s">
        <v>26</v>
      </c>
      <c r="C7" s="276"/>
      <c r="D7" s="40">
        <f>'[3]arkusz główny'!H9</f>
        <v>195</v>
      </c>
      <c r="E7" s="41">
        <f>'[3]arkusz główny'!I9</f>
        <v>213846805.05000001</v>
      </c>
      <c r="F7" s="277"/>
      <c r="G7" s="43">
        <f>'[3]arkusz główny'!U9</f>
        <v>67</v>
      </c>
      <c r="H7" s="41">
        <f>'[3]arkusz główny'!V9</f>
        <v>109486104.31999999</v>
      </c>
      <c r="I7" s="278"/>
      <c r="J7" s="44">
        <f>'[3]arkusz główny'!AK9</f>
        <v>23</v>
      </c>
      <c r="K7" s="45">
        <f>'[3]arkusz główny'!AL9</f>
        <v>57804499.379999995</v>
      </c>
      <c r="L7" s="45">
        <f>'[3]arkusz główny'!AM9</f>
        <v>36781002.479999997</v>
      </c>
      <c r="M7" s="45">
        <f>'[3]arkusz główny'!AN9</f>
        <v>12787841.550000001</v>
      </c>
      <c r="N7" s="279"/>
      <c r="O7" s="280"/>
    </row>
    <row r="8" spans="1:15" x14ac:dyDescent="0.25">
      <c r="A8" s="47" t="s">
        <v>27</v>
      </c>
      <c r="B8" s="48" t="s">
        <v>28</v>
      </c>
      <c r="C8" s="276"/>
      <c r="D8" s="49">
        <f>'[3]arkusz główny'!H16</f>
        <v>5</v>
      </c>
      <c r="E8" s="50">
        <f>'[3]arkusz główny'!I16</f>
        <v>138624330.92000002</v>
      </c>
      <c r="F8" s="277"/>
      <c r="G8" s="51">
        <f>'[3]arkusz główny'!U16</f>
        <v>3</v>
      </c>
      <c r="H8" s="50">
        <f>'[3]arkusz główny'!V16</f>
        <v>94628822.399999991</v>
      </c>
      <c r="I8" s="278"/>
      <c r="J8" s="52">
        <f>'[3]arkusz główny'!AK16</f>
        <v>2</v>
      </c>
      <c r="K8" s="53">
        <f>'[3]arkusz główny'!AL16</f>
        <v>17860510.369999997</v>
      </c>
      <c r="L8" s="54">
        <f>'[3]arkusz główny'!AM16</f>
        <v>11364642.74</v>
      </c>
      <c r="M8" s="45">
        <f>'[3]arkusz główny'!AN16</f>
        <v>3940648.9000000004</v>
      </c>
      <c r="N8" s="279"/>
      <c r="O8" s="280"/>
    </row>
    <row r="9" spans="1:15" x14ac:dyDescent="0.25">
      <c r="A9" s="55">
        <v>2</v>
      </c>
      <c r="B9" s="56" t="s">
        <v>29</v>
      </c>
      <c r="C9" s="57">
        <f>'[3]arkusz główny'!F20</f>
        <v>481496411.57668</v>
      </c>
      <c r="D9" s="58">
        <f>D10+D12</f>
        <v>189</v>
      </c>
      <c r="E9" s="59">
        <f>E10+E12</f>
        <v>586420189.61000001</v>
      </c>
      <c r="F9" s="60">
        <f>IFERROR(E9/C9,".")</f>
        <v>1.2179118587607802</v>
      </c>
      <c r="G9" s="61">
        <f>G10+G12</f>
        <v>125</v>
      </c>
      <c r="H9" s="59">
        <f>H10+H12</f>
        <v>480175436.70999998</v>
      </c>
      <c r="I9" s="62">
        <f>IFERROR(H9/C9,".")</f>
        <v>0.99725652188693481</v>
      </c>
      <c r="J9" s="63">
        <f>J12+J10</f>
        <v>29</v>
      </c>
      <c r="K9" s="64">
        <f>K10+K12</f>
        <v>344496212.97000003</v>
      </c>
      <c r="L9" s="64">
        <f>L10+L12</f>
        <v>219202939.00999999</v>
      </c>
      <c r="M9" s="64">
        <f>M10+M12</f>
        <v>76114053.590000004</v>
      </c>
      <c r="N9" s="65">
        <f>IFERROR(M9/O9,".")</f>
        <v>0.70475636871708003</v>
      </c>
      <c r="O9" s="66">
        <f>'[3]arkusz główny'!AR20</f>
        <v>108000519</v>
      </c>
    </row>
    <row r="10" spans="1:15" x14ac:dyDescent="0.25">
      <c r="A10" s="281" t="s">
        <v>30</v>
      </c>
      <c r="B10" s="38" t="s">
        <v>31</v>
      </c>
      <c r="C10" s="276"/>
      <c r="D10" s="282">
        <f>'[3]arkusz główny'!H21</f>
        <v>103</v>
      </c>
      <c r="E10" s="284">
        <f>'[3]arkusz główny'!I21</f>
        <v>499787010.64999998</v>
      </c>
      <c r="F10" s="277"/>
      <c r="G10" s="298">
        <f>'[3]arkusz główny'!U21</f>
        <v>88</v>
      </c>
      <c r="H10" s="284">
        <f>'[3]arkusz główny'!V21</f>
        <v>456392846.75</v>
      </c>
      <c r="I10" s="278"/>
      <c r="J10" s="300">
        <f>'[3]arkusz główny'!AK21</f>
        <v>17</v>
      </c>
      <c r="K10" s="289">
        <f>'[3]arkusz główny'!AL21</f>
        <v>326074289.05000001</v>
      </c>
      <c r="L10" s="301">
        <f>'[3]arkusz główny'!AM21</f>
        <v>207481069.10999998</v>
      </c>
      <c r="M10" s="289">
        <f>'[3]arkusz główny'!AN21</f>
        <v>72118711.969999999</v>
      </c>
      <c r="N10" s="279"/>
      <c r="O10" s="280"/>
    </row>
    <row r="11" spans="1:15" x14ac:dyDescent="0.25">
      <c r="A11" s="281"/>
      <c r="B11" s="72" t="s">
        <v>32</v>
      </c>
      <c r="C11" s="276"/>
      <c r="D11" s="283"/>
      <c r="E11" s="285"/>
      <c r="F11" s="277"/>
      <c r="G11" s="299"/>
      <c r="H11" s="285"/>
      <c r="I11" s="278"/>
      <c r="J11" s="300"/>
      <c r="K11" s="289"/>
      <c r="L11" s="302"/>
      <c r="M11" s="289"/>
      <c r="N11" s="279"/>
      <c r="O11" s="280"/>
    </row>
    <row r="12" spans="1:15" x14ac:dyDescent="0.25">
      <c r="A12" s="47" t="s">
        <v>33</v>
      </c>
      <c r="B12" s="48" t="s">
        <v>34</v>
      </c>
      <c r="C12" s="276"/>
      <c r="D12" s="49">
        <f>'[3]arkusz główny'!H27</f>
        <v>86</v>
      </c>
      <c r="E12" s="50">
        <f>'[3]arkusz główny'!I27</f>
        <v>86633178.959999993</v>
      </c>
      <c r="F12" s="277"/>
      <c r="G12" s="51">
        <f>'[3]arkusz główny'!U27</f>
        <v>37</v>
      </c>
      <c r="H12" s="50">
        <f>'[3]arkusz główny'!V27</f>
        <v>23782589.960000001</v>
      </c>
      <c r="I12" s="278"/>
      <c r="J12" s="52">
        <f>'[3]arkusz główny'!AK27</f>
        <v>12</v>
      </c>
      <c r="K12" s="53">
        <f>'[3]arkusz główny'!AL27</f>
        <v>18421923.920000002</v>
      </c>
      <c r="L12" s="53">
        <f>'[3]arkusz główny'!AM27</f>
        <v>11721869.899999999</v>
      </c>
      <c r="M12" s="53">
        <f>'[3]arkusz główny'!AN27</f>
        <v>3995341.62</v>
      </c>
      <c r="N12" s="279"/>
      <c r="O12" s="280"/>
    </row>
    <row r="13" spans="1:15" x14ac:dyDescent="0.25">
      <c r="A13" s="55">
        <v>3</v>
      </c>
      <c r="B13" s="56" t="s">
        <v>35</v>
      </c>
      <c r="C13" s="57">
        <f>'[3]arkusz główny'!F39</f>
        <v>184050592.8362</v>
      </c>
      <c r="D13" s="58">
        <f>D14+D17</f>
        <v>4616</v>
      </c>
      <c r="E13" s="59">
        <f>E14+E17</f>
        <v>268858534.80000001</v>
      </c>
      <c r="F13" s="60"/>
      <c r="G13" s="61">
        <f>G14+G17</f>
        <v>3421</v>
      </c>
      <c r="H13" s="59">
        <f>H14+H17</f>
        <v>175044131.64000002</v>
      </c>
      <c r="I13" s="62">
        <f>IFERROR(H13/C13,".")</f>
        <v>0.95106529646326388</v>
      </c>
      <c r="J13" s="63">
        <f>'[3]arkusz główny'!AK39</f>
        <v>10650</v>
      </c>
      <c r="K13" s="64">
        <f>K14+K17</f>
        <v>109446027.51000002</v>
      </c>
      <c r="L13" s="64">
        <f>L14+L17</f>
        <v>69640402.150000006</v>
      </c>
      <c r="M13" s="64">
        <f>M14+M17</f>
        <v>24639896.130000003</v>
      </c>
      <c r="N13" s="65">
        <f>IFERROR(M13/O13,".")</f>
        <v>0.58660273995105283</v>
      </c>
      <c r="O13" s="66">
        <f>'[3]arkusz główny'!AR39</f>
        <v>42004400</v>
      </c>
    </row>
    <row r="14" spans="1:15" x14ac:dyDescent="0.25">
      <c r="A14" s="286" t="s">
        <v>36</v>
      </c>
      <c r="B14" s="73" t="s">
        <v>37</v>
      </c>
      <c r="C14" s="276"/>
      <c r="D14" s="44">
        <f>D15+D16</f>
        <v>4417</v>
      </c>
      <c r="E14" s="290"/>
      <c r="F14" s="292"/>
      <c r="G14" s="74">
        <f>G15+G16</f>
        <v>3318</v>
      </c>
      <c r="H14" s="75">
        <f>H15+H16</f>
        <v>32793911.390000008</v>
      </c>
      <c r="I14" s="293"/>
      <c r="J14" s="44">
        <f>'[3]arkusz główny'!AK40</f>
        <v>10595</v>
      </c>
      <c r="K14" s="45">
        <f>K15+K16</f>
        <v>31332405.199999996</v>
      </c>
      <c r="L14" s="45">
        <f>L15+L16</f>
        <v>19936705.370000001</v>
      </c>
      <c r="M14" s="45">
        <f>M15+M16</f>
        <v>7214962.2999999998</v>
      </c>
      <c r="N14" s="294"/>
      <c r="O14" s="297"/>
    </row>
    <row r="15" spans="1:15" ht="24" x14ac:dyDescent="0.25">
      <c r="A15" s="287"/>
      <c r="B15" s="73" t="s">
        <v>38</v>
      </c>
      <c r="C15" s="276"/>
      <c r="D15" s="44">
        <f>'[3]arkusz główny'!H41</f>
        <v>4417</v>
      </c>
      <c r="E15" s="290"/>
      <c r="F15" s="292"/>
      <c r="G15" s="74">
        <f>'[3]arkusz główny'!U41</f>
        <v>3318</v>
      </c>
      <c r="H15" s="75">
        <f>'[3]zobowiązania wieloletnie'!F7</f>
        <v>10222178.170000007</v>
      </c>
      <c r="I15" s="293"/>
      <c r="J15" s="44">
        <f>'[3]arkusz główny'!AK41</f>
        <v>2440</v>
      </c>
      <c r="K15" s="45">
        <f>'[3]arkusz główny'!AL41</f>
        <v>8760671.9799999986</v>
      </c>
      <c r="L15" s="45">
        <f>'[3]arkusz główny'!AM41</f>
        <v>5574385.9900000002</v>
      </c>
      <c r="M15" s="45">
        <f>'[3]arkusz główny'!AN41</f>
        <v>1986877.2699999996</v>
      </c>
      <c r="N15" s="295"/>
      <c r="O15" s="297"/>
    </row>
    <row r="16" spans="1:15" x14ac:dyDescent="0.25">
      <c r="A16" s="288"/>
      <c r="B16" s="76" t="s">
        <v>39</v>
      </c>
      <c r="C16" s="276"/>
      <c r="D16" s="77"/>
      <c r="E16" s="291"/>
      <c r="F16" s="292"/>
      <c r="G16" s="78"/>
      <c r="H16" s="79">
        <f>'[3]zobowiązania wieloletnie'!F8</f>
        <v>22571733.219999999</v>
      </c>
      <c r="I16" s="293"/>
      <c r="J16" s="80">
        <f>'[3]arkusz główny'!AK50</f>
        <v>8305</v>
      </c>
      <c r="K16" s="81">
        <f>'[3]arkusz główny'!AL50</f>
        <v>22571733.219999999</v>
      </c>
      <c r="L16" s="81">
        <f>'[3]arkusz główny'!AM50</f>
        <v>14362319.380000001</v>
      </c>
      <c r="M16" s="81">
        <f>'[3]arkusz główny'!AN50</f>
        <v>5228085.03</v>
      </c>
      <c r="N16" s="295"/>
      <c r="O16" s="297"/>
    </row>
    <row r="17" spans="1:16" x14ac:dyDescent="0.25">
      <c r="A17" s="47" t="s">
        <v>40</v>
      </c>
      <c r="B17" s="82" t="s">
        <v>41</v>
      </c>
      <c r="C17" s="39"/>
      <c r="D17" s="52">
        <f>'[3]arkusz główny'!H51</f>
        <v>199</v>
      </c>
      <c r="E17" s="53">
        <f>'[3]arkusz główny'!I51</f>
        <v>268858534.80000001</v>
      </c>
      <c r="F17" s="292"/>
      <c r="G17" s="83">
        <f>'[3]arkusz główny'!U51</f>
        <v>103</v>
      </c>
      <c r="H17" s="84">
        <f>'[3]arkusz główny'!V51</f>
        <v>142250220.25</v>
      </c>
      <c r="I17" s="293"/>
      <c r="J17" s="52">
        <f>'[3]arkusz główny'!AK51</f>
        <v>56</v>
      </c>
      <c r="K17" s="53">
        <f>'[3]arkusz główny'!AL51</f>
        <v>78113622.310000017</v>
      </c>
      <c r="L17" s="53">
        <f>'[3]arkusz główny'!AM51</f>
        <v>49703696.780000001</v>
      </c>
      <c r="M17" s="53">
        <f>'[3]arkusz główny'!AN51</f>
        <v>17424933.830000002</v>
      </c>
      <c r="N17" s="296"/>
      <c r="O17" s="297"/>
    </row>
    <row r="18" spans="1:16" x14ac:dyDescent="0.25">
      <c r="A18" s="55">
        <v>4</v>
      </c>
      <c r="B18" s="56" t="s">
        <v>42</v>
      </c>
      <c r="C18" s="57">
        <f>'[3]arkusz główny'!F55</f>
        <v>17229346789.215675</v>
      </c>
      <c r="D18" s="58">
        <f>D19+D23+D24+D25+D26+D27</f>
        <v>128198</v>
      </c>
      <c r="E18" s="59">
        <f>E19+E23+E24+E25+E26+E27</f>
        <v>35902685441.596024</v>
      </c>
      <c r="F18" s="60">
        <f t="shared" ref="F18:F30" si="0">IFERROR(E18/C18,".")</f>
        <v>2.0838100179206158</v>
      </c>
      <c r="G18" s="61">
        <f>G19+G23+G24+G25+G26+G27</f>
        <v>57968</v>
      </c>
      <c r="H18" s="59">
        <f>H19+H23+H24+H25+H26+H27</f>
        <v>15156008307.463482</v>
      </c>
      <c r="I18" s="62">
        <f t="shared" ref="I18:I30" si="1">IFERROR(H18/C18,".")</f>
        <v>0.87966238609522018</v>
      </c>
      <c r="J18" s="63">
        <f>'[3]arkusz główny'!AK55</f>
        <v>46315</v>
      </c>
      <c r="K18" s="64">
        <f>K19+K23+K24+K25+K26+K29</f>
        <v>11681172246.83</v>
      </c>
      <c r="L18" s="64">
        <f>L19+L23+L24+L25+L26+L29</f>
        <v>7604261719.5500021</v>
      </c>
      <c r="M18" s="64">
        <f>M19+M23+M24+M25+M26+M29</f>
        <v>2611296142.1299968</v>
      </c>
      <c r="N18" s="65">
        <f t="shared" ref="N18:N30" si="2">IFERROR(M18/O18,".")</f>
        <v>0.67053514260089109</v>
      </c>
      <c r="O18" s="66">
        <f>'[3]arkusz główny'!AR55</f>
        <v>3894346435</v>
      </c>
    </row>
    <row r="19" spans="1:16" x14ac:dyDescent="0.25">
      <c r="A19" s="286" t="s">
        <v>43</v>
      </c>
      <c r="B19" s="85" t="s">
        <v>44</v>
      </c>
      <c r="C19" s="86">
        <f>'[3]arkusz główny'!F56</f>
        <v>10634967900.755869</v>
      </c>
      <c r="D19" s="68">
        <f>'[3]arkusz główny'!H56</f>
        <v>105078</v>
      </c>
      <c r="E19" s="69">
        <f>'[3]arkusz główny'!I56</f>
        <v>20414583771.639999</v>
      </c>
      <c r="F19" s="87">
        <f t="shared" si="0"/>
        <v>1.9195717337509834</v>
      </c>
      <c r="G19" s="70">
        <f>'[3]arkusz główny'!U56</f>
        <v>48165</v>
      </c>
      <c r="H19" s="69">
        <f>'[3]arkusz główny'!V56</f>
        <v>9191572458.9700012</v>
      </c>
      <c r="I19" s="87">
        <f t="shared" si="1"/>
        <v>0.86427834524227576</v>
      </c>
      <c r="J19" s="71">
        <f>'[3]arkusz główny'!AK56</f>
        <v>42363</v>
      </c>
      <c r="K19" s="54">
        <f>'[3]arkusz główny'!AL56</f>
        <v>8213047008.3399992</v>
      </c>
      <c r="L19" s="54">
        <f>'[3]arkusz główny'!AM56</f>
        <v>5225961664.2500029</v>
      </c>
      <c r="M19" s="54">
        <f>'[3]arkusz główny'!AN56</f>
        <v>1838527960.5299969</v>
      </c>
      <c r="N19" s="88">
        <f t="shared" si="2"/>
        <v>0.76805271876547221</v>
      </c>
      <c r="O19" s="89">
        <f>'[3]arkusz główny'!AR56</f>
        <v>2393752298</v>
      </c>
      <c r="P19" s="90"/>
    </row>
    <row r="20" spans="1:16" x14ac:dyDescent="0.25">
      <c r="A20" s="281"/>
      <c r="B20" s="91" t="s">
        <v>45</v>
      </c>
      <c r="C20" s="92">
        <f>[3]limity_ogółem!E100</f>
        <v>9709986889.3476753</v>
      </c>
      <c r="D20" s="93">
        <f>'[3]4.1_modernizacja'!D46+'[3]4.1_modernizacja'!D69+'[3]4.1_modernizacja'!D92+'[3]4.1_modernizacja'!D115</f>
        <v>99396</v>
      </c>
      <c r="E20" s="94">
        <f>'[3]4.1_modernizacja'!E46+'[3]4.1_modernizacja'!E69+'[3]4.1_modernizacja'!E92+'[3]4.1_modernizacja'!E115</f>
        <v>19933616121.989998</v>
      </c>
      <c r="F20" s="87">
        <f t="shared" si="0"/>
        <v>2.052898356006859</v>
      </c>
      <c r="G20" s="95">
        <f>'[3]4.1_modernizacja'!M46+'[3]4.1_modernizacja'!M69+'[3]4.1_modernizacja'!M92+'[3]4.1_modernizacja'!M115</f>
        <v>46710</v>
      </c>
      <c r="H20" s="94">
        <f>'[3]4.1_modernizacja'!N46+'[3]4.1_modernizacja'!N69+'[3]4.1_modernizacja'!N92+'[3]4.1_modernizacja'!N115</f>
        <v>9073699798.8700008</v>
      </c>
      <c r="I20" s="87">
        <f t="shared" si="1"/>
        <v>0.93447085997863577</v>
      </c>
      <c r="J20" s="80">
        <v>42234</v>
      </c>
      <c r="K20" s="81">
        <f>'[3]4.1_modernizacja'!W46+'[3]4.1_modernizacja'!W69+'[3]4.1_modernizacja'!W92+'[3]4.1_modernizacja'!W115</f>
        <v>8195597966.3399992</v>
      </c>
      <c r="L20" s="81">
        <f>'[3]4.1_modernizacja'!X46+'[3]4.1_modernizacja'!X69+'[3]4.1_modernizacja'!X92+'[3]4.1_modernizacja'!X115</f>
        <v>5214858839.6900024</v>
      </c>
      <c r="M20" s="81">
        <f>'[3]4.1_modernizacja'!Y46+'[3]4.1_modernizacja'!Y69+'[3]4.1_modernizacja'!Y92+'[3]4.1_modernizacja'!Y115</f>
        <v>1834725726.5299969</v>
      </c>
      <c r="N20" s="96">
        <f t="shared" si="2"/>
        <v>0.8397866102301712</v>
      </c>
      <c r="O20" s="92">
        <f>[3]limity_ogółem!D100</f>
        <v>2184752298</v>
      </c>
    </row>
    <row r="21" spans="1:16" x14ac:dyDescent="0.25">
      <c r="A21" s="281"/>
      <c r="B21" s="91" t="s">
        <v>46</v>
      </c>
      <c r="C21" s="97">
        <f>[3]limity_ogółem!E101</f>
        <v>44091474.473619998</v>
      </c>
      <c r="D21" s="93">
        <f>'[3]4.1_modernizacja'!D138</f>
        <v>2666</v>
      </c>
      <c r="E21" s="94">
        <f>'[3]4.1_modernizacja'!E138</f>
        <v>210168528.63</v>
      </c>
      <c r="F21" s="87">
        <f t="shared" si="0"/>
        <v>4.7666477734997086</v>
      </c>
      <c r="G21" s="95">
        <f>'[3]4.1_modernizacja'!M138</f>
        <v>448</v>
      </c>
      <c r="H21" s="94">
        <f>'[3]4.1_modernizacja'!N138</f>
        <v>32660898.299999997</v>
      </c>
      <c r="I21" s="98">
        <f t="shared" si="1"/>
        <v>0.74075314309438811</v>
      </c>
      <c r="J21" s="80">
        <f>'[3]4.1_modernizacja'!V138</f>
        <v>269</v>
      </c>
      <c r="K21" s="81">
        <f>'[3]4.1_modernizacja'!W138</f>
        <v>17304822</v>
      </c>
      <c r="L21" s="81">
        <f>'[3]4.1_modernizacja'!X138</f>
        <v>11011057.379999997</v>
      </c>
      <c r="M21" s="81">
        <f>'[3]4.1_modernizacja'!Y138</f>
        <v>3769081.05</v>
      </c>
      <c r="N21" s="96">
        <f t="shared" si="2"/>
        <v>0.37690810499999999</v>
      </c>
      <c r="O21" s="92">
        <f>[3]limity_ogółem!D101</f>
        <v>10000000</v>
      </c>
    </row>
    <row r="22" spans="1:16" x14ac:dyDescent="0.25">
      <c r="A22" s="281"/>
      <c r="B22" s="91" t="s">
        <v>47</v>
      </c>
      <c r="C22" s="99">
        <f>[3]limity_ogółem!E102</f>
        <v>343720000</v>
      </c>
      <c r="D22" s="40">
        <f>'[3]4.1_modernizacja'!D161</f>
        <v>3016</v>
      </c>
      <c r="E22" s="41">
        <f>'[3]4.1_modernizacja'!E161</f>
        <v>270799121.02000004</v>
      </c>
      <c r="F22" s="100">
        <f t="shared" si="0"/>
        <v>0.78784801879436761</v>
      </c>
      <c r="G22" s="43">
        <f>'[3]4.1_modernizacja'!M161</f>
        <v>1007</v>
      </c>
      <c r="H22" s="41">
        <f>'[3]4.1_modernizacja'!N161</f>
        <v>85211761.799999997</v>
      </c>
      <c r="I22" s="101">
        <f t="shared" si="1"/>
        <v>0.24791039741650178</v>
      </c>
      <c r="J22" s="71">
        <f>'[3]4.1_modernizacja'!V161</f>
        <v>2</v>
      </c>
      <c r="K22" s="54">
        <f>'[3]4.1_modernizacja'!W161</f>
        <v>144220</v>
      </c>
      <c r="L22" s="54">
        <f>'[3]4.1_modernizacja'!X161</f>
        <v>91767.18</v>
      </c>
      <c r="M22" s="81">
        <f>'[3]4.1_modernizacja'!Y161</f>
        <v>33152.949999999997</v>
      </c>
      <c r="N22" s="102">
        <f t="shared" si="2"/>
        <v>4.1441187499999997E-4</v>
      </c>
      <c r="O22" s="92">
        <f>[3]limity_ogółem!D102</f>
        <v>80000000</v>
      </c>
    </row>
    <row r="23" spans="1:16" x14ac:dyDescent="0.25">
      <c r="A23" s="281"/>
      <c r="B23" s="85" t="s">
        <v>48</v>
      </c>
      <c r="C23" s="103">
        <f>'[3]arkusz główny'!F71</f>
        <v>422245037.60219496</v>
      </c>
      <c r="D23" s="104">
        <f>'[3]arkusz główny'!H71</f>
        <v>4681</v>
      </c>
      <c r="E23" s="105">
        <f>'[3]arkusz główny'!I71</f>
        <v>805486735.70000005</v>
      </c>
      <c r="F23" s="106">
        <f t="shared" si="0"/>
        <v>1.9076286610119131</v>
      </c>
      <c r="G23" s="107">
        <f>'[3]arkusz główny'!U71</f>
        <v>2787</v>
      </c>
      <c r="H23" s="105">
        <f>'[3]arkusz główny'!V71</f>
        <v>416760139.56999993</v>
      </c>
      <c r="I23" s="108">
        <f t="shared" si="1"/>
        <v>0.98701015395386971</v>
      </c>
      <c r="J23" s="109">
        <f>'[3]arkusz główny'!AK71</f>
        <v>2567</v>
      </c>
      <c r="K23" s="84">
        <f>'[3]arkusz główny'!AL71</f>
        <v>394861516.53000003</v>
      </c>
      <c r="L23" s="84">
        <f>'[3]arkusz główny'!AM71</f>
        <v>345333665.16000003</v>
      </c>
      <c r="M23" s="84">
        <f>'[3]arkusz główny'!AN71</f>
        <v>88419613.799999997</v>
      </c>
      <c r="N23" s="110">
        <f t="shared" si="2"/>
        <v>0.9327127296064851</v>
      </c>
      <c r="O23" s="111">
        <f>'[3]arkusz główny'!AR71</f>
        <v>94798335</v>
      </c>
    </row>
    <row r="24" spans="1:16" ht="36" x14ac:dyDescent="0.25">
      <c r="A24" s="281"/>
      <c r="B24" s="85" t="str">
        <f>'[3]arkusz główny'!D75</f>
        <v>Inwestycje mające na celu ochronę wód przed zanieczyszczeniem azotanami pochodzącymi ze źródeł rolniczych 
(w tym "Inwestycje w gospodarstwach położonych na obszarach OSN")</v>
      </c>
      <c r="C24" s="103">
        <f>'[3]arkusz główny'!F75</f>
        <v>563756495.58220506</v>
      </c>
      <c r="D24" s="104">
        <f>'[3]arkusz główny'!H75</f>
        <v>11981</v>
      </c>
      <c r="E24" s="105">
        <f>'[3]arkusz główny'!I75</f>
        <v>993712105.45999992</v>
      </c>
      <c r="F24" s="112">
        <f t="shared" si="0"/>
        <v>1.7626619174183868</v>
      </c>
      <c r="G24" s="107">
        <f>'[3]arkusz główny'!U75</f>
        <v>5251</v>
      </c>
      <c r="H24" s="105">
        <f>'[3]arkusz główny'!V75</f>
        <v>443424591.89999998</v>
      </c>
      <c r="I24" s="108">
        <f t="shared" si="1"/>
        <v>0.786553406257545</v>
      </c>
      <c r="J24" s="109">
        <f>'[3]arkusz główny'!AK75</f>
        <v>3795</v>
      </c>
      <c r="K24" s="84">
        <f>'[3]arkusz główny'!AL75</f>
        <v>293289452.03999996</v>
      </c>
      <c r="L24" s="84">
        <f>'[3]arkusz główny'!AM75</f>
        <v>264068769.36000001</v>
      </c>
      <c r="M24" s="84">
        <f>'[3]arkusz główny'!AN75</f>
        <v>64386479.010000005</v>
      </c>
      <c r="N24" s="110">
        <f t="shared" si="2"/>
        <v>0.50563089553769802</v>
      </c>
      <c r="O24" s="111">
        <f>'[3]arkusz główny'!AR75</f>
        <v>127338894</v>
      </c>
    </row>
    <row r="25" spans="1:16" x14ac:dyDescent="0.25">
      <c r="A25" s="47" t="s">
        <v>49</v>
      </c>
      <c r="B25" s="85" t="s">
        <v>50</v>
      </c>
      <c r="C25" s="113">
        <f>'[3]arkusz główny'!F85</f>
        <v>3262905132.03758</v>
      </c>
      <c r="D25" s="93">
        <f>'[3]arkusz główny'!H85</f>
        <v>5846</v>
      </c>
      <c r="E25" s="94">
        <f>'[3]arkusz główny'!I85</f>
        <v>11194931208.859999</v>
      </c>
      <c r="F25" s="114">
        <f t="shared" si="0"/>
        <v>3.4309704866807214</v>
      </c>
      <c r="G25" s="95">
        <f>'[3]arkusz główny'!U85</f>
        <v>1502</v>
      </c>
      <c r="H25" s="94">
        <f>'[3]arkusz główny'!V85</f>
        <v>3186680975.7600002</v>
      </c>
      <c r="I25" s="115">
        <f t="shared" si="1"/>
        <v>0.9766391748478509</v>
      </c>
      <c r="J25" s="52">
        <f>'[3]arkusz główny'!AK85</f>
        <v>947</v>
      </c>
      <c r="K25" s="53">
        <f>'[3]arkusz główny'!AL85</f>
        <v>2259775844.8900003</v>
      </c>
      <c r="L25" s="53">
        <f>'[3]arkusz główny'!AM85</f>
        <v>1437895363.71</v>
      </c>
      <c r="M25" s="53">
        <f>'[3]arkusz główny'!AN85</f>
        <v>504664229.39999998</v>
      </c>
      <c r="N25" s="116">
        <f t="shared" si="2"/>
        <v>0.68352032691029929</v>
      </c>
      <c r="O25" s="117">
        <f>'[3]arkusz główny'!AR85</f>
        <v>738330975</v>
      </c>
    </row>
    <row r="26" spans="1:16" x14ac:dyDescent="0.25">
      <c r="A26" s="286" t="s">
        <v>51</v>
      </c>
      <c r="B26" s="82" t="s">
        <v>52</v>
      </c>
      <c r="C26" s="113">
        <f>'[3]arkusz główny'!F97</f>
        <v>1842664665.095325</v>
      </c>
      <c r="D26" s="93">
        <f>'[3]arkusz główny'!H97</f>
        <v>234</v>
      </c>
      <c r="E26" s="94">
        <f>'[3]arkusz główny'!I97</f>
        <v>2189936399.2360291</v>
      </c>
      <c r="F26" s="114">
        <f t="shared" si="0"/>
        <v>1.188461710217219</v>
      </c>
      <c r="G26" s="51">
        <f>'[3]arkusz główny'!U97</f>
        <v>185</v>
      </c>
      <c r="H26" s="94">
        <f>'[3]arkusz główny'!V97</f>
        <v>1886679569.2634809</v>
      </c>
      <c r="I26" s="115">
        <f t="shared" si="1"/>
        <v>1.02388655136331</v>
      </c>
      <c r="J26" s="118">
        <f>'[3]arkusz główny'!AK97</f>
        <v>54</v>
      </c>
      <c r="K26" s="81">
        <f>'[3]arkusz główny'!AL97</f>
        <v>520198425.03000003</v>
      </c>
      <c r="L26" s="119">
        <f>'[3]arkusz główny'!AM97</f>
        <v>331002257.06999999</v>
      </c>
      <c r="M26" s="53">
        <f>'[3]arkusz główny'!AN97</f>
        <v>115297859.39000002</v>
      </c>
      <c r="N26" s="116">
        <f t="shared" si="2"/>
        <v>0.27250819409300558</v>
      </c>
      <c r="O26" s="117">
        <f>'[3]arkusz główny'!AR97</f>
        <v>423098688</v>
      </c>
    </row>
    <row r="27" spans="1:16" x14ac:dyDescent="0.25">
      <c r="A27" s="287"/>
      <c r="B27" s="82" t="s">
        <v>53</v>
      </c>
      <c r="C27" s="113">
        <f>'[3]arkusz główny'!F98</f>
        <v>502807558.14249998</v>
      </c>
      <c r="D27" s="93">
        <f>'[3]arkusz główny'!H98</f>
        <v>378</v>
      </c>
      <c r="E27" s="94">
        <f>'[3]arkusz główny'!I98</f>
        <v>304035220.70000005</v>
      </c>
      <c r="F27" s="114">
        <f t="shared" si="0"/>
        <v>0.60467512028495374</v>
      </c>
      <c r="G27" s="51">
        <f>'[3]arkusz główny'!U98</f>
        <v>78</v>
      </c>
      <c r="H27" s="94">
        <f>'[3]arkusz główny'!V98</f>
        <v>30890572</v>
      </c>
      <c r="I27" s="115">
        <f t="shared" si="1"/>
        <v>6.1436172745926276E-2</v>
      </c>
      <c r="J27" s="118">
        <f>'[3]arkusz główny'!AK98</f>
        <v>0</v>
      </c>
      <c r="K27" s="81">
        <f>'[3]arkusz główny'!AL98</f>
        <v>0</v>
      </c>
      <c r="L27" s="119">
        <f>'[3]arkusz główny'!AM98</f>
        <v>0</v>
      </c>
      <c r="M27" s="53">
        <f>'[3]arkusz główny'!AN98</f>
        <v>0</v>
      </c>
      <c r="N27" s="116">
        <f t="shared" si="2"/>
        <v>0</v>
      </c>
      <c r="O27" s="117">
        <f>'[3]arkusz główny'!AR98</f>
        <v>117027245</v>
      </c>
    </row>
    <row r="28" spans="1:16" x14ac:dyDescent="0.25">
      <c r="A28" s="287"/>
      <c r="B28" s="120" t="str">
        <f>'[3]arkusz główny'!D99</f>
        <v>w tym beneficjent - PGW Wody Polskie</v>
      </c>
      <c r="C28" s="113"/>
      <c r="D28" s="93">
        <f>'[3]arkusz główny'!H99</f>
        <v>24</v>
      </c>
      <c r="E28" s="94">
        <f>'[3]arkusz główny'!I99</f>
        <v>152650722.28</v>
      </c>
      <c r="F28" s="114" t="str">
        <f t="shared" si="0"/>
        <v>.</v>
      </c>
      <c r="G28" s="51">
        <f>'[3]arkusz główny'!U99</f>
        <v>0</v>
      </c>
      <c r="H28" s="94">
        <f>'[3]arkusz główny'!V99</f>
        <v>0</v>
      </c>
      <c r="I28" s="115" t="str">
        <f t="shared" si="1"/>
        <v>.</v>
      </c>
      <c r="J28" s="118">
        <f>'[3]arkusz główny'!AK99</f>
        <v>0</v>
      </c>
      <c r="K28" s="81">
        <f>'[3]arkusz główny'!AL99</f>
        <v>0</v>
      </c>
      <c r="L28" s="119">
        <f>'[3]arkusz główny'!AM99</f>
        <v>0</v>
      </c>
      <c r="M28" s="53">
        <f>'[3]arkusz główny'!AN99</f>
        <v>0</v>
      </c>
      <c r="N28" s="116">
        <f t="shared" si="2"/>
        <v>0</v>
      </c>
      <c r="O28" s="117">
        <f>'[3]arkusz główny'!AR99</f>
        <v>31916521</v>
      </c>
    </row>
    <row r="29" spans="1:16" x14ac:dyDescent="0.25">
      <c r="A29" s="288"/>
      <c r="B29" s="120" t="str">
        <f>'[3]arkusz główny'!D100</f>
        <v>w tym beneficjenci - gminy</v>
      </c>
      <c r="C29" s="113"/>
      <c r="D29" s="93">
        <f>'[3]arkusz główny'!H100</f>
        <v>354</v>
      </c>
      <c r="E29" s="94">
        <f>'[3]arkusz główny'!I100</f>
        <v>151384498.41999999</v>
      </c>
      <c r="F29" s="114" t="str">
        <f t="shared" si="0"/>
        <v>.</v>
      </c>
      <c r="G29" s="51">
        <f>'[3]arkusz główny'!U100</f>
        <v>78</v>
      </c>
      <c r="H29" s="94">
        <f>'[3]arkusz główny'!V100</f>
        <v>30890572</v>
      </c>
      <c r="I29" s="115" t="str">
        <f t="shared" si="1"/>
        <v>.</v>
      </c>
      <c r="J29" s="118">
        <f>'[3]arkusz główny'!AK100</f>
        <v>0</v>
      </c>
      <c r="K29" s="81">
        <f>'[3]arkusz główny'!AL100</f>
        <v>0</v>
      </c>
      <c r="L29" s="119">
        <f>'[3]arkusz główny'!AM100</f>
        <v>0</v>
      </c>
      <c r="M29" s="53">
        <f>'[3]arkusz główny'!AN100</f>
        <v>0</v>
      </c>
      <c r="N29" s="116">
        <f t="shared" si="2"/>
        <v>0</v>
      </c>
      <c r="O29" s="117">
        <f>'[3]arkusz główny'!AR100</f>
        <v>85110724</v>
      </c>
    </row>
    <row r="30" spans="1:16" ht="24" x14ac:dyDescent="0.25">
      <c r="A30" s="55">
        <v>5</v>
      </c>
      <c r="B30" s="56" t="s">
        <v>54</v>
      </c>
      <c r="C30" s="57">
        <f>'[3]arkusz główny'!F101</f>
        <v>463581527.88275999</v>
      </c>
      <c r="D30" s="58">
        <f>D31+D32</f>
        <v>11603</v>
      </c>
      <c r="E30" s="59">
        <f>E31+E32</f>
        <v>840865006.18000007</v>
      </c>
      <c r="F30" s="60">
        <f t="shared" si="0"/>
        <v>1.8138449347202101</v>
      </c>
      <c r="G30" s="61">
        <f>G31+G32</f>
        <v>6315</v>
      </c>
      <c r="H30" s="59">
        <f>H31+H32</f>
        <v>431359857.97000003</v>
      </c>
      <c r="I30" s="62">
        <f t="shared" si="1"/>
        <v>0.93049405989077971</v>
      </c>
      <c r="J30" s="63">
        <f>'[3]arkusz główny'!AK101</f>
        <v>5049</v>
      </c>
      <c r="K30" s="64">
        <f>K31+K32</f>
        <v>359940414.28000003</v>
      </c>
      <c r="L30" s="64">
        <f>L31+L32</f>
        <v>227898271.20999998</v>
      </c>
      <c r="M30" s="64">
        <f>M31+M32</f>
        <v>79293342.209999993</v>
      </c>
      <c r="N30" s="65">
        <f t="shared" si="2"/>
        <v>0.76651788214032923</v>
      </c>
      <c r="O30" s="66">
        <f>'[3]arkusz główny'!AR101</f>
        <v>103446174</v>
      </c>
    </row>
    <row r="31" spans="1:16" x14ac:dyDescent="0.25">
      <c r="A31" s="67" t="s">
        <v>55</v>
      </c>
      <c r="B31" s="121" t="s">
        <v>56</v>
      </c>
      <c r="C31" s="276"/>
      <c r="D31" s="40">
        <f>'[3]arkusz główny'!H102</f>
        <v>9862</v>
      </c>
      <c r="E31" s="41">
        <f>'[3]arkusz główny'!I102</f>
        <v>716189202.85000002</v>
      </c>
      <c r="F31" s="277"/>
      <c r="G31" s="43">
        <f>'[3]arkusz główny'!U102</f>
        <v>5674</v>
      </c>
      <c r="H31" s="41">
        <f>'[3]arkusz główny'!V102</f>
        <v>397103486.99000001</v>
      </c>
      <c r="I31" s="278"/>
      <c r="J31" s="71">
        <f>'[3]arkusz główny'!AK102</f>
        <v>4518</v>
      </c>
      <c r="K31" s="54">
        <f>'[3]arkusz główny'!AL102</f>
        <v>329325737.68000001</v>
      </c>
      <c r="L31" s="54">
        <f>'[3]arkusz główny'!AM102</f>
        <v>208418154.81999996</v>
      </c>
      <c r="M31" s="54">
        <f>'[3]arkusz główny'!AN102</f>
        <v>72413321.469999999</v>
      </c>
      <c r="N31" s="279"/>
      <c r="O31" s="280"/>
    </row>
    <row r="32" spans="1:16" x14ac:dyDescent="0.25">
      <c r="A32" s="47" t="s">
        <v>57</v>
      </c>
      <c r="B32" s="48" t="s">
        <v>58</v>
      </c>
      <c r="C32" s="276"/>
      <c r="D32" s="49">
        <f>'[3]arkusz główny'!H112</f>
        <v>1741</v>
      </c>
      <c r="E32" s="50">
        <f>'[3]arkusz główny'!I112</f>
        <v>124675803.33000001</v>
      </c>
      <c r="F32" s="277"/>
      <c r="G32" s="51">
        <f>'[3]arkusz główny'!U112</f>
        <v>641</v>
      </c>
      <c r="H32" s="50">
        <f>'[3]arkusz główny'!V112</f>
        <v>34256370.979999997</v>
      </c>
      <c r="I32" s="278"/>
      <c r="J32" s="52">
        <f>'[3]arkusz główny'!AK112</f>
        <v>536</v>
      </c>
      <c r="K32" s="53">
        <f>'[3]arkusz główny'!AL112</f>
        <v>30614676.600000001</v>
      </c>
      <c r="L32" s="53">
        <f>'[3]arkusz główny'!AM112</f>
        <v>19480116.390000001</v>
      </c>
      <c r="M32" s="53">
        <f>'[3]arkusz główny'!AN112</f>
        <v>6880020.7399999993</v>
      </c>
      <c r="N32" s="279"/>
      <c r="O32" s="280"/>
    </row>
    <row r="33" spans="1:15" x14ac:dyDescent="0.25">
      <c r="A33" s="55">
        <v>6</v>
      </c>
      <c r="B33" s="56" t="s">
        <v>59</v>
      </c>
      <c r="C33" s="57">
        <f>SUM(C34:C38)</f>
        <v>13769590331.209394</v>
      </c>
      <c r="D33" s="58">
        <f>D34+D35+D36+D37+D38</f>
        <v>171099</v>
      </c>
      <c r="E33" s="59">
        <f>E34+E35+E36+E37+E38</f>
        <v>21013601731.59</v>
      </c>
      <c r="F33" s="60">
        <f t="shared" ref="F33:F39" si="3">IFERROR(E33/C33,".")</f>
        <v>1.5260876486616837</v>
      </c>
      <c r="G33" s="61">
        <f>G34+G35+G36+G37+G38</f>
        <v>123637</v>
      </c>
      <c r="H33" s="59">
        <f>H34+H35+H36+H37+H38</f>
        <v>13456905047.41</v>
      </c>
      <c r="I33" s="62">
        <f t="shared" ref="I33:I39" si="4">IFERROR(H33/C33,".")</f>
        <v>0.97729160590270581</v>
      </c>
      <c r="J33" s="63">
        <f>'[3]arkusz główny'!AK125</f>
        <v>121946</v>
      </c>
      <c r="K33" s="64">
        <f>K34+K35+K36+K37+K38</f>
        <v>11307170085.799999</v>
      </c>
      <c r="L33" s="64">
        <f>L34+L35+L36+L37+L38</f>
        <v>7194753981.8600016</v>
      </c>
      <c r="M33" s="64">
        <f>M34+M35+M36+M37+M38</f>
        <v>2507226485.52</v>
      </c>
      <c r="N33" s="65">
        <f t="shared" ref="N33:N39" si="5">IFERROR(M33/O33,".")</f>
        <v>0.81353909859063367</v>
      </c>
      <c r="O33" s="66">
        <f>SUM(O34:O38)</f>
        <v>3081875831</v>
      </c>
    </row>
    <row r="34" spans="1:15" x14ac:dyDescent="0.25">
      <c r="A34" s="67" t="s">
        <v>60</v>
      </c>
      <c r="B34" s="121" t="s">
        <v>61</v>
      </c>
      <c r="C34" s="122">
        <f>'[3]arkusz główny'!F126</f>
        <v>3386056736.2892499</v>
      </c>
      <c r="D34" s="40">
        <f>'[3]arkusz główny'!H126</f>
        <v>35642</v>
      </c>
      <c r="E34" s="41">
        <f>'[3]arkusz główny'!I126</f>
        <v>4485450000</v>
      </c>
      <c r="F34" s="100">
        <f t="shared" si="3"/>
        <v>1.3246824697082795</v>
      </c>
      <c r="G34" s="43">
        <f>'[3]arkusz główny'!U126</f>
        <v>26469</v>
      </c>
      <c r="H34" s="41">
        <f>'[3]arkusz główny'!V126</f>
        <v>3380500000</v>
      </c>
      <c r="I34" s="101">
        <f t="shared" si="4"/>
        <v>0.99835893585901947</v>
      </c>
      <c r="J34" s="71">
        <f>'[3]arkusz główny'!AK126</f>
        <v>27013</v>
      </c>
      <c r="K34" s="54">
        <f>'[3]arkusz główny'!AL126</f>
        <v>3189447379.8699999</v>
      </c>
      <c r="L34" s="54">
        <f>'[3]arkusz główny'!AM126</f>
        <v>2029447035</v>
      </c>
      <c r="M34" s="54">
        <f>'[3]arkusz główny'!AN126</f>
        <v>712924649.60000002</v>
      </c>
      <c r="N34" s="123">
        <f t="shared" si="5"/>
        <v>0.93908280568129177</v>
      </c>
      <c r="O34" s="89">
        <f>'[3]arkusz główny'!AR126</f>
        <v>759171231</v>
      </c>
    </row>
    <row r="35" spans="1:15" x14ac:dyDescent="0.25">
      <c r="A35" s="47" t="s">
        <v>62</v>
      </c>
      <c r="B35" s="48" t="s">
        <v>63</v>
      </c>
      <c r="C35" s="113">
        <f>'[3]arkusz główny'!F135</f>
        <v>3152743719.2532597</v>
      </c>
      <c r="D35" s="93">
        <f>'[3]arkusz główny'!H135</f>
        <v>31826</v>
      </c>
      <c r="E35" s="94">
        <f>'[3]arkusz główny'!I135</f>
        <v>5629650000</v>
      </c>
      <c r="F35" s="114">
        <f t="shared" si="3"/>
        <v>1.7856351487184647</v>
      </c>
      <c r="G35" s="95">
        <f>'[3]arkusz główny'!U135</f>
        <v>17933</v>
      </c>
      <c r="H35" s="94">
        <f>'[3]arkusz główny'!V135</f>
        <v>3143150000</v>
      </c>
      <c r="I35" s="115">
        <f t="shared" si="4"/>
        <v>0.99695702533806585</v>
      </c>
      <c r="J35" s="52">
        <f>'[3]arkusz główny'!AK135</f>
        <v>17217</v>
      </c>
      <c r="K35" s="53">
        <f>'[3]arkusz główny'!AL135</f>
        <v>2600190000</v>
      </c>
      <c r="L35" s="53">
        <f>'[3]arkusz główny'!AM135</f>
        <v>1654500897</v>
      </c>
      <c r="M35" s="53">
        <f>'[3]arkusz główny'!AN135</f>
        <v>570319351.45000005</v>
      </c>
      <c r="N35" s="116">
        <f t="shared" si="5"/>
        <v>0.81535070992084613</v>
      </c>
      <c r="O35" s="117">
        <f>'[3]arkusz główny'!AR135</f>
        <v>699477347</v>
      </c>
    </row>
    <row r="36" spans="1:15" x14ac:dyDescent="0.25">
      <c r="A36" s="47" t="s">
        <v>64</v>
      </c>
      <c r="B36" s="48" t="s">
        <v>65</v>
      </c>
      <c r="C36" s="113">
        <f>'[3]arkusz główny'!F144</f>
        <v>4341903789.3369102</v>
      </c>
      <c r="D36" s="93">
        <f>'[3]arkusz główny'!H144</f>
        <v>89943</v>
      </c>
      <c r="E36" s="94">
        <f>'[3]arkusz główny'!I144</f>
        <v>5396580000</v>
      </c>
      <c r="F36" s="114">
        <f t="shared" si="3"/>
        <v>1.2429063981687531</v>
      </c>
      <c r="G36" s="95">
        <f>'[3]arkusz główny'!U144</f>
        <v>72622</v>
      </c>
      <c r="H36" s="94">
        <f>'[3]arkusz główny'!V144</f>
        <v>4357320000</v>
      </c>
      <c r="I36" s="115">
        <f t="shared" si="4"/>
        <v>1.0035505647778169</v>
      </c>
      <c r="J36" s="52">
        <f>'[3]arkusz główny'!AK144</f>
        <v>73680</v>
      </c>
      <c r="K36" s="53">
        <f>'[3]arkusz główny'!AL144</f>
        <v>3936876000</v>
      </c>
      <c r="L36" s="53">
        <f>'[3]arkusz główny'!AM144</f>
        <v>2505034198.8000007</v>
      </c>
      <c r="M36" s="53">
        <f>'[3]arkusz główny'!AN144</f>
        <v>874501451.56999993</v>
      </c>
      <c r="N36" s="116">
        <f t="shared" si="5"/>
        <v>0.90224307766960921</v>
      </c>
      <c r="O36" s="117">
        <f>'[3]arkusz główny'!AR144</f>
        <v>969252603</v>
      </c>
    </row>
    <row r="37" spans="1:15" x14ac:dyDescent="0.25">
      <c r="A37" s="47" t="s">
        <v>66</v>
      </c>
      <c r="B37" s="48" t="s">
        <v>67</v>
      </c>
      <c r="C37" s="113">
        <f>'[3]arkusz główny'!F155</f>
        <v>2878628781.8895903</v>
      </c>
      <c r="D37" s="93">
        <f>'[3]arkusz główny'!H155</f>
        <v>12801</v>
      </c>
      <c r="E37" s="94">
        <f>'[3]arkusz główny'!I155</f>
        <v>5501921731.5900002</v>
      </c>
      <c r="F37" s="114">
        <f t="shared" si="3"/>
        <v>1.9112994930796277</v>
      </c>
      <c r="G37" s="95">
        <f>'[3]arkusz główny'!U155</f>
        <v>6042</v>
      </c>
      <c r="H37" s="94">
        <f>'[3]arkusz główny'!V155</f>
        <v>2565819550.0100002</v>
      </c>
      <c r="I37" s="115">
        <f t="shared" si="4"/>
        <v>0.89133394557590173</v>
      </c>
      <c r="J37" s="52">
        <f>'[3]arkusz główny'!AK155</f>
        <v>3584</v>
      </c>
      <c r="K37" s="53">
        <f>'[3]arkusz główny'!AL155</f>
        <v>1570677644.7299998</v>
      </c>
      <c r="L37" s="53">
        <f>'[3]arkusz główny'!AM155</f>
        <v>999422177.3499999</v>
      </c>
      <c r="M37" s="53">
        <f>'[3]arkusz główny'!AN155</f>
        <v>347148931.94</v>
      </c>
      <c r="N37" s="116">
        <f t="shared" si="5"/>
        <v>0.53278201876962983</v>
      </c>
      <c r="O37" s="117">
        <f>'[3]arkusz główny'!AR155</f>
        <v>651577793</v>
      </c>
    </row>
    <row r="38" spans="1:15" x14ac:dyDescent="0.25">
      <c r="A38" s="47" t="s">
        <v>68</v>
      </c>
      <c r="B38" s="48" t="s">
        <v>69</v>
      </c>
      <c r="C38" s="113">
        <f>'[3]arkusz główny'!F161</f>
        <v>10257304.440384999</v>
      </c>
      <c r="D38" s="49">
        <f>'[3]arkusz główny'!H161</f>
        <v>887</v>
      </c>
      <c r="E38" s="124"/>
      <c r="F38" s="125"/>
      <c r="G38" s="51">
        <f>'[3]arkusz główny'!U161</f>
        <v>571</v>
      </c>
      <c r="H38" s="50">
        <f>'[3]arkusz główny'!V161</f>
        <v>10115497.399999999</v>
      </c>
      <c r="I38" s="115">
        <f t="shared" si="4"/>
        <v>0.9861750188649292</v>
      </c>
      <c r="J38" s="52">
        <f>'[3]arkusz główny'!AK161</f>
        <v>570</v>
      </c>
      <c r="K38" s="53">
        <f>'[3]arkusz główny'!AL161</f>
        <v>9979061.1999999993</v>
      </c>
      <c r="L38" s="53">
        <f>'[3]arkusz główny'!AM161</f>
        <v>6349673.71</v>
      </c>
      <c r="M38" s="53">
        <f>'[3]arkusz główny'!AN161</f>
        <v>2332100.96</v>
      </c>
      <c r="N38" s="116">
        <f t="shared" si="5"/>
        <v>0.97298293556937265</v>
      </c>
      <c r="O38" s="117">
        <f>'[3]arkusz główny'!AR161</f>
        <v>2396857</v>
      </c>
    </row>
    <row r="39" spans="1:15" x14ac:dyDescent="0.25">
      <c r="A39" s="55">
        <v>7</v>
      </c>
      <c r="B39" s="56" t="s">
        <v>70</v>
      </c>
      <c r="C39" s="57">
        <f>'[3]arkusz główny'!F167</f>
        <v>10090277902.154118</v>
      </c>
      <c r="D39" s="58">
        <f>SUM(D40:D44)</f>
        <v>13052</v>
      </c>
      <c r="E39" s="59">
        <f>SUM(E40:E44)</f>
        <v>21409067931.214512</v>
      </c>
      <c r="F39" s="60">
        <f t="shared" si="3"/>
        <v>2.121752060628975</v>
      </c>
      <c r="G39" s="61">
        <f>SUM(G40:G44)</f>
        <v>6625</v>
      </c>
      <c r="H39" s="59">
        <f>SUM(H40:H44)</f>
        <v>10200402154.500778</v>
      </c>
      <c r="I39" s="62">
        <f t="shared" si="4"/>
        <v>1.0109138968633511</v>
      </c>
      <c r="J39" s="63">
        <f>'[3]arkusz główny'!AK167</f>
        <v>2181</v>
      </c>
      <c r="K39" s="64">
        <f>SUM(K40:K44)</f>
        <v>6019002944.3400002</v>
      </c>
      <c r="L39" s="64">
        <f>SUM(L40:L44)</f>
        <v>3871059994.8499994</v>
      </c>
      <c r="M39" s="64">
        <f>SUM(M40:M44)</f>
        <v>1365835961.3199999</v>
      </c>
      <c r="N39" s="65">
        <f t="shared" si="5"/>
        <v>0.59038770677893049</v>
      </c>
      <c r="O39" s="66">
        <f>'[3]arkusz główny'!AR167</f>
        <v>2313455964</v>
      </c>
    </row>
    <row r="40" spans="1:15" x14ac:dyDescent="0.25">
      <c r="A40" s="286" t="s">
        <v>71</v>
      </c>
      <c r="B40" s="85" t="s">
        <v>72</v>
      </c>
      <c r="C40" s="276"/>
      <c r="D40" s="40">
        <f>'[3]arkusz główny'!H168</f>
        <v>6638</v>
      </c>
      <c r="E40" s="41">
        <f>'[3]arkusz główny'!I168</f>
        <v>10054042122.766493</v>
      </c>
      <c r="F40" s="277"/>
      <c r="G40" s="43">
        <f>'[3]arkusz główny'!U168</f>
        <v>3021</v>
      </c>
      <c r="H40" s="41">
        <f>'[3]arkusz główny'!V168</f>
        <v>4251093622.3153257</v>
      </c>
      <c r="I40" s="278"/>
      <c r="J40" s="44">
        <f>'[3]arkusz główny'!AK168</f>
        <v>1277</v>
      </c>
      <c r="K40" s="45">
        <f>'[3]arkusz główny'!AL168</f>
        <v>2382405478.6600003</v>
      </c>
      <c r="L40" s="45">
        <f>'[3]arkusz główny'!AM168</f>
        <v>1515924596.45</v>
      </c>
      <c r="M40" s="45">
        <f>'[3]arkusz główny'!AN168</f>
        <v>551699404.37</v>
      </c>
      <c r="N40" s="279"/>
      <c r="O40" s="280"/>
    </row>
    <row r="41" spans="1:15" x14ac:dyDescent="0.25">
      <c r="A41" s="306"/>
      <c r="B41" s="85" t="s">
        <v>73</v>
      </c>
      <c r="C41" s="276"/>
      <c r="D41" s="93">
        <f>'[3]arkusz główny'!H169</f>
        <v>4423</v>
      </c>
      <c r="E41" s="94">
        <f>'[3]arkusz główny'!I169</f>
        <v>9905709628.9788532</v>
      </c>
      <c r="F41" s="277"/>
      <c r="G41" s="95">
        <f>'[3]arkusz główny'!U169</f>
        <v>2460</v>
      </c>
      <c r="H41" s="94">
        <f>'[3]arkusz główny'!V169</f>
        <v>5109907157.1982393</v>
      </c>
      <c r="I41" s="278"/>
      <c r="J41" s="80">
        <f>'[3]arkusz główny'!AK169</f>
        <v>1350</v>
      </c>
      <c r="K41" s="81">
        <f>'[3]arkusz główny'!AL169</f>
        <v>2901958328.9499998</v>
      </c>
      <c r="L41" s="81">
        <f>'[3]arkusz główny'!AM169</f>
        <v>1887684519.9899998</v>
      </c>
      <c r="M41" s="81">
        <f>'[3]arkusz główny'!AN169</f>
        <v>649790006.25999987</v>
      </c>
      <c r="N41" s="279"/>
      <c r="O41" s="280"/>
    </row>
    <row r="42" spans="1:15" x14ac:dyDescent="0.25">
      <c r="A42" s="286" t="s">
        <v>74</v>
      </c>
      <c r="B42" s="82" t="s">
        <v>75</v>
      </c>
      <c r="C42" s="276"/>
      <c r="D42" s="93">
        <f>'[3]arkusz główny'!H172</f>
        <v>1538</v>
      </c>
      <c r="E42" s="94">
        <f>'[3]arkusz główny'!I172</f>
        <v>945576589.9521153</v>
      </c>
      <c r="F42" s="277"/>
      <c r="G42" s="95">
        <f>'[3]arkusz główny'!U172</f>
        <v>854</v>
      </c>
      <c r="H42" s="94">
        <f>'[3]arkusz główny'!V172</f>
        <v>530851672.83408141</v>
      </c>
      <c r="I42" s="278"/>
      <c r="J42" s="80">
        <f>'[3]arkusz główny'!AK172</f>
        <v>610</v>
      </c>
      <c r="K42" s="81">
        <f>'[3]arkusz główny'!AL172</f>
        <v>451881211.61000001</v>
      </c>
      <c r="L42" s="81">
        <f>'[3]arkusz główny'!AM172</f>
        <v>287532011.69</v>
      </c>
      <c r="M42" s="81">
        <f>'[3]arkusz główny'!AN172</f>
        <v>100542802.09999998</v>
      </c>
      <c r="N42" s="279"/>
      <c r="O42" s="280"/>
    </row>
    <row r="43" spans="1:15" x14ac:dyDescent="0.25">
      <c r="A43" s="306"/>
      <c r="B43" s="72" t="s">
        <v>76</v>
      </c>
      <c r="C43" s="276"/>
      <c r="D43" s="93">
        <f>'[3]arkusz główny'!H173</f>
        <v>350</v>
      </c>
      <c r="E43" s="94">
        <f>'[3]arkusz główny'!I173</f>
        <v>444843734.67647958</v>
      </c>
      <c r="F43" s="277"/>
      <c r="G43" s="95">
        <f>'[3]arkusz główny'!U173</f>
        <v>215</v>
      </c>
      <c r="H43" s="94">
        <f>'[3]arkusz główny'!V173</f>
        <v>264730319.17623135</v>
      </c>
      <c r="I43" s="278"/>
      <c r="J43" s="80">
        <f>'[3]arkusz główny'!AK173</f>
        <v>201</v>
      </c>
      <c r="K43" s="81">
        <f>'[3]arkusz główny'!AL173</f>
        <v>240128158.55000004</v>
      </c>
      <c r="L43" s="81">
        <f>'[3]arkusz główny'!AM173</f>
        <v>152793546.56</v>
      </c>
      <c r="M43" s="81">
        <f>'[3]arkusz główny'!AN173</f>
        <v>54235068.950000003</v>
      </c>
      <c r="N43" s="279"/>
      <c r="O43" s="280"/>
    </row>
    <row r="44" spans="1:15" x14ac:dyDescent="0.25">
      <c r="A44" s="126" t="s">
        <v>77</v>
      </c>
      <c r="B44" s="82" t="s">
        <v>78</v>
      </c>
      <c r="C44" s="276"/>
      <c r="D44" s="49">
        <f>'[3]arkusz główny'!H174</f>
        <v>103</v>
      </c>
      <c r="E44" s="50">
        <f>'[3]arkusz główny'!I174</f>
        <v>58895854.840573631</v>
      </c>
      <c r="F44" s="277"/>
      <c r="G44" s="51">
        <f>'[3]arkusz główny'!U174</f>
        <v>75</v>
      </c>
      <c r="H44" s="50">
        <f>'[3]arkusz główny'!V174</f>
        <v>43819382.976900831</v>
      </c>
      <c r="I44" s="278"/>
      <c r="J44" s="52">
        <f>'[3]arkusz główny'!AK174</f>
        <v>75</v>
      </c>
      <c r="K44" s="53">
        <f>'[3]arkusz główny'!AL174</f>
        <v>42629766.57</v>
      </c>
      <c r="L44" s="53">
        <f>'[3]arkusz główny'!AM174</f>
        <v>27125320.16</v>
      </c>
      <c r="M44" s="53">
        <f>'[3]arkusz główny'!AN174</f>
        <v>9568679.6400000006</v>
      </c>
      <c r="N44" s="279"/>
      <c r="O44" s="280"/>
    </row>
    <row r="45" spans="1:15" x14ac:dyDescent="0.25">
      <c r="A45" s="55">
        <v>8</v>
      </c>
      <c r="B45" s="56" t="s">
        <v>79</v>
      </c>
      <c r="C45" s="57">
        <f>'[3]arkusz główny'!F176</f>
        <v>1129904085.28016</v>
      </c>
      <c r="D45" s="58">
        <f>'[3]arkusz główny'!H176</f>
        <v>31600</v>
      </c>
      <c r="E45" s="59">
        <f>'[3]arkusz główny'!I176</f>
        <v>142763738.10999998</v>
      </c>
      <c r="F45" s="60">
        <f>IFERROR(E45/C45,".")</f>
        <v>0.12635031589836379</v>
      </c>
      <c r="G45" s="61">
        <f>'[3]arkusz główny'!U176</f>
        <v>27345</v>
      </c>
      <c r="H45" s="59">
        <f>'[3]arkusz główny'!V176</f>
        <v>1128997499.3299999</v>
      </c>
      <c r="I45" s="62">
        <f>IFERROR(H45/C45,".")</f>
        <v>0.99919764344427942</v>
      </c>
      <c r="J45" s="63">
        <f>'[3]arkusz główny'!AK176</f>
        <v>19002</v>
      </c>
      <c r="K45" s="64">
        <f>'[3]arkusz główny'!AL176</f>
        <v>909324463.40999997</v>
      </c>
      <c r="L45" s="64">
        <f>'[3]arkusz główny'!AM176</f>
        <v>578601818.88</v>
      </c>
      <c r="M45" s="64">
        <f>'[3]arkusz główny'!AN176</f>
        <v>206287237.01000002</v>
      </c>
      <c r="N45" s="65">
        <f>IFERROR(M45/O45,".")</f>
        <v>0.80052772519718152</v>
      </c>
      <c r="O45" s="66">
        <f>'[3]arkusz główny'!AR176</f>
        <v>257689060</v>
      </c>
    </row>
    <row r="46" spans="1:15" x14ac:dyDescent="0.25">
      <c r="A46" s="127" t="s">
        <v>80</v>
      </c>
      <c r="B46" s="128" t="s">
        <v>81</v>
      </c>
      <c r="C46" s="303"/>
      <c r="D46" s="129">
        <f>'[3]arkusz główny'!H177</f>
        <v>28961</v>
      </c>
      <c r="E46" s="130">
        <f>'[3]arkusz główny'!I177</f>
        <v>126574385.82999998</v>
      </c>
      <c r="F46" s="131"/>
      <c r="G46" s="132">
        <f>'[3]arkusz główny'!U177</f>
        <v>25523</v>
      </c>
      <c r="H46" s="130">
        <f>'[3]arkusz główny'!V177</f>
        <v>1119770883.76</v>
      </c>
      <c r="I46" s="133"/>
      <c r="J46" s="134">
        <f>'[3]arkusz główny'!AK177</f>
        <v>18546</v>
      </c>
      <c r="K46" s="135">
        <f>'[3]arkusz główny'!AL177</f>
        <v>900097401.03999996</v>
      </c>
      <c r="L46" s="135">
        <f>'[3]arkusz główny'!AM177</f>
        <v>572730648.26999998</v>
      </c>
      <c r="M46" s="135">
        <f>'[3]arkusz główny'!AN177</f>
        <v>204257138.64999998</v>
      </c>
      <c r="N46" s="136"/>
      <c r="O46" s="137"/>
    </row>
    <row r="47" spans="1:15" x14ac:dyDescent="0.25">
      <c r="A47" s="286" t="s">
        <v>82</v>
      </c>
      <c r="B47" s="138" t="s">
        <v>83</v>
      </c>
      <c r="C47" s="304"/>
      <c r="D47" s="139">
        <f>'[3]arkusz główny'!H178</f>
        <v>28807</v>
      </c>
      <c r="E47" s="140">
        <f>'[3]arkusz główny'!I178</f>
        <v>124365516.52999999</v>
      </c>
      <c r="F47" s="307"/>
      <c r="G47" s="141">
        <f>'[3]arkusz główny'!U178</f>
        <v>25466</v>
      </c>
      <c r="H47" s="142">
        <f>'[3]zobowiązania wieloletnie'!F10</f>
        <v>123276631.09</v>
      </c>
      <c r="I47" s="308"/>
      <c r="J47" s="143">
        <f>'[3]arkusz główny'!AK178</f>
        <v>2856</v>
      </c>
      <c r="K47" s="144">
        <f>'[3]arkusz główny'!AL178</f>
        <v>104406336.89</v>
      </c>
      <c r="L47" s="144">
        <f>'[3]arkusz główny'!AM178</f>
        <v>66433549.589999996</v>
      </c>
      <c r="M47" s="144">
        <f>'[3]arkusz główny'!AN178</f>
        <v>23579124.27</v>
      </c>
      <c r="N47" s="309"/>
      <c r="O47" s="310"/>
    </row>
    <row r="48" spans="1:15" x14ac:dyDescent="0.25">
      <c r="A48" s="281"/>
      <c r="B48" s="145" t="s">
        <v>84</v>
      </c>
      <c r="C48" s="304"/>
      <c r="D48" s="139">
        <f>'[3]arkusz główny'!H204</f>
        <v>154</v>
      </c>
      <c r="E48" s="140">
        <f>'[3]arkusz główny'!I204</f>
        <v>2208869.2999999998</v>
      </c>
      <c r="F48" s="307"/>
      <c r="G48" s="146">
        <f>'[3]arkusz główny'!U204</f>
        <v>57</v>
      </c>
      <c r="H48" s="147">
        <f>'[3]zobowiązania wieloletnie'!F11</f>
        <v>457082693.73999995</v>
      </c>
      <c r="I48" s="308"/>
      <c r="J48" s="143">
        <f>'[3]arkusz główny'!AK204</f>
        <v>9440</v>
      </c>
      <c r="K48" s="144">
        <f>'[3]arkusz główny'!AL204</f>
        <v>380815297.3499999</v>
      </c>
      <c r="L48" s="144">
        <f>'[3]arkusz główny'!AM204</f>
        <v>242311963.42999998</v>
      </c>
      <c r="M48" s="144">
        <f>'[3]arkusz główny'!AN204</f>
        <v>86615891.200000003</v>
      </c>
      <c r="N48" s="309"/>
      <c r="O48" s="310"/>
    </row>
    <row r="49" spans="1:15" x14ac:dyDescent="0.25">
      <c r="A49" s="306"/>
      <c r="B49" s="145" t="s">
        <v>85</v>
      </c>
      <c r="C49" s="304"/>
      <c r="D49" s="148"/>
      <c r="E49" s="149"/>
      <c r="F49" s="307"/>
      <c r="G49" s="150"/>
      <c r="H49" s="147">
        <f>'[3]arkusz główny'!V216</f>
        <v>539411558.93000007</v>
      </c>
      <c r="I49" s="308"/>
      <c r="J49" s="143">
        <f>'[3]arkusz główny'!AK216</f>
        <v>7858</v>
      </c>
      <c r="K49" s="144">
        <f>'[3]arkusz główny'!AL216</f>
        <v>414875766.80000007</v>
      </c>
      <c r="L49" s="144">
        <f>'[3]arkusz główny'!AM216</f>
        <v>263985135.25</v>
      </c>
      <c r="M49" s="144">
        <f>'[3]arkusz główny'!AN216</f>
        <v>94062123.179999992</v>
      </c>
      <c r="N49" s="309"/>
      <c r="O49" s="310"/>
    </row>
    <row r="50" spans="1:15" s="155" customFormat="1" ht="13" x14ac:dyDescent="0.3">
      <c r="A50" s="151" t="s">
        <v>86</v>
      </c>
      <c r="B50" s="152" t="s">
        <v>87</v>
      </c>
      <c r="C50" s="305"/>
      <c r="D50" s="129">
        <f>'[3]arkusz główny'!H226</f>
        <v>2639</v>
      </c>
      <c r="E50" s="130">
        <f>'[3]arkusz główny'!I226</f>
        <v>16189352.279999999</v>
      </c>
      <c r="F50" s="131"/>
      <c r="G50" s="153">
        <f>'[3]arkusz główny'!U226</f>
        <v>1822</v>
      </c>
      <c r="H50" s="154">
        <f>'[3]arkusz główny'!V226</f>
        <v>9226615.5700000003</v>
      </c>
      <c r="I50" s="133"/>
      <c r="J50" s="134">
        <f>'[3]arkusz główny'!AK226</f>
        <v>1356</v>
      </c>
      <c r="K50" s="135">
        <f>'[3]arkusz główny'!AL226</f>
        <v>9227062.370000001</v>
      </c>
      <c r="L50" s="135">
        <f>'[3]arkusz główny'!AM226</f>
        <v>5871170.6100000003</v>
      </c>
      <c r="M50" s="135">
        <f>'[3]arkusz główny'!AN226</f>
        <v>2030098.36</v>
      </c>
      <c r="N50" s="136"/>
      <c r="O50" s="137"/>
    </row>
    <row r="51" spans="1:15" x14ac:dyDescent="0.25">
      <c r="A51" s="55">
        <v>9</v>
      </c>
      <c r="B51" s="56" t="s">
        <v>88</v>
      </c>
      <c r="C51" s="57">
        <f>'[3]arkusz główny'!F233</f>
        <v>1160459739.4655051</v>
      </c>
      <c r="D51" s="58">
        <f>SUM(D52:D53)</f>
        <v>804</v>
      </c>
      <c r="E51" s="59"/>
      <c r="F51" s="60"/>
      <c r="G51" s="61">
        <f>SUM(G52)</f>
        <v>772</v>
      </c>
      <c r="H51" s="59">
        <f>'[3]zobowiązania wieloletnie'!F13</f>
        <v>1271001588.3299999</v>
      </c>
      <c r="I51" s="62">
        <f>IFERROR(H51/C51,".")</f>
        <v>1.095256944386032</v>
      </c>
      <c r="J51" s="63">
        <f>J52+J53</f>
        <v>1437</v>
      </c>
      <c r="K51" s="64">
        <f>SUM(K52:K53)</f>
        <v>940927091.3900001</v>
      </c>
      <c r="L51" s="64">
        <f>SUM(L52:L53)</f>
        <v>594960031.92999995</v>
      </c>
      <c r="M51" s="64">
        <f>SUM(M52:M53)</f>
        <v>211300672.39999998</v>
      </c>
      <c r="N51" s="65">
        <f>IFERROR(M51/O51,".")</f>
        <v>0.80521132176103904</v>
      </c>
      <c r="O51" s="66">
        <f>'[3]arkusz główny'!AR233</f>
        <v>262416420</v>
      </c>
    </row>
    <row r="52" spans="1:15" x14ac:dyDescent="0.25">
      <c r="A52" s="281" t="s">
        <v>89</v>
      </c>
      <c r="B52" s="156" t="s">
        <v>90</v>
      </c>
      <c r="C52" s="276"/>
      <c r="D52" s="40">
        <f>'[3]arkusz główny'!H234</f>
        <v>804</v>
      </c>
      <c r="E52" s="318"/>
      <c r="F52" s="277"/>
      <c r="G52" s="43">
        <f>'[3]arkusz główny'!U234</f>
        <v>772</v>
      </c>
      <c r="H52" s="142">
        <f>'[3]zobowiązania wieloletnie'!F14</f>
        <v>992656729.01999998</v>
      </c>
      <c r="I52" s="278"/>
      <c r="J52" s="158">
        <f>'[3]arkusz główny'!AK234</f>
        <v>681</v>
      </c>
      <c r="K52" s="81">
        <f>'[3]arkusz główny'!AL234</f>
        <v>669672193.32000005</v>
      </c>
      <c r="L52" s="45">
        <f>'[3]arkusz główny'!AM234</f>
        <v>422360549.44999999</v>
      </c>
      <c r="M52" s="45">
        <f>'[3]arkusz główny'!AN234</f>
        <v>148323530.25999999</v>
      </c>
      <c r="N52" s="279"/>
      <c r="O52" s="280"/>
    </row>
    <row r="53" spans="1:15" x14ac:dyDescent="0.25">
      <c r="A53" s="281"/>
      <c r="B53" s="159" t="s">
        <v>39</v>
      </c>
      <c r="C53" s="276"/>
      <c r="D53" s="160"/>
      <c r="E53" s="318"/>
      <c r="F53" s="277"/>
      <c r="G53" s="161"/>
      <c r="H53" s="162">
        <f>'[3]zobowiązania wieloletnie'!F15</f>
        <v>278344859.31</v>
      </c>
      <c r="I53" s="278"/>
      <c r="J53" s="52">
        <f>'[3]arkusz główny'!AK247</f>
        <v>756</v>
      </c>
      <c r="K53" s="53">
        <f>'[3]arkusz główny'!AL247</f>
        <v>271254898.06999999</v>
      </c>
      <c r="L53" s="53">
        <f>'[3]arkusz główny'!AM247</f>
        <v>172599482.47999999</v>
      </c>
      <c r="M53" s="53">
        <f>'[3]arkusz główny'!AN247</f>
        <v>62977142.140000001</v>
      </c>
      <c r="N53" s="279"/>
      <c r="O53" s="280"/>
    </row>
    <row r="54" spans="1:15" x14ac:dyDescent="0.25">
      <c r="A54" s="55">
        <v>10</v>
      </c>
      <c r="B54" s="163" t="s">
        <v>91</v>
      </c>
      <c r="C54" s="57">
        <f>'[3]arkusz główny'!F248</f>
        <v>8480647891.3736353</v>
      </c>
      <c r="D54" s="58">
        <f>'[3]arkusz główny'!H248</f>
        <v>639413</v>
      </c>
      <c r="E54" s="59"/>
      <c r="F54" s="60"/>
      <c r="G54" s="61">
        <f>'[3]arkusz główny'!U248</f>
        <v>595497</v>
      </c>
      <c r="H54" s="59">
        <f>'[3]zobowiązania wieloletnie'!F16</f>
        <v>8881397647.6200008</v>
      </c>
      <c r="I54" s="62">
        <f>IFERROR(H54/C54,".")</f>
        <v>1.047254615611857</v>
      </c>
      <c r="J54" s="63">
        <f>'[3]arkusz główny'!AK248</f>
        <v>122500</v>
      </c>
      <c r="K54" s="164">
        <f>'[3]arkusz główny'!AL248</f>
        <v>7634565410.8099985</v>
      </c>
      <c r="L54" s="164">
        <f>'[3]arkusz główny'!AM248</f>
        <v>4857854944.9799995</v>
      </c>
      <c r="M54" s="164">
        <f>'[3]arkusz główny'!AN248</f>
        <v>1717164081.1500001</v>
      </c>
      <c r="N54" s="165">
        <f>IFERROR(M54/O54,".")</f>
        <v>0.89661461323748382</v>
      </c>
      <c r="O54" s="66">
        <f>'[3]arkusz główny'!AR248</f>
        <v>1915164058</v>
      </c>
    </row>
    <row r="55" spans="1:15" x14ac:dyDescent="0.25">
      <c r="A55" s="47" t="s">
        <v>92</v>
      </c>
      <c r="B55" s="138" t="s">
        <v>93</v>
      </c>
      <c r="C55" s="276"/>
      <c r="D55" s="166">
        <f>'[3]arkusz główny'!H249</f>
        <v>595418</v>
      </c>
      <c r="E55" s="317"/>
      <c r="F55" s="314"/>
      <c r="G55" s="169">
        <f>'[3]arkusz główny'!U249</f>
        <v>558197</v>
      </c>
      <c r="H55" s="170">
        <f>'[3]arkusz główny'!V249</f>
        <v>6929620082.75</v>
      </c>
      <c r="I55" s="315"/>
      <c r="J55" s="172">
        <f>'[3]arkusz główny'!AK249</f>
        <v>115134</v>
      </c>
      <c r="K55" s="173">
        <f>'[3]arkusz główny'!AL249</f>
        <v>7046741014.5600004</v>
      </c>
      <c r="L55" s="173">
        <f>'[3]arkusz główny'!AM249</f>
        <v>4483822632.9800005</v>
      </c>
      <c r="M55" s="173">
        <f>'[3]arkusz główny'!AN249</f>
        <v>1585134364.3200002</v>
      </c>
      <c r="N55" s="316"/>
      <c r="O55" s="280"/>
    </row>
    <row r="56" spans="1:15" x14ac:dyDescent="0.25">
      <c r="A56" s="126" t="s">
        <v>94</v>
      </c>
      <c r="B56" s="138" t="s">
        <v>93</v>
      </c>
      <c r="C56" s="276"/>
      <c r="D56" s="104">
        <f>'[3]arkusz główny'!H250</f>
        <v>59861</v>
      </c>
      <c r="E56" s="317"/>
      <c r="F56" s="314"/>
      <c r="G56" s="107">
        <f>'[3]arkusz główny'!U250</f>
        <v>55244</v>
      </c>
      <c r="H56" s="105">
        <f>'[3]arkusz główny'!V250</f>
        <v>582780989.50999999</v>
      </c>
      <c r="I56" s="315"/>
      <c r="J56" s="172">
        <f>'[3]arkusz główny'!AK250</f>
        <v>13477</v>
      </c>
      <c r="K56" s="173">
        <f>'[3]arkusz główny'!AL250</f>
        <v>587824396.25</v>
      </c>
      <c r="L56" s="173">
        <f>'[3]arkusz główny'!AM250</f>
        <v>374032312</v>
      </c>
      <c r="M56" s="173">
        <f>'[3]arkusz główny'!AN250</f>
        <v>132029716.83</v>
      </c>
      <c r="N56" s="316"/>
      <c r="O56" s="280"/>
    </row>
    <row r="57" spans="1:15" x14ac:dyDescent="0.25">
      <c r="A57" s="311" t="s">
        <v>95</v>
      </c>
      <c r="B57" s="138" t="s">
        <v>83</v>
      </c>
      <c r="C57" s="276"/>
      <c r="D57" s="175">
        <f>'[3]arkusz główny'!H251</f>
        <v>489699</v>
      </c>
      <c r="E57" s="317"/>
      <c r="F57" s="314"/>
      <c r="G57" s="176">
        <f>'[3]arkusz główny'!U251</f>
        <v>451770</v>
      </c>
      <c r="H57" s="177">
        <f>'[3]zobowiązania wieloletnie'!F17</f>
        <v>7340284952.6300001</v>
      </c>
      <c r="I57" s="315"/>
      <c r="J57" s="172">
        <f>'[3]arkusz główny'!AK251</f>
        <v>93970</v>
      </c>
      <c r="K57" s="173">
        <f>'[3]arkusz główny'!AL251</f>
        <v>6091509172.0200005</v>
      </c>
      <c r="L57" s="173">
        <f>'[3]arkusz główny'!AM251</f>
        <v>3876026160.210001</v>
      </c>
      <c r="M57" s="173">
        <f>'[3]arkusz główny'!AN251</f>
        <v>1359735889.04</v>
      </c>
      <c r="N57" s="316"/>
      <c r="O57" s="280"/>
    </row>
    <row r="58" spans="1:15" x14ac:dyDescent="0.25">
      <c r="A58" s="312"/>
      <c r="B58" s="178" t="s">
        <v>84</v>
      </c>
      <c r="C58" s="276"/>
      <c r="D58" s="104">
        <f>'[3]arkusz główny'!H269</f>
        <v>149714</v>
      </c>
      <c r="E58" s="317"/>
      <c r="F58" s="314"/>
      <c r="G58" s="107">
        <f>'[3]arkusz główny'!U269</f>
        <v>143727</v>
      </c>
      <c r="H58" s="147">
        <f>'[3]zobowiązania wieloletnie'!F18</f>
        <v>1541112694.99</v>
      </c>
      <c r="I58" s="315"/>
      <c r="J58" s="172">
        <f>'[3]arkusz główny'!AK269</f>
        <v>57609</v>
      </c>
      <c r="K58" s="84">
        <f>'[3]arkusz główny'!AL269</f>
        <v>1543012121.9899995</v>
      </c>
      <c r="L58" s="84">
        <f>'[3]arkusz główny'!AM269</f>
        <v>981800713.26000011</v>
      </c>
      <c r="M58" s="84">
        <f>'[3]arkusz główny'!AN269</f>
        <v>357417627.75</v>
      </c>
      <c r="N58" s="316"/>
      <c r="O58" s="280"/>
    </row>
    <row r="59" spans="1:15" x14ac:dyDescent="0.25">
      <c r="A59" s="288"/>
      <c r="B59" s="179" t="s">
        <v>85</v>
      </c>
      <c r="C59" s="39"/>
      <c r="D59" s="180"/>
      <c r="E59" s="167"/>
      <c r="F59" s="168"/>
      <c r="G59" s="181"/>
      <c r="H59" s="182"/>
      <c r="I59" s="171"/>
      <c r="J59" s="172">
        <f>'[3]arkusz główny'!AK274</f>
        <v>1</v>
      </c>
      <c r="K59" s="84">
        <f>'[3]arkusz główny'!AL274</f>
        <v>44116.800000000003</v>
      </c>
      <c r="L59" s="84">
        <f>'[3]arkusz główny'!AM274</f>
        <v>28071.51</v>
      </c>
      <c r="M59" s="84">
        <f>'[3]arkusz główny'!AN274</f>
        <v>10564.36</v>
      </c>
      <c r="N59" s="174"/>
      <c r="O59" s="46"/>
    </row>
    <row r="60" spans="1:15" x14ac:dyDescent="0.25">
      <c r="A60" s="55">
        <v>11</v>
      </c>
      <c r="B60" s="56" t="s">
        <v>96</v>
      </c>
      <c r="C60" s="57">
        <f>'[3]arkusz główny'!F275</f>
        <v>3750466952.6106596</v>
      </c>
      <c r="D60" s="58">
        <f>'[3]arkusz główny'!H275</f>
        <v>166320</v>
      </c>
      <c r="E60" s="59"/>
      <c r="F60" s="60"/>
      <c r="G60" s="61">
        <f>'[3]arkusz główny'!U275</f>
        <v>150805</v>
      </c>
      <c r="H60" s="59">
        <f>'[3]zobowiązania wieloletnie'!F19</f>
        <v>3834048522.9299998</v>
      </c>
      <c r="I60" s="62">
        <f>IFERROR(H60/C60,".")</f>
        <v>1.0222856437279524</v>
      </c>
      <c r="J60" s="63">
        <f>'[3]arkusz główny'!AK275</f>
        <v>34155</v>
      </c>
      <c r="K60" s="164">
        <f>'[3]arkusz główny'!AL275</f>
        <v>3135574540.4200001</v>
      </c>
      <c r="L60" s="164">
        <f>'[3]arkusz główny'!AM275</f>
        <v>1995162509.7000003</v>
      </c>
      <c r="M60" s="164">
        <f>'[3]arkusz główny'!AN275</f>
        <v>705599051.46000004</v>
      </c>
      <c r="N60" s="165">
        <f>IFERROR(M60/O60,".")</f>
        <v>0.8310276140777525</v>
      </c>
      <c r="O60" s="66">
        <f>'[3]arkusz główny'!AR275</f>
        <v>849068117</v>
      </c>
    </row>
    <row r="61" spans="1:15" x14ac:dyDescent="0.25">
      <c r="A61" s="67" t="s">
        <v>97</v>
      </c>
      <c r="B61" s="38" t="s">
        <v>98</v>
      </c>
      <c r="C61" s="276"/>
      <c r="D61" s="166">
        <f>'[3]arkusz główny'!H276</f>
        <v>41847</v>
      </c>
      <c r="E61" s="313"/>
      <c r="F61" s="314"/>
      <c r="G61" s="169">
        <f>'[3]arkusz główny'!U276</f>
        <v>35334</v>
      </c>
      <c r="H61" s="170">
        <f>'[3]arkusz główny'!V276</f>
        <v>729055175.0999999</v>
      </c>
      <c r="I61" s="315"/>
      <c r="J61" s="172">
        <f>'[3]arkusz główny'!AK276</f>
        <v>16705</v>
      </c>
      <c r="K61" s="173">
        <f>'[3]arkusz główny'!AL276</f>
        <v>732612872.28000009</v>
      </c>
      <c r="L61" s="173">
        <f>'[3]arkusz główny'!AM276</f>
        <v>466161233.27000004</v>
      </c>
      <c r="M61" s="173">
        <f>'[3]arkusz główny'!AN276</f>
        <v>164044834.69999999</v>
      </c>
      <c r="N61" s="316"/>
      <c r="O61" s="280"/>
    </row>
    <row r="62" spans="1:15" x14ac:dyDescent="0.25">
      <c r="A62" s="126" t="s">
        <v>99</v>
      </c>
      <c r="B62" s="72" t="s">
        <v>100</v>
      </c>
      <c r="C62" s="276"/>
      <c r="D62" s="104">
        <f>'[3]arkusz główny'!H277</f>
        <v>138957</v>
      </c>
      <c r="E62" s="313"/>
      <c r="F62" s="314"/>
      <c r="G62" s="107">
        <f>'[3]arkusz główny'!U277</f>
        <v>126819</v>
      </c>
      <c r="H62" s="105">
        <f>'[3]arkusz główny'!V277</f>
        <v>2412296965.1400003</v>
      </c>
      <c r="I62" s="315"/>
      <c r="J62" s="172">
        <f>'[3]arkusz główny'!AK277</f>
        <v>30181</v>
      </c>
      <c r="K62" s="173">
        <f>'[3]arkusz główny'!AL277</f>
        <v>2402961668.1399999</v>
      </c>
      <c r="L62" s="173">
        <f>'[3]arkusz główny'!AM277</f>
        <v>1529001276.4299998</v>
      </c>
      <c r="M62" s="173">
        <f>'[3]arkusz główny'!AN277</f>
        <v>541554216.75999999</v>
      </c>
      <c r="N62" s="316"/>
      <c r="O62" s="280"/>
    </row>
    <row r="63" spans="1:15" x14ac:dyDescent="0.25">
      <c r="A63" s="311" t="s">
        <v>101</v>
      </c>
      <c r="B63" s="183" t="s">
        <v>90</v>
      </c>
      <c r="C63" s="276"/>
      <c r="D63" s="175">
        <f>'[3]arkusz główny'!H278</f>
        <v>125540</v>
      </c>
      <c r="E63" s="313"/>
      <c r="F63" s="314"/>
      <c r="G63" s="176">
        <f>'[3]arkusz główny'!U278</f>
        <v>110845</v>
      </c>
      <c r="H63" s="177">
        <f>'[3]zobowiązania wieloletnie'!F20</f>
        <v>3273163372.8099999</v>
      </c>
      <c r="I63" s="315"/>
      <c r="J63" s="109">
        <f>'[3]arkusz główny'!AK278</f>
        <v>23846</v>
      </c>
      <c r="K63" s="184">
        <f>'[3]arkusz główny'!AL278</f>
        <v>2574536109.4699998</v>
      </c>
      <c r="L63" s="184">
        <f>'[3]arkusz główny'!AM278</f>
        <v>1638174106.3300004</v>
      </c>
      <c r="M63" s="184">
        <f>'[3]arkusz główny'!AN278</f>
        <v>575740479.73000002</v>
      </c>
      <c r="N63" s="316"/>
      <c r="O63" s="280"/>
    </row>
    <row r="64" spans="1:15" x14ac:dyDescent="0.25">
      <c r="A64" s="312"/>
      <c r="B64" s="159" t="s">
        <v>39</v>
      </c>
      <c r="C64" s="276"/>
      <c r="D64" s="166">
        <f>'[3]arkusz główny'!H296</f>
        <v>40780</v>
      </c>
      <c r="E64" s="313"/>
      <c r="F64" s="314"/>
      <c r="G64" s="169">
        <f>'[3]arkusz główny'!U296</f>
        <v>39960</v>
      </c>
      <c r="H64" s="162">
        <f>'[3]zobowiązania wieloletnie'!F21</f>
        <v>560885150.12</v>
      </c>
      <c r="I64" s="315"/>
      <c r="J64" s="109">
        <f>'[3]arkusz główny'!AK296</f>
        <v>17901</v>
      </c>
      <c r="K64" s="84">
        <f>'[3]arkusz główny'!AL296</f>
        <v>561038430.95000005</v>
      </c>
      <c r="L64" s="84">
        <f>'[3]arkusz główny'!AM296</f>
        <v>356988403.37</v>
      </c>
      <c r="M64" s="84">
        <f>'[3]arkusz główny'!AN296</f>
        <v>129858571.72999999</v>
      </c>
      <c r="N64" s="316"/>
      <c r="O64" s="280"/>
    </row>
    <row r="65" spans="1:15" x14ac:dyDescent="0.25">
      <c r="A65" s="55">
        <v>13</v>
      </c>
      <c r="B65" s="56" t="s">
        <v>102</v>
      </c>
      <c r="C65" s="57">
        <f>'[3]arkusz główny'!F301</f>
        <v>12520156800.853111</v>
      </c>
      <c r="D65" s="58">
        <f>'[3]arkusz główny'!H301</f>
        <v>7142020</v>
      </c>
      <c r="E65" s="59"/>
      <c r="F65" s="60"/>
      <c r="G65" s="61">
        <f>'[3]arkusz główny'!U301</f>
        <v>6805281</v>
      </c>
      <c r="H65" s="59">
        <f>'[3]arkusz główny'!V301</f>
        <v>11896531558.959999</v>
      </c>
      <c r="I65" s="62">
        <f>IFERROR(H65/C65,".")</f>
        <v>0.95019030098324175</v>
      </c>
      <c r="J65" s="63">
        <f>'[3]arkusz główny'!AK301</f>
        <v>1097255</v>
      </c>
      <c r="K65" s="64">
        <f>'[3]arkusz główny'!AL301</f>
        <v>12351245204.26</v>
      </c>
      <c r="L65" s="64">
        <f>'[3]arkusz główny'!AM301</f>
        <v>8366107766.2799997</v>
      </c>
      <c r="M65" s="64">
        <f>'[3]arkusz główny'!AN301</f>
        <v>2781448938.5499997</v>
      </c>
      <c r="N65" s="65">
        <f>IFERROR(M65/O65,".")</f>
        <v>0.98600478973513828</v>
      </c>
      <c r="O65" s="66">
        <f>'[3]arkusz główny'!AR301</f>
        <v>2820928425</v>
      </c>
    </row>
    <row r="66" spans="1:15" x14ac:dyDescent="0.25">
      <c r="A66" s="37" t="s">
        <v>103</v>
      </c>
      <c r="B66" s="319" t="s">
        <v>104</v>
      </c>
      <c r="C66" s="276"/>
      <c r="D66" s="185">
        <f>'[3]arkusz główny'!H302</f>
        <v>279918</v>
      </c>
      <c r="E66" s="318"/>
      <c r="F66" s="277"/>
      <c r="G66" s="186">
        <f>'[3]arkusz główny'!U302</f>
        <v>265837</v>
      </c>
      <c r="H66" s="187">
        <f>'[3]arkusz główny'!V302</f>
        <v>583137827.66999996</v>
      </c>
      <c r="I66" s="278"/>
      <c r="J66" s="188">
        <f>'[3]arkusz główny'!AK302</f>
        <v>42011</v>
      </c>
      <c r="K66" s="189">
        <f>'[3]arkusz główny'!AL302</f>
        <v>605629155.75999987</v>
      </c>
      <c r="L66" s="189">
        <f>'[3]arkusz główny'!AM302</f>
        <v>412782091.1099999</v>
      </c>
      <c r="M66" s="189">
        <f>'[3]arkusz główny'!AN302</f>
        <v>136243461.88999996</v>
      </c>
      <c r="N66" s="279"/>
      <c r="O66" s="280"/>
    </row>
    <row r="67" spans="1:15" x14ac:dyDescent="0.25">
      <c r="A67" s="126" t="s">
        <v>105</v>
      </c>
      <c r="B67" s="320"/>
      <c r="C67" s="276"/>
      <c r="D67" s="185">
        <f>'[3]arkusz główny'!H303</f>
        <v>5929617</v>
      </c>
      <c r="E67" s="318"/>
      <c r="F67" s="277"/>
      <c r="G67" s="186">
        <f>'[3]arkusz główny'!U303</f>
        <v>5673126</v>
      </c>
      <c r="H67" s="187">
        <f>'[3]arkusz główny'!V303</f>
        <v>10006876902.65</v>
      </c>
      <c r="I67" s="278"/>
      <c r="J67" s="190">
        <f>'[3]arkusz główny'!AK303</f>
        <v>938715</v>
      </c>
      <c r="K67" s="191">
        <f>'[3]arkusz główny'!AL303</f>
        <v>10377116071.93</v>
      </c>
      <c r="L67" s="191">
        <f>'[3]arkusz główny'!AM303</f>
        <v>7002972150.0900021</v>
      </c>
      <c r="M67" s="191">
        <f>'[3]arkusz główny'!AN303</f>
        <v>2340995699.6799998</v>
      </c>
      <c r="N67" s="279"/>
      <c r="O67" s="280"/>
    </row>
    <row r="68" spans="1:15" x14ac:dyDescent="0.25">
      <c r="A68" s="126" t="s">
        <v>106</v>
      </c>
      <c r="B68" s="321"/>
      <c r="C68" s="276"/>
      <c r="D68" s="185">
        <f>'[3]arkusz główny'!H304</f>
        <v>1142957</v>
      </c>
      <c r="E68" s="318"/>
      <c r="F68" s="277"/>
      <c r="G68" s="186">
        <f>'[3]arkusz główny'!U304</f>
        <v>1067931</v>
      </c>
      <c r="H68" s="187">
        <f>'[3]arkusz główny'!V304</f>
        <v>1306516828.6400001</v>
      </c>
      <c r="I68" s="278"/>
      <c r="J68" s="190">
        <f>'[3]arkusz główny'!AK304</f>
        <v>223077</v>
      </c>
      <c r="K68" s="191">
        <f>'[3]arkusz główny'!AL304</f>
        <v>1368499976.5700002</v>
      </c>
      <c r="L68" s="191">
        <f>'[3]arkusz główny'!AM304</f>
        <v>950353525.07999992</v>
      </c>
      <c r="M68" s="191">
        <f>'[3]arkusz główny'!AN304</f>
        <v>304209776.98000002</v>
      </c>
      <c r="N68" s="279"/>
      <c r="O68" s="280"/>
    </row>
    <row r="69" spans="1:15" x14ac:dyDescent="0.25">
      <c r="A69" s="286" t="s">
        <v>107</v>
      </c>
      <c r="B69" s="183" t="s">
        <v>90</v>
      </c>
      <c r="C69" s="276"/>
      <c r="D69" s="192">
        <f>'[3]arkusz główny'!H305</f>
        <v>7141211</v>
      </c>
      <c r="E69" s="318"/>
      <c r="F69" s="277"/>
      <c r="G69" s="193">
        <f>'[3]arkusz główny'!U305</f>
        <v>6804472</v>
      </c>
      <c r="H69" s="194">
        <f>'[3]arkusz główny'!V305</f>
        <v>11892528018.66</v>
      </c>
      <c r="I69" s="278"/>
      <c r="J69" s="109">
        <f>'[3]arkusz główny'!AK305</f>
        <v>1097176</v>
      </c>
      <c r="K69" s="84">
        <f>'[3]arkusz główny'!AL305</f>
        <v>12348819937.870001</v>
      </c>
      <c r="L69" s="84">
        <f>'[3]arkusz główny'!AM305</f>
        <v>8364564572.0199995</v>
      </c>
      <c r="M69" s="84">
        <f>'[3]arkusz główny'!AN305</f>
        <v>2780882728.6999998</v>
      </c>
      <c r="N69" s="279"/>
      <c r="O69" s="280"/>
    </row>
    <row r="70" spans="1:15" x14ac:dyDescent="0.25">
      <c r="A70" s="281"/>
      <c r="B70" s="159" t="s">
        <v>108</v>
      </c>
      <c r="C70" s="276"/>
      <c r="D70" s="49">
        <f>'[3]arkusz główny'!H315</f>
        <v>809</v>
      </c>
      <c r="E70" s="318"/>
      <c r="F70" s="277"/>
      <c r="G70" s="193">
        <f>'[3]arkusz główny'!U315</f>
        <v>809</v>
      </c>
      <c r="H70" s="194">
        <f>'[3]arkusz główny'!V315</f>
        <v>4003540.3000000003</v>
      </c>
      <c r="I70" s="278"/>
      <c r="J70" s="109">
        <f>'[3]arkusz główny'!AK315</f>
        <v>812</v>
      </c>
      <c r="K70" s="84">
        <f>'[3]arkusz główny'!AL315</f>
        <v>2425266.3899999997</v>
      </c>
      <c r="L70" s="84">
        <f>'[3]arkusz główny'!AM315</f>
        <v>1543194.2599999998</v>
      </c>
      <c r="M70" s="84">
        <f>'[3]arkusz główny'!AN315</f>
        <v>566209.84999999986</v>
      </c>
      <c r="N70" s="279"/>
      <c r="O70" s="280"/>
    </row>
    <row r="71" spans="1:15" x14ac:dyDescent="0.25">
      <c r="A71" s="195">
        <v>14</v>
      </c>
      <c r="B71" s="196" t="s">
        <v>109</v>
      </c>
      <c r="C71" s="197">
        <f>'[3]arkusz główny'!F317</f>
        <v>973448183.83563507</v>
      </c>
      <c r="D71" s="198">
        <f>'[3]arkusz główny'!H317</f>
        <v>144698</v>
      </c>
      <c r="E71" s="199"/>
      <c r="F71" s="200"/>
      <c r="G71" s="201">
        <f>'[3]arkusz główny'!U317</f>
        <v>136634</v>
      </c>
      <c r="H71" s="202">
        <f>'[3]arkusz główny'!V317</f>
        <v>969665773.91000009</v>
      </c>
      <c r="I71" s="203">
        <f>IFERROR(H71/C71,".")</f>
        <v>0.9961144208922027</v>
      </c>
      <c r="J71" s="204">
        <f>'[3]arkusz główny'!AK317</f>
        <v>57961</v>
      </c>
      <c r="K71" s="205">
        <f>'[3]arkusz główny'!AL317</f>
        <v>970572134.53000009</v>
      </c>
      <c r="L71" s="205">
        <f>'[3]arkusz główny'!AM317</f>
        <v>668774217.80999994</v>
      </c>
      <c r="M71" s="205">
        <f>'[3]arkusz główny'!AN317</f>
        <v>210659860.01000002</v>
      </c>
      <c r="N71" s="206">
        <f>IFERROR(M71/O71,".")</f>
        <v>0.99678177349294983</v>
      </c>
      <c r="O71" s="207">
        <f>'[3]arkusz główny'!AR317</f>
        <v>211340000</v>
      </c>
    </row>
    <row r="72" spans="1:15" x14ac:dyDescent="0.25">
      <c r="A72" s="208">
        <v>16</v>
      </c>
      <c r="B72" s="163" t="s">
        <v>110</v>
      </c>
      <c r="C72" s="197">
        <f>'[3]arkusz główny'!F322</f>
        <v>725635863.09587002</v>
      </c>
      <c r="D72" s="198">
        <f>'[3]arkusz główny'!H322</f>
        <v>1112</v>
      </c>
      <c r="E72" s="202">
        <f>'[3]arkusz główny'!I322</f>
        <v>2556911304.2199993</v>
      </c>
      <c r="F72" s="209">
        <f>IFERROR(E72/C72,".")</f>
        <v>3.5236837569068493</v>
      </c>
      <c r="G72" s="201">
        <f>'[3]arkusz główny'!U322</f>
        <v>438</v>
      </c>
      <c r="H72" s="202">
        <f>'[3]arkusz główny'!V322</f>
        <v>726150673.12</v>
      </c>
      <c r="I72" s="203">
        <f>IFERROR(H72/C72,".")</f>
        <v>1.0007094605577149</v>
      </c>
      <c r="J72" s="204">
        <f>'[3]arkusz główny'!AK322</f>
        <v>336</v>
      </c>
      <c r="K72" s="205">
        <f>'[3]arkusz główny'!AL322</f>
        <v>380047127.17000002</v>
      </c>
      <c r="L72" s="205">
        <f>'[3]arkusz główny'!AM322</f>
        <v>174035636.5</v>
      </c>
      <c r="M72" s="205">
        <f>'[3]arkusz główny'!AN322</f>
        <v>83182312.269999981</v>
      </c>
      <c r="N72" s="206">
        <f>IFERROR(M72/O72,".")</f>
        <v>0.508312296034514</v>
      </c>
      <c r="O72" s="207">
        <f>'[3]arkusz główny'!AR322</f>
        <v>163644108</v>
      </c>
    </row>
    <row r="73" spans="1:15" x14ac:dyDescent="0.25">
      <c r="A73" s="208">
        <v>17</v>
      </c>
      <c r="B73" s="163" t="s">
        <v>111</v>
      </c>
      <c r="C73" s="197">
        <f>'[3]arkusz główny'!F330</f>
        <v>36725254.023994997</v>
      </c>
      <c r="D73" s="210">
        <f>'[3]arkusz główny'!H330</f>
        <v>1226</v>
      </c>
      <c r="E73" s="202">
        <f>'[3]arkusz główny'!I330</f>
        <v>9975401.3800000008</v>
      </c>
      <c r="F73" s="209">
        <f>IFERROR(E73/C73,".")</f>
        <v>0.27162239295832841</v>
      </c>
      <c r="G73" s="201">
        <f>'[3]arkusz główny'!U330</f>
        <v>548</v>
      </c>
      <c r="H73" s="202">
        <f>'[3]arkusz główny'!V330</f>
        <v>5885182.25</v>
      </c>
      <c r="I73" s="203">
        <f>IFERROR(H73/C73,".")</f>
        <v>0.1602489187999851</v>
      </c>
      <c r="J73" s="204">
        <f>'[3]arkusz główny'!AK330</f>
        <v>536</v>
      </c>
      <c r="K73" s="205">
        <f>'[3]arkusz główny'!AL330</f>
        <v>5882589.4400000004</v>
      </c>
      <c r="L73" s="205">
        <f>'[3]arkusz główny'!AM330</f>
        <v>3743088.8000000007</v>
      </c>
      <c r="M73" s="205">
        <f>'[3]arkusz główny'!AN330</f>
        <v>1291365.0300000003</v>
      </c>
      <c r="N73" s="206">
        <f>IFERROR(M73/O73,".")</f>
        <v>0.15246340377804019</v>
      </c>
      <c r="O73" s="207">
        <f>'[3]arkusz główny'!AR330</f>
        <v>8470000</v>
      </c>
    </row>
    <row r="74" spans="1:15" x14ac:dyDescent="0.25">
      <c r="A74" s="55">
        <v>19</v>
      </c>
      <c r="B74" s="56" t="s">
        <v>112</v>
      </c>
      <c r="C74" s="57">
        <f>'[3]arkusz główny'!F335</f>
        <v>4264263319.2181606</v>
      </c>
      <c r="D74" s="211">
        <f>D75+D76+D79+D82</f>
        <v>53612</v>
      </c>
      <c r="E74" s="59">
        <f>E75+E76+E79+E82</f>
        <v>6944616762.2848139</v>
      </c>
      <c r="F74" s="60">
        <f>IFERROR(E74/C74,".")</f>
        <v>1.6285618974294691</v>
      </c>
      <c r="G74" s="61">
        <f>G75+G76+G79+G82</f>
        <v>30946</v>
      </c>
      <c r="H74" s="59">
        <f>H75+H76+H79+H82</f>
        <v>4260911809.6060953</v>
      </c>
      <c r="I74" s="62">
        <f>IFERROR(H74/C74,".")</f>
        <v>0.99921404721960749</v>
      </c>
      <c r="J74" s="63">
        <f>'[3]arkusz główny'!AK335</f>
        <v>23262</v>
      </c>
      <c r="K74" s="64">
        <f>K75+K76+K79+K82</f>
        <v>3775227621.8299999</v>
      </c>
      <c r="L74" s="64">
        <f>L75+L76+L79+L82</f>
        <v>2332508848.2600002</v>
      </c>
      <c r="M74" s="64">
        <f>M75+M76+M79+M82</f>
        <v>850265273.43999994</v>
      </c>
      <c r="N74" s="65">
        <f>IFERROR(M74/O74,".")</f>
        <v>0.88142043157435812</v>
      </c>
      <c r="O74" s="66">
        <f>'[3]arkusz główny'!AR335</f>
        <v>964653465</v>
      </c>
    </row>
    <row r="75" spans="1:15" x14ac:dyDescent="0.25">
      <c r="A75" s="37" t="s">
        <v>113</v>
      </c>
      <c r="B75" s="212" t="s">
        <v>114</v>
      </c>
      <c r="C75" s="276"/>
      <c r="D75" s="213">
        <f>'[3]arkusz główny'!H336</f>
        <v>620</v>
      </c>
      <c r="E75" s="41">
        <f>'[3]arkusz główny'!I336</f>
        <v>61028000</v>
      </c>
      <c r="F75" s="277"/>
      <c r="G75" s="214">
        <f>'[3]arkusz główny'!U336</f>
        <v>606</v>
      </c>
      <c r="H75" s="94">
        <f>'[3]arkusz główny'!V336</f>
        <v>59862000</v>
      </c>
      <c r="I75" s="278"/>
      <c r="J75" s="44">
        <f>'[3]arkusz główny'!AK336</f>
        <v>334</v>
      </c>
      <c r="K75" s="215">
        <f>'[3]arkusz główny'!AL336</f>
        <v>59798460</v>
      </c>
      <c r="L75" s="215">
        <f>'[3]arkusz główny'!AM336</f>
        <v>38049760.07</v>
      </c>
      <c r="M75" s="215">
        <f>'[3]arkusz główny'!AN336</f>
        <v>13630497.820000002</v>
      </c>
      <c r="N75" s="279"/>
      <c r="O75" s="280"/>
    </row>
    <row r="76" spans="1:15" x14ac:dyDescent="0.25">
      <c r="A76" s="286" t="s">
        <v>115</v>
      </c>
      <c r="B76" s="85" t="s">
        <v>116</v>
      </c>
      <c r="C76" s="276"/>
      <c r="D76" s="93">
        <f>'[3]arkusz główny'!H339</f>
        <v>52314</v>
      </c>
      <c r="E76" s="94">
        <f>'[3]arkusz główny'!I339</f>
        <v>6006688210.8176279</v>
      </c>
      <c r="F76" s="277"/>
      <c r="G76" s="95">
        <f>SUM(G77:G78)</f>
        <v>29747</v>
      </c>
      <c r="H76" s="94">
        <f>SUM(H77:H78)</f>
        <v>3375251601.7692294</v>
      </c>
      <c r="I76" s="278"/>
      <c r="J76" s="80">
        <f>'[3]arkusz główny'!AK339</f>
        <v>23172</v>
      </c>
      <c r="K76" s="81">
        <f>'[3]arkusz główny'!AL339</f>
        <v>2975173528.6299996</v>
      </c>
      <c r="L76" s="81">
        <f>'[3]arkusz główny'!AM339</f>
        <v>1843534513.4800003</v>
      </c>
      <c r="M76" s="81">
        <f>'[3]arkusz główny'!AN339</f>
        <v>670162045.77999997</v>
      </c>
      <c r="N76" s="279"/>
      <c r="O76" s="280"/>
    </row>
    <row r="77" spans="1:15" x14ac:dyDescent="0.25">
      <c r="A77" s="287"/>
      <c r="B77" s="183" t="s">
        <v>117</v>
      </c>
      <c r="C77" s="276"/>
      <c r="D77" s="93">
        <f>'[3]arkusz główny'!H340</f>
        <v>52314</v>
      </c>
      <c r="E77" s="94">
        <f>'[3]arkusz główny'!I340</f>
        <v>6006688210.8176279</v>
      </c>
      <c r="F77" s="277"/>
      <c r="G77" s="95">
        <f>'[3]arkusz główny'!U340</f>
        <v>29684</v>
      </c>
      <c r="H77" s="94">
        <f>'[3]arkusz główny'!V340</f>
        <v>3370204921.2292295</v>
      </c>
      <c r="I77" s="278"/>
      <c r="J77" s="80">
        <f>'[3]arkusz główny'!AK340</f>
        <v>23118</v>
      </c>
      <c r="K77" s="81">
        <f>'[3]arkusz główny'!AL340</f>
        <v>2970126848.0899997</v>
      </c>
      <c r="L77" s="81">
        <f>'[3]arkusz główny'!AM340</f>
        <v>1840323310.8600004</v>
      </c>
      <c r="M77" s="81">
        <f>'[3]arkusz główny'!AN340</f>
        <v>669027334.11000001</v>
      </c>
      <c r="N77" s="279"/>
      <c r="O77" s="280"/>
    </row>
    <row r="78" spans="1:15" x14ac:dyDescent="0.25">
      <c r="A78" s="288"/>
      <c r="B78" s="159" t="s">
        <v>118</v>
      </c>
      <c r="C78" s="276"/>
      <c r="D78" s="216"/>
      <c r="E78" s="217"/>
      <c r="F78" s="277"/>
      <c r="G78" s="95">
        <f>'[3]arkusz główny'!U341</f>
        <v>63</v>
      </c>
      <c r="H78" s="94">
        <f>'[3]arkusz główny'!V341</f>
        <v>5046680.5399999991</v>
      </c>
      <c r="I78" s="278"/>
      <c r="J78" s="80">
        <f>'[3]arkusz główny'!AK341</f>
        <v>62</v>
      </c>
      <c r="K78" s="81">
        <f>'[3]arkusz główny'!AL341</f>
        <v>5046680.5399999991</v>
      </c>
      <c r="L78" s="81">
        <f>'[3]arkusz główny'!AM341</f>
        <v>3211202.62</v>
      </c>
      <c r="M78" s="81">
        <f>'[3]arkusz główny'!AN341</f>
        <v>1134711.67</v>
      </c>
      <c r="N78" s="279"/>
      <c r="O78" s="280"/>
    </row>
    <row r="79" spans="1:15" x14ac:dyDescent="0.25">
      <c r="A79" s="286" t="s">
        <v>119</v>
      </c>
      <c r="B79" s="85" t="s">
        <v>120</v>
      </c>
      <c r="C79" s="276"/>
      <c r="D79" s="93">
        <f>'[3]arkusz główny'!H342</f>
        <v>404</v>
      </c>
      <c r="E79" s="94">
        <f>'[3]arkusz główny'!I342</f>
        <v>244129322.9807418</v>
      </c>
      <c r="F79" s="277"/>
      <c r="G79" s="95">
        <f>SUM(G80:G81)</f>
        <v>320</v>
      </c>
      <c r="H79" s="94">
        <f>SUM(H80:H81)</f>
        <v>194608131.85042119</v>
      </c>
      <c r="I79" s="278"/>
      <c r="J79" s="80">
        <f>'[3]arkusz główny'!AK342</f>
        <v>284</v>
      </c>
      <c r="K79" s="81">
        <f>'[3]arkusz główny'!AL342</f>
        <v>140845044.49000001</v>
      </c>
      <c r="L79" s="81">
        <f>'[3]arkusz główny'!AM342</f>
        <v>70499062.079999998</v>
      </c>
      <c r="M79" s="81">
        <f>'[3]arkusz główny'!AN342</f>
        <v>31227584.300000001</v>
      </c>
      <c r="N79" s="279"/>
      <c r="O79" s="280"/>
    </row>
    <row r="80" spans="1:15" x14ac:dyDescent="0.25">
      <c r="A80" s="287"/>
      <c r="B80" s="183" t="s">
        <v>117</v>
      </c>
      <c r="C80" s="276"/>
      <c r="D80" s="49">
        <f>'[3]arkusz główny'!H343</f>
        <v>404</v>
      </c>
      <c r="E80" s="50">
        <f>'[3]arkusz główny'!I343</f>
        <v>244129322.9807418</v>
      </c>
      <c r="F80" s="277"/>
      <c r="G80" s="51">
        <f>'[3]arkusz główny'!U343</f>
        <v>316</v>
      </c>
      <c r="H80" s="50">
        <f>'[3]arkusz główny'!V343</f>
        <v>193637973.57042119</v>
      </c>
      <c r="I80" s="278"/>
      <c r="J80" s="52">
        <f>'[3]arkusz główny'!AK343</f>
        <v>283</v>
      </c>
      <c r="K80" s="53">
        <f>'[3]arkusz główny'!AL343</f>
        <v>139874886.21000001</v>
      </c>
      <c r="L80" s="53">
        <f>'[3]arkusz główny'!AM343</f>
        <v>69881750.399999991</v>
      </c>
      <c r="M80" s="53">
        <f>'[3]arkusz główny'!AN343</f>
        <v>31009737.66</v>
      </c>
      <c r="N80" s="279"/>
      <c r="O80" s="280"/>
    </row>
    <row r="81" spans="1:15" x14ac:dyDescent="0.25">
      <c r="A81" s="288"/>
      <c r="B81" s="159" t="s">
        <v>118</v>
      </c>
      <c r="C81" s="276"/>
      <c r="D81" s="216"/>
      <c r="E81" s="217"/>
      <c r="F81" s="314"/>
      <c r="G81" s="51">
        <f>'[3]arkusz główny'!U344</f>
        <v>4</v>
      </c>
      <c r="H81" s="50">
        <f>'[3]arkusz główny'!V344</f>
        <v>970158.28</v>
      </c>
      <c r="I81" s="278"/>
      <c r="J81" s="52">
        <f>'[3]arkusz główny'!AK344</f>
        <v>7</v>
      </c>
      <c r="K81" s="53">
        <f>'[3]arkusz główny'!AL344</f>
        <v>970158.28</v>
      </c>
      <c r="L81" s="53">
        <f>'[3]arkusz główny'!AM344</f>
        <v>617311.68000000005</v>
      </c>
      <c r="M81" s="53">
        <f>'[3]arkusz główny'!AN344</f>
        <v>217846.64</v>
      </c>
      <c r="N81" s="279"/>
      <c r="O81" s="280"/>
    </row>
    <row r="82" spans="1:15" x14ac:dyDescent="0.25">
      <c r="A82" s="47" t="s">
        <v>121</v>
      </c>
      <c r="B82" s="82" t="s">
        <v>122</v>
      </c>
      <c r="C82" s="276"/>
      <c r="D82" s="49">
        <f>'[3]arkusz główny'!H345</f>
        <v>274</v>
      </c>
      <c r="E82" s="50">
        <f>'[3]arkusz główny'!I345</f>
        <v>632771228.48644459</v>
      </c>
      <c r="F82" s="277"/>
      <c r="G82" s="51">
        <f>'[3]arkusz główny'!U345</f>
        <v>273</v>
      </c>
      <c r="H82" s="50">
        <f>'[3]arkusz główny'!V345</f>
        <v>631190075.98644459</v>
      </c>
      <c r="I82" s="278"/>
      <c r="J82" s="52">
        <f>'[3]arkusz główny'!AK345</f>
        <v>274</v>
      </c>
      <c r="K82" s="53">
        <f>'[3]arkusz główny'!AL345</f>
        <v>599410588.71000004</v>
      </c>
      <c r="L82" s="53">
        <f>'[3]arkusz główny'!AM345</f>
        <v>380425512.62999994</v>
      </c>
      <c r="M82" s="53">
        <f>'[3]arkusz główny'!AN345</f>
        <v>135245145.53999999</v>
      </c>
      <c r="N82" s="279"/>
      <c r="O82" s="280"/>
    </row>
    <row r="83" spans="1:15" x14ac:dyDescent="0.25">
      <c r="A83" s="55">
        <v>20</v>
      </c>
      <c r="B83" s="56" t="s">
        <v>123</v>
      </c>
      <c r="C83" s="57">
        <f>'[3]arkusz główny'!F346</f>
        <v>2112257579.8261452</v>
      </c>
      <c r="D83" s="58">
        <f>'[3]arkusz główny'!H346</f>
        <v>1847</v>
      </c>
      <c r="E83" s="59">
        <f>'[3]arkusz główny'!I346</f>
        <v>1711079346.8300002</v>
      </c>
      <c r="F83" s="60">
        <f>IFERROR(E83/C83,".")</f>
        <v>0.81007134886022514</v>
      </c>
      <c r="G83" s="61">
        <f>'[3]arkusz główny'!U346</f>
        <v>1692</v>
      </c>
      <c r="H83" s="59">
        <f>'[3]arkusz główny'!V346</f>
        <v>1541312502.4199996</v>
      </c>
      <c r="I83" s="62">
        <f>IFERROR(H83/C83,".")</f>
        <v>0.72969912246538671</v>
      </c>
      <c r="J83" s="63">
        <f>'[3]arkusz główny'!AK346</f>
        <v>43</v>
      </c>
      <c r="K83" s="64">
        <f>'[3]arkusz główny'!AL346</f>
        <v>1344595967.5999999</v>
      </c>
      <c r="L83" s="64">
        <f>'[3]arkusz główny'!AM346</f>
        <v>855566085.28999984</v>
      </c>
      <c r="M83" s="64">
        <f>'[3]arkusz główny'!AN346</f>
        <v>299466591.46999997</v>
      </c>
      <c r="N83" s="65">
        <f>IFERROR(M83/O83,".")</f>
        <v>0.62631835421782778</v>
      </c>
      <c r="O83" s="66">
        <f>'[3]arkusz główny'!AR346</f>
        <v>478137978</v>
      </c>
    </row>
    <row r="84" spans="1:15" ht="24.75" customHeight="1" x14ac:dyDescent="0.25">
      <c r="A84" s="55">
        <f>'[3]arkusz główny'!B349</f>
        <v>21</v>
      </c>
      <c r="B84" s="56" t="e">
        <f>'[3]arkusz główny'!C349:D349</f>
        <v>#VALUE!</v>
      </c>
      <c r="C84" s="57">
        <f>'[3]arkusz główny'!F349</f>
        <v>1198799740.324955</v>
      </c>
      <c r="D84" s="211">
        <f>'[3]arkusz główny'!H349</f>
        <v>195625</v>
      </c>
      <c r="E84" s="218"/>
      <c r="F84" s="219"/>
      <c r="G84" s="61">
        <f>'[3]arkusz główny'!U349</f>
        <v>180304</v>
      </c>
      <c r="H84" s="59">
        <f>'[3]arkusz główny'!V349</f>
        <v>1198851096.1099999</v>
      </c>
      <c r="I84" s="62">
        <f>IFERROR(H84/C84,".")</f>
        <v>1.0000428393361438</v>
      </c>
      <c r="J84" s="63">
        <f>'[3]arkusz główny'!AK349</f>
        <v>180340</v>
      </c>
      <c r="K84" s="64">
        <f>'[3]arkusz główny'!AL349</f>
        <v>1199187395.2399998</v>
      </c>
      <c r="L84" s="64">
        <f>'[3]arkusz główny'!AM349</f>
        <v>763042532.93000019</v>
      </c>
      <c r="M84" s="64">
        <f>'[3]arkusz główny'!AN349</f>
        <v>267027232.38999996</v>
      </c>
      <c r="N84" s="65">
        <f>IFERROR(M84/O84,".")</f>
        <v>1.000313453490419</v>
      </c>
      <c r="O84" s="66">
        <f>'[3]arkusz główny'!AR349</f>
        <v>266943558</v>
      </c>
    </row>
    <row r="85" spans="1:15" ht="24.75" customHeight="1" x14ac:dyDescent="0.25">
      <c r="A85" s="55">
        <v>22</v>
      </c>
      <c r="B85" s="56" t="s">
        <v>124</v>
      </c>
      <c r="C85" s="57">
        <f>'[3]arkusz główny'!F350</f>
        <v>578565430.618155</v>
      </c>
      <c r="D85" s="211">
        <f>'[3]arkusz główny'!H350</f>
        <v>34662</v>
      </c>
      <c r="E85" s="218"/>
      <c r="F85" s="219"/>
      <c r="G85" s="61">
        <f>'[3]arkusz główny'!U350</f>
        <v>30137</v>
      </c>
      <c r="H85" s="59">
        <f>'[3]arkusz główny'!V350</f>
        <v>578594815</v>
      </c>
      <c r="I85" s="62">
        <f>IFERROR(H85/C85,".")</f>
        <v>1.0000507883469871</v>
      </c>
      <c r="J85" s="63">
        <f>'[3]arkusz główny'!AK350</f>
        <v>30137</v>
      </c>
      <c r="K85" s="64">
        <f>'[3]arkusz główny'!AL350</f>
        <v>578724815</v>
      </c>
      <c r="L85" s="64">
        <f>'[3]arkusz główny'!AM350</f>
        <v>368242599.77000004</v>
      </c>
      <c r="M85" s="64">
        <f>'[3]arkusz główny'!AN350</f>
        <v>122722661.33</v>
      </c>
      <c r="N85" s="65">
        <f>IFERROR(M85/O85,".")</f>
        <v>1.0003023691499484</v>
      </c>
      <c r="O85" s="66">
        <f>'[3]arkusz główny'!AR350</f>
        <v>122685565</v>
      </c>
    </row>
    <row r="86" spans="1:15" x14ac:dyDescent="0.25">
      <c r="A86" s="55"/>
      <c r="B86" s="56" t="s">
        <v>125</v>
      </c>
      <c r="C86" s="57">
        <f>'[3]arkusz główny'!F351</f>
        <v>1107547516.5266051</v>
      </c>
      <c r="D86" s="220"/>
      <c r="E86" s="218"/>
      <c r="F86" s="219"/>
      <c r="G86" s="221"/>
      <c r="H86" s="59">
        <f>'[3]zobowiązania wieloletnie'!F22</f>
        <v>1259806059.8399999</v>
      </c>
      <c r="I86" s="62">
        <f>IFERROR(H86/C86,".")</f>
        <v>1.1374735991381164</v>
      </c>
      <c r="J86" s="63">
        <f>'[3]arkusz główny'!AK351</f>
        <v>53466</v>
      </c>
      <c r="K86" s="64">
        <f>SUM(K87:K88)</f>
        <v>1259806059.8399999</v>
      </c>
      <c r="L86" s="64">
        <f>SUM(L87:L88)</f>
        <v>801610222.11000001</v>
      </c>
      <c r="M86" s="64">
        <f>SUM(M87:M88)</f>
        <v>298022333.51999998</v>
      </c>
      <c r="N86" s="65">
        <f>IFERROR(M86/O86,".")</f>
        <v>1.1362533924201312</v>
      </c>
      <c r="O86" s="66">
        <f>'[3]arkusz główny'!AR351</f>
        <v>262285099</v>
      </c>
    </row>
    <row r="87" spans="1:15" x14ac:dyDescent="0.25">
      <c r="A87" s="312" t="s">
        <v>89</v>
      </c>
      <c r="B87" s="222" t="s">
        <v>39</v>
      </c>
      <c r="C87" s="276"/>
      <c r="D87" s="330"/>
      <c r="E87" s="157"/>
      <c r="F87" s="42"/>
      <c r="G87" s="223"/>
      <c r="H87" s="142">
        <f>'[3]zobowiązania wieloletnie'!F23</f>
        <v>586710746.80999994</v>
      </c>
      <c r="I87" s="278"/>
      <c r="J87" s="224">
        <f>'[3]arkusz główny'!AK352</f>
        <v>17662</v>
      </c>
      <c r="K87" s="225">
        <f>'[3]arkusz główny'!AL352</f>
        <v>586710746.80999994</v>
      </c>
      <c r="L87" s="225">
        <f>'[3]arkusz główny'!AM352</f>
        <v>373321628.94999999</v>
      </c>
      <c r="M87" s="225">
        <f>'[3]arkusz główny'!AN352</f>
        <v>137689495.24000001</v>
      </c>
      <c r="N87" s="279"/>
      <c r="O87" s="280"/>
    </row>
    <row r="88" spans="1:15" ht="13" thickBot="1" x14ac:dyDescent="0.3">
      <c r="A88" s="328"/>
      <c r="B88" s="159" t="s">
        <v>126</v>
      </c>
      <c r="C88" s="329"/>
      <c r="D88" s="330"/>
      <c r="E88" s="157"/>
      <c r="F88" s="42"/>
      <c r="G88" s="226"/>
      <c r="H88" s="227">
        <f>'[3]zobowiązania wieloletnie'!F24</f>
        <v>673095313.02999997</v>
      </c>
      <c r="I88" s="331"/>
      <c r="J88" s="228">
        <f>'[3]arkusz główny'!AK353</f>
        <v>35804</v>
      </c>
      <c r="K88" s="229">
        <f>'[3]arkusz główny'!AL353</f>
        <v>673095313.02999997</v>
      </c>
      <c r="L88" s="229">
        <f>'[3]arkusz główny'!AM353</f>
        <v>428288593.16000003</v>
      </c>
      <c r="M88" s="229">
        <f>'[3]arkusz główny'!AN353</f>
        <v>160332838.28</v>
      </c>
      <c r="N88" s="332"/>
      <c r="O88" s="333"/>
    </row>
    <row r="89" spans="1:15" ht="31.5" customHeight="1" thickBot="1" x14ac:dyDescent="0.3">
      <c r="A89" s="322" t="s">
        <v>127</v>
      </c>
      <c r="B89" s="323"/>
      <c r="C89" s="230">
        <f>'[3]arkusz główny'!F354</f>
        <v>79923245330.793732</v>
      </c>
      <c r="D89" s="231">
        <f>D86+D83+D74+D72+D71+D65+D60+D54+D51+D45+D39+D33+D30+D18+D13+D9+D6+D84+D73+D85</f>
        <v>8741896</v>
      </c>
      <c r="E89" s="232">
        <f>E86+E83+E74+E72+E71+E65+E60+E54+E51+E45+E39+E33+E30+E18+E13+E9+E6+E84+E73</f>
        <v>91739316523.78537</v>
      </c>
      <c r="F89" s="233">
        <f>IFERROR(E89/C89,".")</f>
        <v>1.1478427351652976</v>
      </c>
      <c r="G89" s="234">
        <f>G86+G83+G74+G72+G71+G65+G60+G54+G51+G45+G39+G33+G30+G18+G13+G9+G6+G84+G73+G85</f>
        <v>8158560</v>
      </c>
      <c r="H89" s="235">
        <f>H86+H83+H74+H72+H71+H65+H60+H54+H51+H45+H39+H33+H30+H18+H13+H9+H6+H84+H73+H85</f>
        <v>77657164591.840378</v>
      </c>
      <c r="I89" s="236">
        <f>IFERROR(H89/C89,".")</f>
        <v>0.97164678774523872</v>
      </c>
      <c r="J89" s="237">
        <f>'[3]arkusz główny'!AK354</f>
        <v>1308619</v>
      </c>
      <c r="K89" s="238">
        <f>K86+K83+K74+K72+K65+K60+K54+K51+K45+K39+K33+K30+K18+K13+K9+K6+K84+K71+K73+K85</f>
        <v>64382573362.419998</v>
      </c>
      <c r="L89" s="238">
        <f>L86+L83+L74+L72+L65+L60+L54+L51+L45+L39+L33+L30+L18+L13+L9+L6+L84+L71+L73+L85</f>
        <v>41595173257.090004</v>
      </c>
      <c r="M89" s="238">
        <f>M86+M83+M74+M72+M65+M60+M54+M51+M45+M39+M33+M30+M18+M13+M9+M6+M84+M71+M73+M85</f>
        <v>14435571981.379997</v>
      </c>
      <c r="N89" s="239">
        <f>IFERROR(M89/O89,".")</f>
        <v>0.79946435158556595</v>
      </c>
      <c r="O89" s="240">
        <f>'[3]arkusz główny'!AR354</f>
        <v>18056554933</v>
      </c>
    </row>
    <row r="90" spans="1:15" ht="31.5" customHeight="1" thickBot="1" x14ac:dyDescent="0.3">
      <c r="A90" s="324" t="s">
        <v>128</v>
      </c>
      <c r="B90" s="324"/>
      <c r="C90" s="241">
        <f>'[3]arkusz główny'!F355</f>
        <v>80471539983.747986</v>
      </c>
      <c r="D90" s="325"/>
      <c r="E90" s="326"/>
      <c r="F90" s="326"/>
      <c r="G90" s="327"/>
      <c r="H90" s="235">
        <f>'[3]arkusz główny'!V355</f>
        <v>78202156591.840378</v>
      </c>
      <c r="I90" s="242">
        <f>IFERROR(H90/C90,".")</f>
        <v>0.97179893174200549</v>
      </c>
      <c r="J90" s="243"/>
      <c r="K90" s="238">
        <f>'[3]arkusz główny'!AL355</f>
        <v>64927565362.419998</v>
      </c>
      <c r="L90" s="238">
        <f>'[3]arkusz główny'!AM355</f>
        <v>41941951666.550011</v>
      </c>
      <c r="M90" s="238">
        <f>'[3]arkusz główny'!AN355</f>
        <v>14553803296.879995</v>
      </c>
      <c r="N90" s="239">
        <f>IFERROR(M90/O90,".")</f>
        <v>0.80073501747425269</v>
      </c>
      <c r="O90" s="241">
        <f>O86+O83+O74+O72+O65+O60+O54+O51+O45+O39+O33+O30+O18+O13+O9+O6+O71+O84+O73+O85</f>
        <v>18175554933</v>
      </c>
    </row>
    <row r="91" spans="1:15" ht="13" x14ac:dyDescent="0.3">
      <c r="A91" s="244" t="s">
        <v>130</v>
      </c>
      <c r="B91" s="245"/>
      <c r="C91" s="245"/>
      <c r="D91" s="245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</row>
    <row r="92" spans="1:15" ht="13" x14ac:dyDescent="0.3">
      <c r="A92" s="244" t="s">
        <v>129</v>
      </c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  <c r="O92" s="246"/>
    </row>
    <row r="93" spans="1:15" x14ac:dyDescent="0.25">
      <c r="A93" s="244" t="s">
        <v>131</v>
      </c>
    </row>
    <row r="94" spans="1:15" x14ac:dyDescent="0.25">
      <c r="A94" s="244" t="s">
        <v>132</v>
      </c>
    </row>
    <row r="95" spans="1:15" x14ac:dyDescent="0.25">
      <c r="A95" s="244" t="s">
        <v>133</v>
      </c>
    </row>
  </sheetData>
  <mergeCells count="105">
    <mergeCell ref="A89:B89"/>
    <mergeCell ref="A90:B90"/>
    <mergeCell ref="D90:G90"/>
    <mergeCell ref="A87:A88"/>
    <mergeCell ref="C87:C88"/>
    <mergeCell ref="D87:D88"/>
    <mergeCell ref="I87:I88"/>
    <mergeCell ref="N87:N88"/>
    <mergeCell ref="O87:O88"/>
    <mergeCell ref="C75:C82"/>
    <mergeCell ref="F75:F82"/>
    <mergeCell ref="I75:I82"/>
    <mergeCell ref="N75:N82"/>
    <mergeCell ref="O75:O82"/>
    <mergeCell ref="A76:A78"/>
    <mergeCell ref="A79:A81"/>
    <mergeCell ref="O61:O64"/>
    <mergeCell ref="A63:A64"/>
    <mergeCell ref="B66:B68"/>
    <mergeCell ref="C66:C70"/>
    <mergeCell ref="E66:E70"/>
    <mergeCell ref="F66:F70"/>
    <mergeCell ref="I66:I70"/>
    <mergeCell ref="N66:N70"/>
    <mergeCell ref="O66:O70"/>
    <mergeCell ref="A69:A70"/>
    <mergeCell ref="A57:A59"/>
    <mergeCell ref="C61:C64"/>
    <mergeCell ref="E61:E64"/>
    <mergeCell ref="F61:F64"/>
    <mergeCell ref="I61:I64"/>
    <mergeCell ref="N61:N64"/>
    <mergeCell ref="O52:O53"/>
    <mergeCell ref="C55:C58"/>
    <mergeCell ref="E55:E58"/>
    <mergeCell ref="F55:F58"/>
    <mergeCell ref="I55:I58"/>
    <mergeCell ref="N55:N58"/>
    <mergeCell ref="O55:O58"/>
    <mergeCell ref="A52:A53"/>
    <mergeCell ref="C52:C53"/>
    <mergeCell ref="E52:E53"/>
    <mergeCell ref="F52:F53"/>
    <mergeCell ref="I52:I53"/>
    <mergeCell ref="N52:N53"/>
    <mergeCell ref="C46:C50"/>
    <mergeCell ref="A47:A49"/>
    <mergeCell ref="F47:F49"/>
    <mergeCell ref="I47:I49"/>
    <mergeCell ref="N47:N49"/>
    <mergeCell ref="O47:O49"/>
    <mergeCell ref="O31:O32"/>
    <mergeCell ref="A40:A41"/>
    <mergeCell ref="C40:C44"/>
    <mergeCell ref="F40:F44"/>
    <mergeCell ref="I40:I44"/>
    <mergeCell ref="N40:N44"/>
    <mergeCell ref="O40:O44"/>
    <mergeCell ref="A42:A43"/>
    <mergeCell ref="A19:A24"/>
    <mergeCell ref="A26:A29"/>
    <mergeCell ref="C31:C32"/>
    <mergeCell ref="F31:F32"/>
    <mergeCell ref="I31:I32"/>
    <mergeCell ref="N31:N32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</mergeCells>
  <printOptions horizontalCentered="1" verticalCentered="1"/>
  <pageMargins left="0.31496062992125984" right="0" top="0" bottom="0" header="0.27559055118110237" footer="7.874015748031496E-2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 2014-2020 marzec 2024</vt:lpstr>
      <vt:lpstr>'PROW 2014-2020 marzec 2024'!Obszar_wydruku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2024-04-16T08:44:03Z</cp:lastPrinted>
  <dcterms:created xsi:type="dcterms:W3CDTF">2024-04-16T06:01:01Z</dcterms:created>
  <dcterms:modified xsi:type="dcterms:W3CDTF">2024-04-16T12:26:55Z</dcterms:modified>
</cp:coreProperties>
</file>