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33067013-7077-4DF9-9474-4C4CAB333AEC}" xr6:coauthVersionLast="47" xr6:coauthVersionMax="47" xr10:uidLastSave="{00000000-0000-0000-0000-000000000000}"/>
  <bookViews>
    <workbookView xWindow="28680" yWindow="-120" windowWidth="29040" windowHeight="15720" xr2:uid="{DB380D1A-545A-4C99-BE4D-D08C96CE4BE1}"/>
  </bookViews>
  <sheets>
    <sheet name="PROW 2014-2020 wrzesień 2024 r.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dd">#REF!</definedName>
    <definedName name="gg">#REF!</definedName>
    <definedName name="ggg">#REF!</definedName>
    <definedName name="kurs">#REF!</definedName>
    <definedName name="_xlnm.Print_Area" localSheetId="0">'PROW 2014-2020 wrzesień 2024 r.'!$A$1:$O$96</definedName>
    <definedName name="STATUS">[1]Reference!$K$2:$K$4</definedName>
    <definedName name="tttt">#REF!</definedName>
    <definedName name="YEAR">[1]Reference!$I$2:$I$8</definedName>
    <definedName name="YESNO">[1]Reference!$G$2:$G$3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0" i="1" l="1"/>
  <c r="L90" i="1"/>
  <c r="K90" i="1"/>
  <c r="H90" i="1"/>
  <c r="C90" i="1"/>
  <c r="O89" i="1"/>
  <c r="J89" i="1"/>
  <c r="J93" i="1" s="1"/>
  <c r="C89" i="1"/>
  <c r="M88" i="1"/>
  <c r="L88" i="1"/>
  <c r="K88" i="1"/>
  <c r="J88" i="1"/>
  <c r="H88" i="1"/>
  <c r="M87" i="1"/>
  <c r="M86" i="1" s="1"/>
  <c r="L87" i="1"/>
  <c r="L86" i="1" s="1"/>
  <c r="K87" i="1"/>
  <c r="K86" i="1" s="1"/>
  <c r="J87" i="1"/>
  <c r="H87" i="1"/>
  <c r="O86" i="1"/>
  <c r="J86" i="1"/>
  <c r="H86" i="1"/>
  <c r="C86" i="1"/>
  <c r="O85" i="1"/>
  <c r="M85" i="1"/>
  <c r="L85" i="1"/>
  <c r="K85" i="1"/>
  <c r="J85" i="1"/>
  <c r="H85" i="1"/>
  <c r="G85" i="1"/>
  <c r="D85" i="1"/>
  <c r="C85" i="1"/>
  <c r="O84" i="1"/>
  <c r="M84" i="1"/>
  <c r="L84" i="1"/>
  <c r="K84" i="1"/>
  <c r="J84" i="1"/>
  <c r="H84" i="1"/>
  <c r="G84" i="1"/>
  <c r="D84" i="1"/>
  <c r="C84" i="1"/>
  <c r="B84" i="1"/>
  <c r="A84" i="1"/>
  <c r="O83" i="1"/>
  <c r="M83" i="1"/>
  <c r="L83" i="1"/>
  <c r="K83" i="1"/>
  <c r="J83" i="1"/>
  <c r="H83" i="1"/>
  <c r="G83" i="1"/>
  <c r="E83" i="1"/>
  <c r="D83" i="1"/>
  <c r="C83" i="1"/>
  <c r="M82" i="1"/>
  <c r="L82" i="1"/>
  <c r="K82" i="1"/>
  <c r="J82" i="1"/>
  <c r="H82" i="1"/>
  <c r="G82" i="1"/>
  <c r="E82" i="1"/>
  <c r="D82" i="1"/>
  <c r="M81" i="1"/>
  <c r="L81" i="1"/>
  <c r="K81" i="1"/>
  <c r="J81" i="1"/>
  <c r="H81" i="1"/>
  <c r="G81" i="1"/>
  <c r="M80" i="1"/>
  <c r="L80" i="1"/>
  <c r="K80" i="1"/>
  <c r="J80" i="1"/>
  <c r="H80" i="1"/>
  <c r="G80" i="1"/>
  <c r="E80" i="1"/>
  <c r="D80" i="1"/>
  <c r="M79" i="1"/>
  <c r="L79" i="1"/>
  <c r="K79" i="1"/>
  <c r="J79" i="1"/>
  <c r="E79" i="1"/>
  <c r="D79" i="1"/>
  <c r="M78" i="1"/>
  <c r="L78" i="1"/>
  <c r="K78" i="1"/>
  <c r="J78" i="1"/>
  <c r="H78" i="1"/>
  <c r="G78" i="1"/>
  <c r="G76" i="1" s="1"/>
  <c r="M77" i="1"/>
  <c r="L77" i="1"/>
  <c r="K77" i="1"/>
  <c r="J77" i="1"/>
  <c r="H77" i="1"/>
  <c r="G77" i="1"/>
  <c r="E77" i="1"/>
  <c r="D77" i="1"/>
  <c r="M76" i="1"/>
  <c r="L76" i="1"/>
  <c r="K76" i="1"/>
  <c r="J76" i="1"/>
  <c r="E76" i="1"/>
  <c r="D76" i="1"/>
  <c r="M75" i="1"/>
  <c r="L75" i="1"/>
  <c r="K75" i="1"/>
  <c r="J75" i="1"/>
  <c r="H75" i="1"/>
  <c r="G75" i="1"/>
  <c r="E75" i="1"/>
  <c r="D75" i="1"/>
  <c r="O74" i="1"/>
  <c r="J74" i="1"/>
  <c r="C74" i="1"/>
  <c r="O73" i="1"/>
  <c r="M73" i="1"/>
  <c r="L73" i="1"/>
  <c r="K73" i="1"/>
  <c r="J73" i="1"/>
  <c r="H73" i="1"/>
  <c r="G73" i="1"/>
  <c r="E73" i="1"/>
  <c r="D73" i="1"/>
  <c r="C73" i="1"/>
  <c r="O72" i="1"/>
  <c r="M72" i="1"/>
  <c r="L72" i="1"/>
  <c r="K72" i="1"/>
  <c r="J72" i="1"/>
  <c r="H72" i="1"/>
  <c r="G72" i="1"/>
  <c r="E72" i="1"/>
  <c r="D72" i="1"/>
  <c r="C72" i="1"/>
  <c r="O71" i="1"/>
  <c r="M71" i="1"/>
  <c r="L71" i="1"/>
  <c r="K71" i="1"/>
  <c r="J71" i="1"/>
  <c r="H71" i="1"/>
  <c r="G71" i="1"/>
  <c r="D71" i="1"/>
  <c r="C71" i="1"/>
  <c r="M70" i="1"/>
  <c r="L70" i="1"/>
  <c r="K70" i="1"/>
  <c r="J70" i="1"/>
  <c r="H70" i="1"/>
  <c r="G70" i="1"/>
  <c r="D70" i="1"/>
  <c r="M69" i="1"/>
  <c r="L69" i="1"/>
  <c r="K69" i="1"/>
  <c r="J69" i="1"/>
  <c r="H69" i="1"/>
  <c r="G69" i="1"/>
  <c r="D69" i="1"/>
  <c r="M68" i="1"/>
  <c r="L68" i="1"/>
  <c r="K68" i="1"/>
  <c r="J68" i="1"/>
  <c r="H68" i="1"/>
  <c r="G68" i="1"/>
  <c r="D68" i="1"/>
  <c r="M67" i="1"/>
  <c r="L67" i="1"/>
  <c r="K67" i="1"/>
  <c r="J67" i="1"/>
  <c r="H67" i="1"/>
  <c r="G67" i="1"/>
  <c r="D67" i="1"/>
  <c r="M66" i="1"/>
  <c r="L66" i="1"/>
  <c r="K66" i="1"/>
  <c r="J66" i="1"/>
  <c r="H66" i="1"/>
  <c r="G66" i="1"/>
  <c r="D66" i="1"/>
  <c r="O65" i="1"/>
  <c r="M65" i="1"/>
  <c r="L65" i="1"/>
  <c r="K65" i="1"/>
  <c r="J65" i="1"/>
  <c r="H65" i="1"/>
  <c r="G65" i="1"/>
  <c r="D65" i="1"/>
  <c r="C65" i="1"/>
  <c r="M64" i="1"/>
  <c r="L64" i="1"/>
  <c r="K64" i="1"/>
  <c r="J64" i="1"/>
  <c r="H64" i="1"/>
  <c r="G64" i="1"/>
  <c r="D64" i="1"/>
  <c r="M63" i="1"/>
  <c r="L63" i="1"/>
  <c r="K63" i="1"/>
  <c r="J63" i="1"/>
  <c r="H63" i="1"/>
  <c r="G63" i="1"/>
  <c r="D63" i="1"/>
  <c r="M62" i="1"/>
  <c r="L62" i="1"/>
  <c r="K62" i="1"/>
  <c r="J62" i="1"/>
  <c r="H62" i="1"/>
  <c r="G62" i="1"/>
  <c r="D62" i="1"/>
  <c r="M61" i="1"/>
  <c r="L61" i="1"/>
  <c r="K61" i="1"/>
  <c r="J61" i="1"/>
  <c r="H61" i="1"/>
  <c r="G61" i="1"/>
  <c r="D61" i="1"/>
  <c r="O60" i="1"/>
  <c r="M60" i="1"/>
  <c r="N60" i="1" s="1"/>
  <c r="L60" i="1"/>
  <c r="K60" i="1"/>
  <c r="J60" i="1"/>
  <c r="H60" i="1"/>
  <c r="G60" i="1"/>
  <c r="D60" i="1"/>
  <c r="C60" i="1"/>
  <c r="M59" i="1"/>
  <c r="L59" i="1"/>
  <c r="K59" i="1"/>
  <c r="J59" i="1"/>
  <c r="M58" i="1"/>
  <c r="L58" i="1"/>
  <c r="K58" i="1"/>
  <c r="J58" i="1"/>
  <c r="H58" i="1"/>
  <c r="G58" i="1"/>
  <c r="D58" i="1"/>
  <c r="M57" i="1"/>
  <c r="L57" i="1"/>
  <c r="K57" i="1"/>
  <c r="J57" i="1"/>
  <c r="H57" i="1"/>
  <c r="G57" i="1"/>
  <c r="D57" i="1"/>
  <c r="M56" i="1"/>
  <c r="L56" i="1"/>
  <c r="K56" i="1"/>
  <c r="J56" i="1"/>
  <c r="H56" i="1"/>
  <c r="G56" i="1"/>
  <c r="D56" i="1"/>
  <c r="M55" i="1"/>
  <c r="L55" i="1"/>
  <c r="K55" i="1"/>
  <c r="J55" i="1"/>
  <c r="H55" i="1"/>
  <c r="G55" i="1"/>
  <c r="D55" i="1"/>
  <c r="O54" i="1"/>
  <c r="M54" i="1"/>
  <c r="L54" i="1"/>
  <c r="K54" i="1"/>
  <c r="J54" i="1"/>
  <c r="H54" i="1"/>
  <c r="G54" i="1"/>
  <c r="D54" i="1"/>
  <c r="C54" i="1"/>
  <c r="M53" i="1"/>
  <c r="L53" i="1"/>
  <c r="K53" i="1"/>
  <c r="J53" i="1"/>
  <c r="H53" i="1"/>
  <c r="M52" i="1"/>
  <c r="L52" i="1"/>
  <c r="K52" i="1"/>
  <c r="J52" i="1"/>
  <c r="H52" i="1"/>
  <c r="G52" i="1"/>
  <c r="G51" i="1" s="1"/>
  <c r="D52" i="1"/>
  <c r="D51" i="1" s="1"/>
  <c r="O51" i="1"/>
  <c r="H51" i="1"/>
  <c r="C51" i="1"/>
  <c r="M50" i="1"/>
  <c r="L50" i="1"/>
  <c r="K50" i="1"/>
  <c r="J50" i="1"/>
  <c r="H50" i="1"/>
  <c r="G50" i="1"/>
  <c r="E50" i="1"/>
  <c r="D50" i="1"/>
  <c r="M49" i="1"/>
  <c r="L49" i="1"/>
  <c r="K49" i="1"/>
  <c r="J49" i="1"/>
  <c r="H49" i="1"/>
  <c r="M48" i="1"/>
  <c r="L48" i="1"/>
  <c r="K48" i="1"/>
  <c r="J48" i="1"/>
  <c r="H48" i="1"/>
  <c r="G48" i="1"/>
  <c r="E48" i="1"/>
  <c r="D48" i="1"/>
  <c r="M47" i="1"/>
  <c r="L47" i="1"/>
  <c r="K47" i="1"/>
  <c r="J47" i="1"/>
  <c r="H47" i="1"/>
  <c r="G47" i="1"/>
  <c r="E47" i="1"/>
  <c r="D47" i="1"/>
  <c r="M46" i="1"/>
  <c r="L46" i="1"/>
  <c r="K46" i="1"/>
  <c r="J46" i="1"/>
  <c r="H46" i="1"/>
  <c r="G46" i="1"/>
  <c r="E46" i="1"/>
  <c r="D46" i="1"/>
  <c r="O45" i="1"/>
  <c r="M45" i="1"/>
  <c r="L45" i="1"/>
  <c r="K45" i="1"/>
  <c r="J45" i="1"/>
  <c r="H45" i="1"/>
  <c r="G45" i="1"/>
  <c r="E45" i="1"/>
  <c r="D45" i="1"/>
  <c r="C45" i="1"/>
  <c r="M44" i="1"/>
  <c r="L44" i="1"/>
  <c r="K44" i="1"/>
  <c r="J44" i="1"/>
  <c r="H44" i="1"/>
  <c r="G44" i="1"/>
  <c r="E44" i="1"/>
  <c r="D44" i="1"/>
  <c r="M43" i="1"/>
  <c r="L43" i="1"/>
  <c r="K43" i="1"/>
  <c r="J43" i="1"/>
  <c r="H43" i="1"/>
  <c r="G43" i="1"/>
  <c r="E43" i="1"/>
  <c r="D43" i="1"/>
  <c r="M42" i="1"/>
  <c r="L42" i="1"/>
  <c r="K42" i="1"/>
  <c r="J42" i="1"/>
  <c r="H42" i="1"/>
  <c r="G42" i="1"/>
  <c r="E42" i="1"/>
  <c r="D42" i="1"/>
  <c r="M41" i="1"/>
  <c r="L41" i="1"/>
  <c r="K41" i="1"/>
  <c r="J41" i="1"/>
  <c r="H41" i="1"/>
  <c r="G41" i="1"/>
  <c r="E41" i="1"/>
  <c r="D41" i="1"/>
  <c r="M40" i="1"/>
  <c r="L40" i="1"/>
  <c r="L39" i="1" s="1"/>
  <c r="K40" i="1"/>
  <c r="K39" i="1" s="1"/>
  <c r="J40" i="1"/>
  <c r="H40" i="1"/>
  <c r="H39" i="1" s="1"/>
  <c r="G40" i="1"/>
  <c r="G39" i="1" s="1"/>
  <c r="E40" i="1"/>
  <c r="E39" i="1" s="1"/>
  <c r="D40" i="1"/>
  <c r="D39" i="1" s="1"/>
  <c r="O39" i="1"/>
  <c r="M39" i="1"/>
  <c r="N39" i="1" s="1"/>
  <c r="J39" i="1"/>
  <c r="C39" i="1"/>
  <c r="O38" i="1"/>
  <c r="M38" i="1"/>
  <c r="L38" i="1"/>
  <c r="K38" i="1"/>
  <c r="J38" i="1"/>
  <c r="H38" i="1"/>
  <c r="G38" i="1"/>
  <c r="D38" i="1"/>
  <c r="C38" i="1"/>
  <c r="O37" i="1"/>
  <c r="M37" i="1"/>
  <c r="L37" i="1"/>
  <c r="K37" i="1"/>
  <c r="J37" i="1"/>
  <c r="H37" i="1"/>
  <c r="G37" i="1"/>
  <c r="E37" i="1"/>
  <c r="D37" i="1"/>
  <c r="C37" i="1"/>
  <c r="O36" i="1"/>
  <c r="M36" i="1"/>
  <c r="L36" i="1"/>
  <c r="K36" i="1"/>
  <c r="J36" i="1"/>
  <c r="H36" i="1"/>
  <c r="G36" i="1"/>
  <c r="E36" i="1"/>
  <c r="D36" i="1"/>
  <c r="C36" i="1"/>
  <c r="O35" i="1"/>
  <c r="M35" i="1"/>
  <c r="L35" i="1"/>
  <c r="K35" i="1"/>
  <c r="J35" i="1"/>
  <c r="H35" i="1"/>
  <c r="G35" i="1"/>
  <c r="E35" i="1"/>
  <c r="D35" i="1"/>
  <c r="C35" i="1"/>
  <c r="O34" i="1"/>
  <c r="M34" i="1"/>
  <c r="L34" i="1"/>
  <c r="K34" i="1"/>
  <c r="J34" i="1"/>
  <c r="H34" i="1"/>
  <c r="G34" i="1"/>
  <c r="E34" i="1"/>
  <c r="D34" i="1"/>
  <c r="C34" i="1"/>
  <c r="J33" i="1"/>
  <c r="M32" i="1"/>
  <c r="L32" i="1"/>
  <c r="K32" i="1"/>
  <c r="J32" i="1"/>
  <c r="H32" i="1"/>
  <c r="G32" i="1"/>
  <c r="E32" i="1"/>
  <c r="D32" i="1"/>
  <c r="M31" i="1"/>
  <c r="M30" i="1" s="1"/>
  <c r="L31" i="1"/>
  <c r="K31" i="1"/>
  <c r="K30" i="1" s="1"/>
  <c r="J31" i="1"/>
  <c r="H31" i="1"/>
  <c r="G31" i="1"/>
  <c r="G30" i="1" s="1"/>
  <c r="E31" i="1"/>
  <c r="E30" i="1" s="1"/>
  <c r="D31" i="1"/>
  <c r="D30" i="1" s="1"/>
  <c r="O30" i="1"/>
  <c r="J30" i="1"/>
  <c r="C30" i="1"/>
  <c r="O29" i="1"/>
  <c r="M29" i="1"/>
  <c r="L29" i="1"/>
  <c r="K29" i="1"/>
  <c r="J29" i="1"/>
  <c r="H29" i="1"/>
  <c r="I29" i="1" s="1"/>
  <c r="G29" i="1"/>
  <c r="E29" i="1"/>
  <c r="F29" i="1" s="1"/>
  <c r="D29" i="1"/>
  <c r="B29" i="1"/>
  <c r="O28" i="1"/>
  <c r="M28" i="1"/>
  <c r="L28" i="1"/>
  <c r="K28" i="1"/>
  <c r="J28" i="1"/>
  <c r="H28" i="1"/>
  <c r="I28" i="1" s="1"/>
  <c r="G28" i="1"/>
  <c r="E28" i="1"/>
  <c r="F28" i="1" s="1"/>
  <c r="D28" i="1"/>
  <c r="B28" i="1"/>
  <c r="O27" i="1"/>
  <c r="M27" i="1"/>
  <c r="L27" i="1"/>
  <c r="K27" i="1"/>
  <c r="J27" i="1"/>
  <c r="H27" i="1"/>
  <c r="G27" i="1"/>
  <c r="E27" i="1"/>
  <c r="D27" i="1"/>
  <c r="C27" i="1"/>
  <c r="O26" i="1"/>
  <c r="M26" i="1"/>
  <c r="L26" i="1"/>
  <c r="K26" i="1"/>
  <c r="J26" i="1"/>
  <c r="H26" i="1"/>
  <c r="G26" i="1"/>
  <c r="E26" i="1"/>
  <c r="D26" i="1"/>
  <c r="C26" i="1"/>
  <c r="O25" i="1"/>
  <c r="M25" i="1"/>
  <c r="L25" i="1"/>
  <c r="K25" i="1"/>
  <c r="J25" i="1"/>
  <c r="H25" i="1"/>
  <c r="G25" i="1"/>
  <c r="E25" i="1"/>
  <c r="D25" i="1"/>
  <c r="C25" i="1"/>
  <c r="O24" i="1"/>
  <c r="M24" i="1"/>
  <c r="L24" i="1"/>
  <c r="K24" i="1"/>
  <c r="J24" i="1"/>
  <c r="H24" i="1"/>
  <c r="G24" i="1"/>
  <c r="E24" i="1"/>
  <c r="D24" i="1"/>
  <c r="C24" i="1"/>
  <c r="O23" i="1"/>
  <c r="M23" i="1"/>
  <c r="L23" i="1"/>
  <c r="K23" i="1"/>
  <c r="J23" i="1"/>
  <c r="H23" i="1"/>
  <c r="G23" i="1"/>
  <c r="E23" i="1"/>
  <c r="D23" i="1"/>
  <c r="C23" i="1"/>
  <c r="O22" i="1"/>
  <c r="M22" i="1"/>
  <c r="L22" i="1"/>
  <c r="K22" i="1"/>
  <c r="H22" i="1"/>
  <c r="G22" i="1"/>
  <c r="E22" i="1"/>
  <c r="D22" i="1"/>
  <c r="C22" i="1"/>
  <c r="O21" i="1"/>
  <c r="M21" i="1"/>
  <c r="L21" i="1"/>
  <c r="K21" i="1"/>
  <c r="H21" i="1"/>
  <c r="G21" i="1"/>
  <c r="E21" i="1"/>
  <c r="D21" i="1"/>
  <c r="C21" i="1"/>
  <c r="O20" i="1"/>
  <c r="M20" i="1"/>
  <c r="N20" i="1" s="1"/>
  <c r="L20" i="1"/>
  <c r="K20" i="1"/>
  <c r="H20" i="1"/>
  <c r="G20" i="1"/>
  <c r="E20" i="1"/>
  <c r="D20" i="1"/>
  <c r="C20" i="1"/>
  <c r="O19" i="1"/>
  <c r="M19" i="1"/>
  <c r="L19" i="1"/>
  <c r="K19" i="1"/>
  <c r="J19" i="1"/>
  <c r="H19" i="1"/>
  <c r="G19" i="1"/>
  <c r="E19" i="1"/>
  <c r="D19" i="1"/>
  <c r="C19" i="1"/>
  <c r="O18" i="1"/>
  <c r="J18" i="1"/>
  <c r="C18" i="1"/>
  <c r="M17" i="1"/>
  <c r="L17" i="1"/>
  <c r="K17" i="1"/>
  <c r="J17" i="1"/>
  <c r="H17" i="1"/>
  <c r="G17" i="1"/>
  <c r="E17" i="1"/>
  <c r="E13" i="1" s="1"/>
  <c r="D17" i="1"/>
  <c r="M16" i="1"/>
  <c r="L16" i="1"/>
  <c r="K16" i="1"/>
  <c r="J16" i="1"/>
  <c r="H16" i="1"/>
  <c r="M15" i="1"/>
  <c r="L15" i="1"/>
  <c r="K15" i="1"/>
  <c r="J15" i="1"/>
  <c r="H15" i="1"/>
  <c r="G15" i="1"/>
  <c r="G14" i="1" s="1"/>
  <c r="G13" i="1" s="1"/>
  <c r="D15" i="1"/>
  <c r="D14" i="1" s="1"/>
  <c r="J14" i="1"/>
  <c r="O13" i="1"/>
  <c r="J13" i="1"/>
  <c r="C13" i="1"/>
  <c r="M12" i="1"/>
  <c r="L12" i="1"/>
  <c r="K12" i="1"/>
  <c r="J12" i="1"/>
  <c r="H12" i="1"/>
  <c r="G12" i="1"/>
  <c r="E12" i="1"/>
  <c r="D12" i="1"/>
  <c r="M10" i="1"/>
  <c r="M9" i="1" s="1"/>
  <c r="L10" i="1"/>
  <c r="K10" i="1"/>
  <c r="K9" i="1" s="1"/>
  <c r="J10" i="1"/>
  <c r="H10" i="1"/>
  <c r="H9" i="1" s="1"/>
  <c r="G10" i="1"/>
  <c r="G9" i="1" s="1"/>
  <c r="E10" i="1"/>
  <c r="D10" i="1"/>
  <c r="D9" i="1" s="1"/>
  <c r="O9" i="1"/>
  <c r="L9" i="1"/>
  <c r="C9" i="1"/>
  <c r="M8" i="1"/>
  <c r="L8" i="1"/>
  <c r="K8" i="1"/>
  <c r="J8" i="1"/>
  <c r="H8" i="1"/>
  <c r="G8" i="1"/>
  <c r="E8" i="1"/>
  <c r="D8" i="1"/>
  <c r="M7" i="1"/>
  <c r="M6" i="1" s="1"/>
  <c r="L7" i="1"/>
  <c r="K7" i="1"/>
  <c r="K6" i="1" s="1"/>
  <c r="J7" i="1"/>
  <c r="H7" i="1"/>
  <c r="H6" i="1" s="1"/>
  <c r="G7" i="1"/>
  <c r="G6" i="1" s="1"/>
  <c r="E7" i="1"/>
  <c r="E6" i="1" s="1"/>
  <c r="F6" i="1" s="1"/>
  <c r="D7" i="1"/>
  <c r="D6" i="1" s="1"/>
  <c r="O6" i="1"/>
  <c r="L6" i="1"/>
  <c r="J6" i="1"/>
  <c r="C6" i="1"/>
  <c r="L74" i="1" l="1"/>
  <c r="N9" i="1"/>
  <c r="I20" i="1"/>
  <c r="N65" i="1"/>
  <c r="N73" i="1"/>
  <c r="N29" i="1"/>
  <c r="N35" i="1"/>
  <c r="F20" i="1"/>
  <c r="G18" i="1"/>
  <c r="L51" i="1"/>
  <c r="I25" i="1"/>
  <c r="I45" i="1"/>
  <c r="N30" i="1"/>
  <c r="N37" i="1"/>
  <c r="F39" i="1"/>
  <c r="N72" i="1"/>
  <c r="I21" i="1"/>
  <c r="I26" i="1"/>
  <c r="N83" i="1"/>
  <c r="I85" i="1"/>
  <c r="I36" i="1"/>
  <c r="F37" i="1"/>
  <c r="I23" i="1"/>
  <c r="I27" i="1"/>
  <c r="N25" i="1"/>
  <c r="I37" i="1"/>
  <c r="F73" i="1"/>
  <c r="H79" i="1"/>
  <c r="L30" i="1"/>
  <c r="M14" i="1"/>
  <c r="M13" i="1" s="1"/>
  <c r="N13" i="1" s="1"/>
  <c r="F25" i="1"/>
  <c r="N85" i="1"/>
  <c r="M18" i="1"/>
  <c r="N18" i="1" s="1"/>
  <c r="N26" i="1"/>
  <c r="N45" i="1"/>
  <c r="I51" i="1"/>
  <c r="N71" i="1"/>
  <c r="I73" i="1"/>
  <c r="H76" i="1"/>
  <c r="H74" i="1" s="1"/>
  <c r="I74" i="1" s="1"/>
  <c r="I86" i="1"/>
  <c r="E18" i="1"/>
  <c r="F18" i="1" s="1"/>
  <c r="F27" i="1"/>
  <c r="N27" i="1"/>
  <c r="I38" i="1"/>
  <c r="I54" i="1"/>
  <c r="M74" i="1"/>
  <c r="N74" i="1" s="1"/>
  <c r="E9" i="1"/>
  <c r="F9" i="1" s="1"/>
  <c r="D13" i="1"/>
  <c r="I19" i="1"/>
  <c r="N19" i="1"/>
  <c r="I22" i="1"/>
  <c r="N24" i="1"/>
  <c r="F35" i="1"/>
  <c r="N36" i="1"/>
  <c r="G79" i="1"/>
  <c r="G74" i="1" s="1"/>
  <c r="F83" i="1"/>
  <c r="K51" i="1"/>
  <c r="N84" i="1"/>
  <c r="N21" i="1"/>
  <c r="H33" i="1"/>
  <c r="K33" i="1"/>
  <c r="I35" i="1"/>
  <c r="I83" i="1"/>
  <c r="N6" i="1"/>
  <c r="N22" i="1"/>
  <c r="F30" i="1"/>
  <c r="N54" i="1"/>
  <c r="K74" i="1"/>
  <c r="K18" i="1"/>
  <c r="L18" i="1"/>
  <c r="M33" i="1"/>
  <c r="I90" i="1"/>
  <c r="N28" i="1"/>
  <c r="D18" i="1"/>
  <c r="D33" i="1"/>
  <c r="F72" i="1"/>
  <c r="D74" i="1"/>
  <c r="L14" i="1"/>
  <c r="L13" i="1" s="1"/>
  <c r="F24" i="1"/>
  <c r="G33" i="1"/>
  <c r="J51" i="1"/>
  <c r="E74" i="1"/>
  <c r="F74" i="1" s="1"/>
  <c r="I6" i="1"/>
  <c r="I9" i="1"/>
  <c r="F22" i="1"/>
  <c r="I34" i="1"/>
  <c r="I72" i="1"/>
  <c r="C33" i="1"/>
  <c r="I33" i="1" s="1"/>
  <c r="F36" i="1"/>
  <c r="F21" i="1"/>
  <c r="F26" i="1"/>
  <c r="H30" i="1"/>
  <c r="I30" i="1" s="1"/>
  <c r="O33" i="1"/>
  <c r="O90" i="1" s="1"/>
  <c r="O93" i="1" s="1"/>
  <c r="L33" i="1"/>
  <c r="L89" i="1" s="1"/>
  <c r="L93" i="1" s="1"/>
  <c r="E33" i="1"/>
  <c r="I71" i="1"/>
  <c r="H14" i="1"/>
  <c r="H13" i="1" s="1"/>
  <c r="I13" i="1" s="1"/>
  <c r="I39" i="1"/>
  <c r="F45" i="1"/>
  <c r="M51" i="1"/>
  <c r="N51" i="1" s="1"/>
  <c r="J9" i="1"/>
  <c r="K14" i="1"/>
  <c r="K13" i="1" s="1"/>
  <c r="I24" i="1"/>
  <c r="N38" i="1"/>
  <c r="I60" i="1"/>
  <c r="I65" i="1"/>
  <c r="I84" i="1"/>
  <c r="N86" i="1"/>
  <c r="H18" i="1"/>
  <c r="I18" i="1" s="1"/>
  <c r="F34" i="1"/>
  <c r="N34" i="1"/>
  <c r="F19" i="1"/>
  <c r="F23" i="1"/>
  <c r="N23" i="1"/>
  <c r="C93" i="1" l="1"/>
  <c r="N33" i="1"/>
  <c r="G89" i="1"/>
  <c r="G93" i="1" s="1"/>
  <c r="K89" i="1"/>
  <c r="K93" i="1" s="1"/>
  <c r="D89" i="1"/>
  <c r="D93" i="1" s="1"/>
  <c r="M89" i="1"/>
  <c r="M93" i="1" s="1"/>
  <c r="F33" i="1"/>
  <c r="H89" i="1"/>
  <c r="H93" i="1" s="1"/>
  <c r="E89" i="1"/>
  <c r="F89" i="1" s="1"/>
  <c r="N90" i="1"/>
  <c r="N89" i="1" l="1"/>
  <c r="E93" i="1"/>
  <c r="I89" i="1"/>
</calcChain>
</file>

<file path=xl/sharedStrings.xml><?xml version="1.0" encoding="utf-8"?>
<sst xmlns="http://schemas.openxmlformats.org/spreadsheetml/2006/main" count="158" uniqueCount="135">
  <si>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</si>
  <si>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</si>
  <si>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</si>
  <si>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</si>
  <si>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</si>
  <si>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</si>
  <si>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</si>
  <si>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</si>
  <si>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</si>
  <si>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</si>
  <si>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</si>
  <si>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</si>
  <si>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</si>
  <si>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</si>
  <si>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</si>
  <si>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</si>
  <si>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</si>
  <si>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</si>
  <si>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</si>
  <si>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</si>
  <si>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</si>
  <si>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</si>
  <si>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</si>
  <si>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</si>
  <si>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</si>
  <si>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</si>
  <si>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</si>
  <si>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</si>
  <si>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</si>
  <si>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</si>
  <si>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</si>
  <si>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</si>
  <si>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</si>
  <si>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</si>
  <si>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</si>
  <si>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</si>
  <si>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</si>
  <si>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</si>
  <si>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Aptos Display"/>
        <family val="1"/>
        <charset val="238"/>
        <scheme val="major"/>
      </rPr>
      <t xml:space="preserve">Wsparcie dla nowych uczestników systemów jakości  </t>
    </r>
    <r>
      <rPr>
        <sz val="9"/>
        <rFont val="Aptos Display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</si>
  <si>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</si>
  <si>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</si>
  <si>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</si>
  <si>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</si>
  <si>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</si>
  <si>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</si>
  <si>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</si>
  <si>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</si>
  <si>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w tym obszar F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</si>
  <si>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</si>
  <si>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</si>
  <si>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</si>
  <si>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</si>
  <si>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</si>
  <si>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Zarządzanie zasobami wodnymi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</si>
  <si>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</si>
  <si>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</si>
  <si>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</si>
  <si>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</si>
  <si>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</si>
  <si>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</si>
  <si>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</si>
  <si>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</si>
  <si>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</si>
  <si>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</si>
  <si>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</si>
  <si>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</si>
  <si>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</si>
  <si>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</si>
  <si>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</si>
  <si>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</si>
  <si>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</si>
  <si>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</si>
  <si>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</si>
  <si>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</si>
  <si>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</si>
  <si>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</si>
  <si>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</si>
  <si>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</si>
  <si>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</si>
  <si>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</si>
  <si>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</si>
  <si>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</si>
  <si>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</si>
  <si>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</si>
  <si>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</si>
  <si>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</si>
  <si>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</si>
  <si>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</si>
  <si>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</si>
  <si>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</si>
  <si>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</si>
  <si>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</si>
  <si>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</si>
  <si>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</si>
  <si>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</si>
  <si>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</si>
  <si>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</si>
  <si>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</si>
  <si>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</si>
  <si>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</si>
  <si>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</si>
  <si>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</si>
  <si>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</si>
  <si>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</si>
  <si>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</si>
  <si>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</si>
  <si>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</si>
  <si>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</si>
  <si>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</si>
  <si>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</si>
  <si>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</si>
  <si>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Zarządzanie ryzykiem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</si>
  <si>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</si>
  <si>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</si>
  <si>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</si>
  <si>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</si>
  <si>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</si>
  <si>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</si>
  <si>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</si>
  <si>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</si>
  <si>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</si>
  <si>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</si>
  <si>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</si>
  <si>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</si>
  <si>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Nadzwyczajne tymczasowe wsparcie dla rolników i MŚP szczególnie dotkniętych wpływem rosyjskiej inwazji na Ukrainę</t>
  </si>
  <si>
    <t>Renty strukturalne</t>
  </si>
  <si>
    <t>Zobowiązania  2004-2006</t>
  </si>
  <si>
    <t>RAZEM - z wyłaczeniem instrumentów finansowych</t>
  </si>
  <si>
    <t>RAZEM - z uwzględnieniem instrumentów finansowych - łączny limit środków</t>
  </si>
  <si>
    <t>2.) Szacunkowe limity finansowe zostały przeliczone wg kursu  4,2898 kurs EBC z przedostatniego dnia roboczego Komisji Europejskiej miesiąca poprzedzającego miesiąc, dla którego dokonuje się wyliczenia limitu alokacji środków wspólnotowych - 29.08.2024 r.).</t>
  </si>
  <si>
    <t xml:space="preserve">1.)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</si>
  <si>
    <t>3.) W kwocie zrealizowanych płatności w ramach działania Renty strukturalne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t>
  </si>
  <si>
    <t>4.) W działaniu 13 poziom płatności jest wyższy niż kontraktacja z uwagi na wypłacone zaliczki.</t>
  </si>
  <si>
    <t>5.) Stopień wydatkowania środków może być wyższy od wykazanego stopnia kontraktacji, jak również osiągnąć wartość ponad 100%, z powodu niepomniejszania kwot wypłaconych o środki odzyskane.</t>
  </si>
  <si>
    <t>Inwestycje mające na celu ochronę wód przed zanieczyszczeniem azotanami pochodzącymi ze źródeł rolniczych (w tym "Inwestycje w gospodarstwach położonych na obszarach OSN")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</si>
</sst>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Aptos Display"/>
      <family val="1"/>
      <charset val="238"/>
      <scheme val="major"/>
    </font>
    <font>
      <b/>
      <sz val="16"/>
      <name val="Aptos Display"/>
      <family val="1"/>
      <charset val="238"/>
      <scheme val="major"/>
    </font>
    <font>
      <b/>
      <sz val="15"/>
      <name val="Aptos Display"/>
      <family val="1"/>
      <charset val="238"/>
      <scheme val="major"/>
    </font>
    <font>
      <sz val="11"/>
      <name val="Aptos Display"/>
      <family val="1"/>
      <charset val="238"/>
      <scheme val="major"/>
    </font>
    <font>
      <b/>
      <sz val="9"/>
      <name val="Aptos Display"/>
      <family val="1"/>
      <charset val="238"/>
      <scheme val="major"/>
    </font>
    <font>
      <sz val="11"/>
      <name val="Arial"/>
      <family val="2"/>
      <charset val="238"/>
    </font>
    <font>
      <sz val="9"/>
      <name val="Aptos Display"/>
      <family val="1"/>
      <charset val="238"/>
      <scheme val="major"/>
    </font>
    <font>
      <sz val="8"/>
      <name val="Aptos Display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Aptos Display"/>
      <family val="1"/>
      <charset val="238"/>
      <scheme val="major"/>
    </font>
    <font>
      <sz val="10"/>
      <name val="Aptos Display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35">
    <xf numFmtId="0" fontId="0" fillId="0" borderId="0" xfId="0"/>
    <xf numFmtId="0" fontId="1" fillId="0" borderId="0" xfId="2" applyProtection="1">
      <protection locked="0"/>
    </xf>
    <xf numFmtId="0" fontId="1" fillId="0" borderId="0" xfId="2" applyAlignment="1" applyProtection="1">
      <alignment vertical="center"/>
      <protection locked="0"/>
    </xf>
    <xf numFmtId="0" fontId="2" fillId="0" borderId="0" xfId="2" applyFont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 applyProtection="1">
      <alignment horizontal="center" vertical="center" wrapText="1"/>
      <protection locked="0"/>
    </xf>
    <xf numFmtId="0" fontId="5" fillId="0" borderId="17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>
      <alignment horizontal="center" vertical="center" wrapText="1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5" fillId="0" borderId="27" xfId="2" applyFont="1" applyBorder="1" applyAlignment="1" applyProtection="1">
      <alignment horizontal="center" vertical="center" wrapText="1"/>
      <protection locked="0"/>
    </xf>
    <xf numFmtId="0" fontId="5" fillId="0" borderId="28" xfId="2" applyFont="1" applyBorder="1" applyAlignment="1" applyProtection="1">
      <alignment horizontal="center" vertical="center" wrapText="1"/>
      <protection locked="0"/>
    </xf>
    <xf numFmtId="0" fontId="5" fillId="0" borderId="30" xfId="2" applyFont="1" applyBorder="1" applyAlignment="1" applyProtection="1">
      <alignment horizontal="center" vertical="center" wrapText="1"/>
      <protection locked="0"/>
    </xf>
    <xf numFmtId="0" fontId="5" fillId="0" borderId="33" xfId="2" applyFont="1" applyBorder="1" applyAlignment="1" applyProtection="1">
      <alignment horizontal="center" vertical="center" wrapText="1"/>
      <protection locked="0"/>
    </xf>
    <xf numFmtId="0" fontId="5" fillId="0" borderId="34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35" xfId="2" applyFont="1" applyBorder="1" applyAlignment="1" applyProtection="1">
      <alignment horizontal="center" vertical="center" wrapText="1"/>
      <protection locked="0"/>
    </xf>
    <xf numFmtId="0" fontId="5" fillId="0" borderId="36" xfId="2" applyFont="1" applyBorder="1" applyAlignment="1" applyProtection="1">
      <alignment horizontal="center" vertical="center" wrapText="1"/>
      <protection locked="0"/>
    </xf>
    <xf numFmtId="0" fontId="5" fillId="0" borderId="37" xfId="2" applyFont="1" applyBorder="1" applyAlignment="1" applyProtection="1">
      <alignment horizontal="center" vertical="center" wrapText="1"/>
      <protection locked="0"/>
    </xf>
    <xf numFmtId="0" fontId="5" fillId="0" borderId="38" xfId="2" applyFont="1" applyBorder="1" applyAlignment="1" applyProtection="1">
      <alignment horizontal="center" vertical="center" wrapText="1"/>
      <protection locked="0"/>
    </xf>
    <xf numFmtId="0" fontId="5" fillId="0" borderId="39" xfId="2" applyFont="1" applyBorder="1" applyAlignment="1" applyProtection="1">
      <alignment horizontal="center" vertical="center" wrapText="1"/>
      <protection locked="0"/>
    </xf>
    <xf numFmtId="0" fontId="5" fillId="0" borderId="40" xfId="2" applyFont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 applyProtection="1">
      <alignment horizontal="left" vertical="center" wrapText="1"/>
      <protection locked="0"/>
    </xf>
    <xf numFmtId="4" fontId="6" fillId="2" borderId="7" xfId="2" applyNumberFormat="1" applyFont="1" applyFill="1" applyBorder="1" applyAlignment="1">
      <alignment horizontal="right" vertical="center" wrapText="1"/>
    </xf>
    <xf numFmtId="3" fontId="6" fillId="2" borderId="9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0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4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42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9" xfId="2" applyNumberFormat="1" applyFont="1" applyFill="1" applyBorder="1" applyAlignment="1">
      <alignment horizontal="right" vertical="center" wrapText="1"/>
    </xf>
    <xf numFmtId="4" fontId="6" fillId="2" borderId="10" xfId="2" applyNumberFormat="1" applyFont="1" applyFill="1" applyBorder="1" applyAlignment="1">
      <alignment horizontal="right" vertical="center" wrapText="1"/>
    </xf>
    <xf numFmtId="10" fontId="6" fillId="2" borderId="11" xfId="2" applyNumberFormat="1" applyFont="1" applyFill="1" applyBorder="1" applyAlignment="1">
      <alignment horizontal="right" vertical="center" wrapText="1"/>
    </xf>
    <xf numFmtId="4" fontId="6" fillId="2" borderId="5" xfId="2" applyNumberFormat="1" applyFont="1" applyFill="1" applyBorder="1" applyAlignment="1">
      <alignment horizontal="right" vertical="center" wrapText="1"/>
    </xf>
    <xf numFmtId="0" fontId="7" fillId="0" borderId="0" xfId="2" applyFont="1" applyProtection="1">
      <protection locked="0"/>
    </xf>
    <xf numFmtId="0" fontId="8" fillId="0" borderId="43" xfId="2" applyFont="1" applyBorder="1" applyAlignment="1" applyProtection="1">
      <alignment horizontal="center" vertical="center"/>
      <protection locked="0"/>
    </xf>
    <xf numFmtId="0" fontId="6" fillId="0" borderId="43" xfId="2" applyFont="1" applyBorder="1" applyAlignment="1" applyProtection="1">
      <alignment horizontal="left" vertical="center" wrapText="1"/>
      <protection locked="0"/>
    </xf>
    <xf numFmtId="4" fontId="8" fillId="3" borderId="0" xfId="2" applyNumberFormat="1" applyFont="1" applyFill="1" applyAlignment="1">
      <alignment horizontal="right" vertical="center" wrapText="1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>
      <alignment horizontal="right" vertical="center" wrapText="1"/>
    </xf>
    <xf numFmtId="4" fontId="8" fillId="0" borderId="45" xfId="2" applyNumberFormat="1" applyFont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0" fontId="8" fillId="0" borderId="22" xfId="2" applyFont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3" fontId="8" fillId="0" borderId="20" xfId="2" applyNumberFormat="1" applyFont="1" applyBorder="1" applyAlignment="1" applyProtection="1">
      <alignment horizontal="right" vertical="center" wrapText="1"/>
      <protection locked="0"/>
    </xf>
    <xf numFmtId="4" fontId="8" fillId="0" borderId="47" xfId="2" applyNumberFormat="1" applyFont="1" applyBorder="1" applyAlignment="1" applyProtection="1">
      <alignment horizontal="right" vertical="center" wrapText="1"/>
      <protection locked="0"/>
    </xf>
    <xf numFmtId="3" fontId="8" fillId="0" borderId="18" xfId="2" applyNumberFormat="1" applyFont="1" applyBorder="1" applyAlignment="1" applyProtection="1">
      <alignment horizontal="right" vertical="center" wrapText="1"/>
      <protection locked="0"/>
    </xf>
    <xf numFmtId="3" fontId="8" fillId="0" borderId="20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4" fontId="8" fillId="0" borderId="38" xfId="2" applyNumberFormat="1" applyFont="1" applyBorder="1" applyAlignment="1">
      <alignment horizontal="right" vertical="center" wrapText="1"/>
    </xf>
    <xf numFmtId="0" fontId="6" fillId="2" borderId="12" xfId="2" applyFont="1" applyFill="1" applyBorder="1" applyAlignment="1" applyProtection="1">
      <alignment horizontal="center" vertical="center" wrapText="1"/>
      <protection locked="0"/>
    </xf>
    <xf numFmtId="0" fontId="6" fillId="2" borderId="13" xfId="2" applyFont="1" applyFill="1" applyBorder="1" applyAlignment="1" applyProtection="1">
      <alignment horizontal="left" vertical="center" wrapText="1"/>
      <protection locked="0"/>
    </xf>
    <xf numFmtId="4" fontId="6" fillId="2" borderId="48" xfId="2" applyNumberFormat="1" applyFont="1" applyFill="1" applyBorder="1" applyAlignment="1">
      <alignment horizontal="right" vertical="center" wrapText="1"/>
    </xf>
    <xf numFmtId="3" fontId="6" fillId="2" borderId="15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6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7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9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5" xfId="2" applyNumberFormat="1" applyFont="1" applyFill="1" applyBorder="1" applyAlignment="1">
      <alignment horizontal="right" vertical="center" wrapText="1"/>
    </xf>
    <xf numFmtId="4" fontId="6" fillId="2" borderId="16" xfId="2" applyNumberFormat="1" applyFont="1" applyFill="1" applyBorder="1" applyAlignment="1">
      <alignment horizontal="right" vertical="center" wrapText="1"/>
    </xf>
    <xf numFmtId="10" fontId="6" fillId="2" borderId="17" xfId="2" applyNumberFormat="1" applyFont="1" applyFill="1" applyBorder="1" applyAlignment="1">
      <alignment horizontal="right" vertical="center" wrapText="1"/>
    </xf>
    <xf numFmtId="4" fontId="6" fillId="2" borderId="12" xfId="2" applyNumberFormat="1" applyFont="1" applyFill="1" applyBorder="1" applyAlignment="1">
      <alignment horizontal="right" vertical="center" wrapText="1"/>
    </xf>
    <xf numFmtId="0" fontId="8" fillId="0" borderId="33" xfId="2" applyFont="1" applyBorder="1" applyAlignment="1" applyProtection="1">
      <alignment horizontal="center" vertical="center"/>
      <protection locked="0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0" fontId="6" fillId="0" borderId="12" xfId="2" applyFont="1" applyBorder="1" applyAlignment="1" applyProtection="1">
      <alignment horizontal="left" vertical="center" wrapText="1"/>
      <protection locked="0"/>
    </xf>
    <xf numFmtId="0" fontId="8" fillId="0" borderId="49" xfId="2" applyFont="1" applyBorder="1" applyAlignment="1" applyProtection="1">
      <alignment horizontal="left" vertical="center" wrapText="1"/>
      <protection locked="0"/>
    </xf>
    <xf numFmtId="3" fontId="8" fillId="0" borderId="46" xfId="2" applyNumberFormat="1" applyFont="1" applyBorder="1" applyAlignment="1">
      <alignment horizontal="right" vertical="center" wrapText="1"/>
    </xf>
    <xf numFmtId="4" fontId="8" fillId="5" borderId="45" xfId="2" applyNumberFormat="1" applyFont="1" applyFill="1" applyBorder="1" applyAlignment="1">
      <alignment horizontal="right" vertical="center" wrapText="1"/>
    </xf>
    <xf numFmtId="0" fontId="8" fillId="6" borderId="13" xfId="2" applyFont="1" applyFill="1" applyBorder="1" applyAlignment="1" applyProtection="1">
      <alignment horizontal="left" vertical="center" wrapText="1"/>
      <protection locked="0"/>
    </xf>
    <xf numFmtId="3" fontId="8" fillId="4" borderId="15" xfId="2" applyNumberFormat="1" applyFont="1" applyFill="1" applyBorder="1" applyAlignment="1">
      <alignment horizontal="right" vertical="center" wrapText="1"/>
    </xf>
    <xf numFmtId="3" fontId="8" fillId="4" borderId="21" xfId="2" applyNumberFormat="1" applyFont="1" applyFill="1" applyBorder="1" applyAlignment="1">
      <alignment horizontal="right" vertical="center" wrapText="1"/>
    </xf>
    <xf numFmtId="4" fontId="8" fillId="5" borderId="16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>
      <alignment horizontal="right" vertical="center" wrapText="1"/>
    </xf>
    <xf numFmtId="4" fontId="8" fillId="0" borderId="16" xfId="2" applyNumberFormat="1" applyFont="1" applyBorder="1" applyAlignment="1">
      <alignment horizontal="right" vertical="center" wrapText="1"/>
    </xf>
    <xf numFmtId="0" fontId="6" fillId="0" borderId="51" xfId="2" applyFont="1" applyBorder="1" applyAlignment="1" applyProtection="1">
      <alignment horizontal="left" vertical="center" wrapText="1"/>
      <protection locked="0"/>
    </xf>
    <xf numFmtId="3" fontId="8" fillId="0" borderId="18" xfId="2" applyNumberFormat="1" applyFont="1" applyBorder="1" applyAlignment="1">
      <alignment horizontal="right" vertical="center" wrapText="1"/>
    </xf>
    <xf numFmtId="4" fontId="8" fillId="6" borderId="47" xfId="2" applyNumberFormat="1" applyFont="1" applyFill="1" applyBorder="1" applyAlignment="1">
      <alignment horizontal="right" vertical="center" wrapText="1"/>
    </xf>
    <xf numFmtId="0" fontId="6" fillId="0" borderId="13" xfId="2" applyFont="1" applyBorder="1" applyAlignment="1" applyProtection="1">
      <alignment horizontal="left" vertical="center" wrapText="1"/>
      <protection locked="0"/>
    </xf>
    <xf numFmtId="4" fontId="8" fillId="0" borderId="53" xfId="2" applyNumberFormat="1" applyFont="1" applyBorder="1" applyAlignment="1">
      <alignment horizontal="right" vertical="center" wrapText="1"/>
    </xf>
    <xf numFmtId="10" fontId="8" fillId="0" borderId="17" xfId="2" applyNumberFormat="1" applyFont="1" applyBorder="1" applyAlignment="1" applyProtection="1">
      <alignment horizontal="right" vertical="center" wrapText="1"/>
      <protection locked="0"/>
    </xf>
    <xf numFmtId="10" fontId="8" fillId="0" borderId="17" xfId="2" applyNumberFormat="1" applyFont="1" applyBorder="1" applyAlignment="1">
      <alignment horizontal="right" vertical="center" wrapText="1"/>
    </xf>
    <xf numFmtId="4" fontId="8" fillId="0" borderId="33" xfId="2" applyNumberFormat="1" applyFont="1" applyBorder="1" applyAlignment="1">
      <alignment horizontal="right" vertical="center" wrapText="1"/>
    </xf>
    <xf numFmtId="3" fontId="1" fillId="0" borderId="0" xfId="2" applyNumberFormat="1" applyProtection="1">
      <protection locked="0"/>
    </xf>
    <xf numFmtId="0" fontId="9" fillId="0" borderId="13" xfId="2" applyFont="1" applyBorder="1" applyAlignment="1" applyProtection="1">
      <alignment horizontal="left" vertical="center" wrapText="1"/>
      <protection locked="0"/>
    </xf>
    <xf numFmtId="4" fontId="8" fillId="6" borderId="12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 applyProtection="1">
      <alignment horizontal="right" vertical="center" wrapText="1"/>
      <protection locked="0"/>
    </xf>
    <xf numFmtId="4" fontId="8" fillId="0" borderId="16" xfId="2" applyNumberFormat="1" applyFont="1" applyBorder="1" applyAlignment="1" applyProtection="1">
      <alignment horizontal="right" vertical="center" wrapText="1"/>
      <protection locked="0"/>
    </xf>
    <xf numFmtId="3" fontId="8" fillId="0" borderId="21" xfId="2" applyNumberFormat="1" applyFont="1" applyBorder="1" applyAlignment="1" applyProtection="1">
      <alignment horizontal="right" vertical="center" wrapText="1"/>
      <protection locked="0"/>
    </xf>
    <xf numFmtId="164" fontId="8" fillId="6" borderId="13" xfId="1" applyNumberFormat="1" applyFont="1" applyFill="1" applyBorder="1" applyAlignment="1" applyProtection="1">
      <alignment horizontal="right" vertical="center" wrapText="1"/>
    </xf>
    <xf numFmtId="4" fontId="8" fillId="6" borderId="53" xfId="2" applyNumberFormat="1" applyFont="1" applyFill="1" applyBorder="1" applyAlignment="1">
      <alignment horizontal="right" vertical="center" wrapText="1"/>
    </xf>
    <xf numFmtId="10" fontId="8" fillId="0" borderId="19" xfId="2" applyNumberFormat="1" applyFont="1" applyBorder="1" applyAlignment="1" applyProtection="1">
      <alignment horizontal="right" vertical="center" wrapText="1"/>
      <protection locked="0"/>
    </xf>
    <xf numFmtId="4" fontId="8" fillId="6" borderId="0" xfId="2" applyNumberFormat="1" applyFont="1" applyFill="1" applyAlignment="1">
      <alignment horizontal="right" vertical="center" wrapText="1"/>
    </xf>
    <xf numFmtId="10" fontId="8" fillId="0" borderId="40" xfId="2" applyNumberFormat="1" applyFont="1" applyBorder="1" applyAlignment="1" applyProtection="1">
      <alignment horizontal="right" vertical="center" wrapText="1"/>
      <protection locked="0"/>
    </xf>
    <xf numFmtId="10" fontId="8" fillId="0" borderId="39" xfId="2" applyNumberFormat="1" applyFont="1" applyBorder="1" applyAlignment="1" applyProtection="1">
      <alignment horizontal="right" vertical="center" wrapText="1"/>
      <protection locked="0"/>
    </xf>
    <xf numFmtId="10" fontId="8" fillId="6" borderId="13" xfId="1" applyNumberFormat="1" applyFont="1" applyFill="1" applyBorder="1" applyAlignment="1" applyProtection="1">
      <alignment horizontal="right" vertical="center" wrapText="1"/>
    </xf>
    <xf numFmtId="4" fontId="8" fillId="6" borderId="14" xfId="2" applyNumberFormat="1" applyFont="1" applyFill="1" applyBorder="1" applyAlignment="1">
      <alignment horizontal="right" vertical="center" wrapText="1"/>
    </xf>
    <xf numFmtId="3" fontId="8" fillId="6" borderId="15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16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1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1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54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0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>
      <alignment horizontal="right" vertical="center" wrapText="1"/>
    </xf>
    <xf numFmtId="4" fontId="8" fillId="6" borderId="22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 applyProtection="1">
      <alignment horizontal="right" vertical="center" wrapText="1"/>
      <protection locked="0"/>
    </xf>
    <xf numFmtId="4" fontId="8" fillId="0" borderId="14" xfId="2" applyNumberFormat="1" applyFont="1" applyBorder="1" applyAlignment="1">
      <alignment horizontal="right" vertical="center" wrapText="1"/>
    </xf>
    <xf numFmtId="10" fontId="8" fillId="0" borderId="50" xfId="2" applyNumberFormat="1" applyFont="1" applyBorder="1" applyAlignment="1" applyProtection="1">
      <alignment horizontal="right" vertical="center" wrapText="1"/>
      <protection locked="0"/>
    </xf>
    <xf numFmtId="10" fontId="8" fillId="0" borderId="54" xfId="2" applyNumberFormat="1" applyFont="1" applyBorder="1" applyAlignment="1" applyProtection="1">
      <alignment horizontal="right" vertical="center" wrapText="1"/>
      <protection locked="0"/>
    </xf>
    <xf numFmtId="10" fontId="8" fillId="0" borderId="50" xfId="2" applyNumberFormat="1" applyFont="1" applyBorder="1" applyAlignment="1">
      <alignment horizontal="right" vertical="center" wrapText="1"/>
    </xf>
    <xf numFmtId="4" fontId="8" fillId="0" borderId="22" xfId="2" applyNumberFormat="1" applyFont="1" applyBorder="1" applyAlignment="1">
      <alignment horizontal="right" vertical="center" wrapText="1"/>
    </xf>
    <xf numFmtId="3" fontId="8" fillId="0" borderId="55" xfId="2" applyNumberFormat="1" applyFont="1" applyBorder="1" applyAlignment="1">
      <alignment horizontal="right" vertical="center" wrapText="1"/>
    </xf>
    <xf numFmtId="4" fontId="8" fillId="0" borderId="18" xfId="2" applyNumberFormat="1" applyFont="1" applyBorder="1" applyAlignment="1">
      <alignment horizontal="right" vertical="center" wrapText="1"/>
    </xf>
    <xf numFmtId="0" fontId="8" fillId="0" borderId="51" xfId="2" applyFont="1" applyBorder="1" applyAlignment="1" applyProtection="1">
      <alignment horizontal="left" vertical="center" wrapText="1"/>
      <protection locked="0"/>
    </xf>
    <xf numFmtId="0" fontId="6" fillId="0" borderId="33" xfId="2" applyFont="1" applyBorder="1" applyAlignment="1" applyProtection="1">
      <alignment horizontal="left" vertical="center" wrapText="1"/>
      <protection locked="0"/>
    </xf>
    <xf numFmtId="4" fontId="8" fillId="0" borderId="0" xfId="2" applyNumberFormat="1" applyFont="1" applyAlignment="1">
      <alignment horizontal="right" vertical="center" wrapText="1"/>
    </xf>
    <xf numFmtId="10" fontId="8" fillId="0" borderId="40" xfId="2" applyNumberFormat="1" applyFont="1" applyBorder="1" applyAlignment="1">
      <alignment horizontal="right" vertical="center" wrapText="1"/>
    </xf>
    <xf numFmtId="4" fontId="8" fillId="3" borderId="47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50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12" xfId="2" applyFont="1" applyBorder="1" applyAlignment="1" applyProtection="1">
      <alignment horizontal="center" vertical="center"/>
      <protection locked="0"/>
    </xf>
    <xf numFmtId="0" fontId="6" fillId="6" borderId="22" xfId="2" applyFont="1" applyFill="1" applyBorder="1" applyAlignment="1" applyProtection="1">
      <alignment horizontal="center" vertical="center" wrapText="1"/>
      <protection locked="0"/>
    </xf>
    <xf numFmtId="0" fontId="6" fillId="6" borderId="13" xfId="2" applyFont="1" applyFill="1" applyBorder="1" applyAlignment="1" applyProtection="1">
      <alignment horizontal="left" vertical="center" wrapText="1"/>
      <protection locked="0"/>
    </xf>
    <xf numFmtId="3" fontId="6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6" fillId="6" borderId="45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40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46" xfId="2" applyNumberFormat="1" applyFont="1" applyFill="1" applyBorder="1" applyAlignment="1" applyProtection="1">
      <alignment horizontal="right" vertical="center" wrapText="1"/>
      <protection locked="0"/>
    </xf>
    <xf numFmtId="10" fontId="6" fillId="7" borderId="39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15" xfId="2" applyNumberFormat="1" applyFont="1" applyFill="1" applyBorder="1" applyAlignment="1">
      <alignment horizontal="right" vertical="center" wrapText="1"/>
    </xf>
    <xf numFmtId="4" fontId="6" fillId="6" borderId="16" xfId="2" applyNumberFormat="1" applyFont="1" applyFill="1" applyBorder="1" applyAlignment="1">
      <alignment horizontal="right" vertical="center" wrapText="1"/>
    </xf>
    <xf numFmtId="10" fontId="6" fillId="7" borderId="40" xfId="2" applyNumberFormat="1" applyFont="1" applyFill="1" applyBorder="1" applyAlignment="1">
      <alignment horizontal="right" vertical="center" wrapText="1"/>
    </xf>
    <xf numFmtId="4" fontId="6" fillId="4" borderId="33" xfId="2" applyNumberFormat="1" applyFont="1" applyFill="1" applyBorder="1" applyAlignment="1">
      <alignment horizontal="right" vertical="center" wrapText="1"/>
    </xf>
    <xf numFmtId="0" fontId="8" fillId="6" borderId="12" xfId="2" applyFont="1" applyFill="1" applyBorder="1" applyAlignment="1">
      <alignment vertical="center" wrapText="1"/>
    </xf>
    <xf numFmtId="3" fontId="8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6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5" xfId="2" applyNumberFormat="1" applyFont="1" applyFill="1" applyBorder="1" applyAlignment="1">
      <alignment horizontal="right" vertical="center" wrapText="1"/>
    </xf>
    <xf numFmtId="4" fontId="8" fillId="6" borderId="16" xfId="2" applyNumberFormat="1" applyFont="1" applyFill="1" applyBorder="1" applyAlignment="1">
      <alignment horizontal="right" vertical="center" wrapText="1"/>
    </xf>
    <xf numFmtId="0" fontId="8" fillId="8" borderId="51" xfId="2" applyFont="1" applyFill="1" applyBorder="1" applyAlignment="1">
      <alignment horizontal="left" vertical="center" wrapText="1"/>
    </xf>
    <xf numFmtId="3" fontId="8" fillId="6" borderId="21" xfId="2" applyNumberFormat="1" applyFont="1" applyFill="1" applyBorder="1" applyAlignment="1" applyProtection="1">
      <alignment vertical="center" wrapText="1"/>
      <protection locked="0"/>
    </xf>
    <xf numFmtId="4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44" xfId="2" applyNumberFormat="1" applyFont="1" applyFill="1" applyBorder="1" applyAlignment="1" applyProtection="1">
      <alignment vertical="center" wrapText="1"/>
      <protection locked="0"/>
    </xf>
    <xf numFmtId="4" fontId="8" fillId="3" borderId="45" xfId="2" applyNumberFormat="1" applyFont="1" applyFill="1" applyBorder="1" applyAlignment="1" applyProtection="1">
      <alignment vertical="center" wrapText="1"/>
      <protection locked="0"/>
    </xf>
    <xf numFmtId="3" fontId="8" fillId="3" borderId="18" xfId="2" applyNumberFormat="1" applyFont="1" applyFill="1" applyBorder="1" applyAlignment="1" applyProtection="1">
      <alignment vertical="center" wrapText="1"/>
      <protection locked="0"/>
    </xf>
    <xf numFmtId="0" fontId="6" fillId="6" borderId="43" xfId="2" applyFont="1" applyFill="1" applyBorder="1" applyAlignment="1" applyProtection="1">
      <alignment horizontal="center" vertical="center"/>
      <protection locked="0"/>
    </xf>
    <xf numFmtId="0" fontId="6" fillId="6" borderId="51" xfId="2" applyFont="1" applyFill="1" applyBorder="1" applyAlignment="1">
      <alignment horizontal="left" vertical="center" wrapText="1"/>
    </xf>
    <xf numFmtId="3" fontId="6" fillId="6" borderId="21" xfId="2" applyNumberFormat="1" applyFont="1" applyFill="1" applyBorder="1" applyAlignment="1" applyProtection="1">
      <alignment vertical="center" wrapText="1"/>
      <protection locked="0"/>
    </xf>
    <xf numFmtId="4" fontId="6" fillId="6" borderId="16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" applyFont="1" applyProtection="1">
      <protection locked="0"/>
    </xf>
    <xf numFmtId="0" fontId="8" fillId="6" borderId="33" xfId="2" applyFont="1" applyFill="1" applyBorder="1" applyAlignment="1" applyProtection="1">
      <alignment vertical="center" wrapText="1"/>
      <protection locked="0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57" xfId="2" applyNumberFormat="1" applyFont="1" applyBorder="1" applyAlignment="1">
      <alignment horizontal="right" vertical="center" wrapText="1"/>
    </xf>
    <xf numFmtId="0" fontId="8" fillId="8" borderId="51" xfId="2" applyFont="1" applyFill="1" applyBorder="1" applyAlignment="1" applyProtection="1">
      <alignment horizontal="left" vertical="center" wrapText="1"/>
      <protection locked="0"/>
    </xf>
    <xf numFmtId="3" fontId="8" fillId="3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38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1" xfId="2" applyFont="1" applyFill="1" applyBorder="1" applyAlignment="1" applyProtection="1">
      <alignment horizontal="left" vertical="center" wrapText="1"/>
      <protection locked="0"/>
    </xf>
    <xf numFmtId="165" fontId="6" fillId="2" borderId="16" xfId="2" applyNumberFormat="1" applyFont="1" applyFill="1" applyBorder="1" applyAlignment="1">
      <alignment horizontal="right" vertical="center" wrapText="1"/>
    </xf>
    <xf numFmtId="10" fontId="6" fillId="2" borderId="13" xfId="2" applyNumberFormat="1" applyFont="1" applyFill="1" applyBorder="1" applyAlignment="1">
      <alignment horizontal="right" vertical="center" wrapText="1"/>
    </xf>
    <xf numFmtId="3" fontId="8" fillId="6" borderId="35" xfId="2" applyNumberFormat="1" applyFont="1" applyFill="1" applyBorder="1" applyAlignment="1" applyProtection="1">
      <alignment horizontal="right" vertical="center" wrapText="1"/>
      <protection locked="0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3" fontId="8" fillId="6" borderId="44" xfId="2" applyNumberFormat="1" applyFont="1" applyFill="1" applyBorder="1" applyAlignment="1">
      <alignment horizontal="right" vertical="center" wrapText="1"/>
    </xf>
    <xf numFmtId="4" fontId="8" fillId="6" borderId="45" xfId="2" applyNumberFormat="1" applyFont="1" applyFill="1" applyBorder="1" applyAlignment="1">
      <alignment horizontal="right" vertical="center" wrapText="1"/>
    </xf>
    <xf numFmtId="10" fontId="8" fillId="3" borderId="34" xfId="2" applyNumberFormat="1" applyFont="1" applyFill="1" applyBorder="1" applyAlignment="1">
      <alignment horizontal="right" vertical="center" wrapText="1"/>
    </xf>
    <xf numFmtId="3" fontId="8" fillId="6" borderId="53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8" xfId="2" applyNumberFormat="1" applyFont="1" applyFill="1" applyBorder="1" applyAlignment="1" applyProtection="1">
      <alignment horizontal="right" vertical="center" wrapText="1"/>
      <protection locked="0"/>
    </xf>
    <xf numFmtId="165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12" xfId="2" applyFont="1" applyFill="1" applyBorder="1" applyAlignment="1">
      <alignment horizontal="left" vertical="center" wrapText="1"/>
    </xf>
    <xf numFmtId="0" fontId="8" fillId="8" borderId="34" xfId="2" applyFont="1" applyFill="1" applyBorder="1" applyAlignment="1">
      <alignment horizontal="left" vertical="center" wrapText="1"/>
    </xf>
    <xf numFmtId="3" fontId="8" fillId="4" borderId="35" xfId="2" applyNumberFormat="1" applyFont="1" applyFill="1" applyBorder="1" applyAlignment="1" applyProtection="1">
      <alignment horizontal="right" vertical="center" wrapText="1"/>
      <protection locked="0"/>
    </xf>
    <xf numFmtId="3" fontId="8" fillId="4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4" borderId="38" xfId="2" applyNumberFormat="1" applyFont="1" applyFill="1" applyBorder="1" applyAlignment="1" applyProtection="1">
      <alignment horizontal="right" vertical="center" wrapText="1"/>
      <protection locked="0"/>
    </xf>
    <xf numFmtId="0" fontId="8" fillId="6" borderId="22" xfId="2" applyFont="1" applyFill="1" applyBorder="1" applyAlignment="1" applyProtection="1">
      <alignment vertical="center" wrapText="1"/>
      <protection locked="0"/>
    </xf>
    <xf numFmtId="165" fontId="8" fillId="6" borderId="47" xfId="2" applyNumberFormat="1" applyFont="1" applyFill="1" applyBorder="1" applyAlignment="1">
      <alignment horizontal="right" vertical="center" wrapText="1"/>
    </xf>
    <xf numFmtId="3" fontId="8" fillId="6" borderId="44" xfId="2" applyNumberFormat="1" applyFont="1" applyFill="1" applyBorder="1" applyAlignment="1" applyProtection="1">
      <alignment vertical="center" wrapText="1"/>
      <protection locked="0"/>
    </xf>
    <xf numFmtId="3" fontId="8" fillId="6" borderId="46" xfId="2" applyNumberFormat="1" applyFont="1" applyFill="1" applyBorder="1" applyAlignment="1" applyProtection="1">
      <alignment vertical="center" wrapText="1"/>
      <protection locked="0"/>
    </xf>
    <xf numFmtId="4" fontId="8" fillId="6" borderId="45" xfId="2" applyNumberFormat="1" applyFont="1" applyFill="1" applyBorder="1" applyAlignment="1" applyProtection="1">
      <alignment vertical="center" wrapText="1"/>
      <protection locked="0"/>
    </xf>
    <xf numFmtId="3" fontId="8" fillId="6" borderId="44" xfId="2" applyNumberFormat="1" applyFont="1" applyFill="1" applyBorder="1" applyAlignment="1">
      <alignment vertical="center" wrapText="1"/>
    </xf>
    <xf numFmtId="4" fontId="8" fillId="6" borderId="45" xfId="2" applyNumberFormat="1" applyFont="1" applyFill="1" applyBorder="1" applyAlignment="1">
      <alignment vertical="center" wrapText="1"/>
    </xf>
    <xf numFmtId="3" fontId="8" fillId="6" borderId="15" xfId="2" applyNumberFormat="1" applyFont="1" applyFill="1" applyBorder="1" applyAlignment="1">
      <alignment vertical="center" wrapText="1"/>
    </xf>
    <xf numFmtId="4" fontId="8" fillId="6" borderId="16" xfId="2" applyNumberFormat="1" applyFont="1" applyFill="1" applyBorder="1" applyAlignment="1">
      <alignment vertical="center" wrapText="1"/>
    </xf>
    <xf numFmtId="3" fontId="8" fillId="6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7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3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vertical="center" wrapText="1"/>
    </xf>
    <xf numFmtId="4" fontId="6" fillId="2" borderId="14" xfId="2" applyNumberFormat="1" applyFont="1" applyFill="1" applyBorder="1" applyAlignment="1">
      <alignment horizontal="right" vertical="center" wrapText="1"/>
    </xf>
    <xf numFmtId="3" fontId="6" fillId="2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4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8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54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0" xfId="2" applyNumberFormat="1" applyFont="1" applyFill="1" applyBorder="1" applyAlignment="1">
      <alignment horizontal="right" vertical="center" wrapText="1"/>
    </xf>
    <xf numFmtId="4" fontId="6" fillId="2" borderId="47" xfId="2" applyNumberFormat="1" applyFont="1" applyFill="1" applyBorder="1" applyAlignment="1">
      <alignment horizontal="right" vertical="center" wrapText="1"/>
    </xf>
    <xf numFmtId="10" fontId="6" fillId="2" borderId="50" xfId="2" applyNumberFormat="1" applyFont="1" applyFill="1" applyBorder="1" applyAlignment="1">
      <alignment horizontal="right" vertical="center" wrapText="1"/>
    </xf>
    <xf numFmtId="4" fontId="6" fillId="2" borderId="22" xfId="2" applyNumberFormat="1" applyFont="1" applyFill="1" applyBorder="1" applyAlignment="1">
      <alignment horizontal="right" vertical="center" wrapText="1"/>
    </xf>
    <xf numFmtId="0" fontId="6" fillId="2" borderId="22" xfId="2" applyFont="1" applyFill="1" applyBorder="1" applyAlignment="1" applyProtection="1">
      <alignment horizontal="center" vertical="center" wrapText="1"/>
      <protection locked="0"/>
    </xf>
    <xf numFmtId="10" fontId="6" fillId="2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5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49" xfId="2" applyFont="1" applyBorder="1" applyAlignment="1" applyProtection="1">
      <alignment horizontal="left" vertical="center" wrapText="1"/>
      <protection locked="0"/>
    </xf>
    <xf numFmtId="3" fontId="8" fillId="0" borderId="57" xfId="2" applyNumberFormat="1" applyFont="1" applyBorder="1" applyAlignment="1" applyProtection="1">
      <alignment horizontal="right" vertical="center" wrapText="1"/>
      <protection locked="0"/>
    </xf>
    <xf numFmtId="3" fontId="8" fillId="0" borderId="58" xfId="2" applyNumberFormat="1" applyFont="1" applyBorder="1" applyAlignment="1" applyProtection="1">
      <alignment horizontal="right" vertical="center" wrapText="1"/>
      <protection locked="0"/>
    </xf>
    <xf numFmtId="4" fontId="8" fillId="0" borderId="46" xfId="2" applyNumberFormat="1" applyFont="1" applyBorder="1" applyAlignment="1">
      <alignment horizontal="right" vertical="center" wrapText="1"/>
    </xf>
    <xf numFmtId="0" fontId="8" fillId="8" borderId="15" xfId="2" applyFont="1" applyFill="1" applyBorder="1" applyAlignment="1" applyProtection="1">
      <alignment horizontal="left" vertical="center" wrapText="1"/>
      <protection locked="0"/>
    </xf>
    <xf numFmtId="0" fontId="8" fillId="8" borderId="16" xfId="2" applyFont="1" applyFill="1" applyBorder="1" applyAlignment="1" applyProtection="1">
      <alignment horizontal="left" vertical="center" wrapText="1"/>
      <protection locked="0"/>
    </xf>
    <xf numFmtId="4" fontId="6" fillId="4" borderId="19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17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49" xfId="2" applyFont="1" applyFill="1" applyBorder="1" applyAlignment="1" applyProtection="1">
      <alignment horizontal="left" vertical="center" wrapText="1"/>
      <protection locked="0"/>
    </xf>
    <xf numFmtId="3" fontId="8" fillId="3" borderId="3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56" xfId="2" applyNumberFormat="1" applyFont="1" applyFill="1" applyBorder="1" applyAlignment="1">
      <alignment horizontal="right" vertical="center" wrapText="1"/>
    </xf>
    <xf numFmtId="4" fontId="8" fillId="6" borderId="39" xfId="2" applyNumberFormat="1" applyFont="1" applyFill="1" applyBorder="1" applyAlignment="1">
      <alignment horizontal="right" vertical="center" wrapText="1"/>
    </xf>
    <xf numFmtId="3" fontId="8" fillId="3" borderId="29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59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61" xfId="2" applyNumberFormat="1" applyFont="1" applyFill="1" applyBorder="1" applyAlignment="1">
      <alignment horizontal="right" vertical="center" wrapText="1"/>
    </xf>
    <xf numFmtId="4" fontId="8" fillId="6" borderId="30" xfId="2" applyNumberFormat="1" applyFont="1" applyFill="1" applyBorder="1" applyAlignment="1">
      <alignment horizontal="right" vertical="center" wrapText="1"/>
    </xf>
    <xf numFmtId="4" fontId="11" fillId="9" borderId="1" xfId="2" applyNumberFormat="1" applyFont="1" applyFill="1" applyBorder="1" applyAlignment="1">
      <alignment horizontal="right" vertical="center" wrapText="1"/>
    </xf>
    <xf numFmtId="3" fontId="11" fillId="9" borderId="1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3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3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64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1" xfId="2" applyNumberFormat="1" applyFont="1" applyFill="1" applyBorder="1" applyAlignment="1">
      <alignment horizontal="right" vertical="center" wrapText="1"/>
    </xf>
    <xf numFmtId="4" fontId="11" fillId="9" borderId="65" xfId="2" applyNumberFormat="1" applyFont="1" applyFill="1" applyBorder="1" applyAlignment="1">
      <alignment horizontal="right" vertical="center" wrapText="1"/>
    </xf>
    <xf numFmtId="10" fontId="11" fillId="9" borderId="66" xfId="2" applyNumberFormat="1" applyFont="1" applyFill="1" applyBorder="1" applyAlignment="1">
      <alignment horizontal="right" vertical="center" wrapText="1"/>
    </xf>
    <xf numFmtId="4" fontId="11" fillId="9" borderId="32" xfId="2" applyNumberFormat="1" applyFont="1" applyFill="1" applyBorder="1" applyAlignment="1">
      <alignment horizontal="right" vertical="center" wrapText="1"/>
    </xf>
    <xf numFmtId="4" fontId="11" fillId="9" borderId="4" xfId="2" applyNumberFormat="1" applyFont="1" applyFill="1" applyBorder="1" applyAlignment="1">
      <alignment horizontal="right" vertical="center" wrapText="1"/>
    </xf>
    <xf numFmtId="10" fontId="11" fillId="9" borderId="66" xfId="2" applyNumberFormat="1" applyFont="1" applyFill="1" applyBorder="1" applyAlignment="1" applyProtection="1">
      <alignment horizontal="right" vertical="center" wrapText="1"/>
      <protection locked="0"/>
    </xf>
    <xf numFmtId="3" fontId="11" fillId="4" borderId="1" xfId="2" applyNumberFormat="1" applyFont="1" applyFill="1" applyBorder="1" applyAlignment="1">
      <alignment horizontal="right" vertical="center" wrapText="1"/>
    </xf>
    <xf numFmtId="0" fontId="9" fillId="0" borderId="0" xfId="2" applyFont="1" applyProtection="1">
      <protection locked="0"/>
    </xf>
    <xf numFmtId="0" fontId="12" fillId="0" borderId="0" xfId="2" applyFont="1" applyProtection="1">
      <protection locked="0"/>
    </xf>
    <xf numFmtId="4" fontId="12" fillId="0" borderId="0" xfId="2" applyNumberFormat="1" applyFont="1" applyProtection="1">
      <protection locked="0"/>
    </xf>
    <xf numFmtId="4" fontId="1" fillId="0" borderId="0" xfId="2" applyNumberFormat="1" applyProtection="1">
      <protection locked="0"/>
    </xf>
    <xf numFmtId="0" fontId="11" fillId="9" borderId="1" xfId="2" applyFont="1" applyFill="1" applyBorder="1" applyAlignment="1">
      <alignment horizontal="left" vertical="center" wrapText="1"/>
    </xf>
    <xf numFmtId="0" fontId="11" fillId="9" borderId="3" xfId="2" applyFont="1" applyFill="1" applyBorder="1" applyAlignment="1">
      <alignment horizontal="left" vertical="center" wrapText="1"/>
    </xf>
    <xf numFmtId="0" fontId="11" fillId="9" borderId="4" xfId="2" applyFont="1" applyFill="1" applyBorder="1" applyAlignment="1">
      <alignment horizontal="center" vertical="center" wrapText="1"/>
    </xf>
    <xf numFmtId="3" fontId="11" fillId="4" borderId="67" xfId="2" applyNumberFormat="1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0" borderId="64" xfId="0" applyFont="1" applyBorder="1" applyAlignment="1">
      <alignment vertical="center" wrapText="1"/>
    </xf>
    <xf numFmtId="0" fontId="8" fillId="6" borderId="33" xfId="2" applyFont="1" applyFill="1" applyBorder="1" applyAlignment="1" applyProtection="1">
      <alignment horizontal="center" vertical="center"/>
      <protection locked="0"/>
    </xf>
    <xf numFmtId="0" fontId="8" fillId="6" borderId="32" xfId="2" applyFont="1" applyFill="1" applyBorder="1" applyAlignment="1" applyProtection="1">
      <alignment horizontal="center" vertical="center"/>
      <protection locked="0"/>
    </xf>
    <xf numFmtId="4" fontId="8" fillId="3" borderId="0" xfId="2" applyNumberFormat="1" applyFont="1" applyFill="1" applyAlignment="1">
      <alignment horizontal="right" vertical="center" wrapText="1"/>
    </xf>
    <xf numFmtId="4" fontId="8" fillId="3" borderId="25" xfId="2" applyNumberFormat="1" applyFont="1" applyFill="1" applyBorder="1" applyAlignment="1">
      <alignment horizontal="right" vertical="center" wrapText="1"/>
    </xf>
    <xf numFmtId="3" fontId="8" fillId="3" borderId="35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>
      <alignment horizontal="right" vertical="center" wrapText="1"/>
    </xf>
    <xf numFmtId="10" fontId="8" fillId="3" borderId="62" xfId="2" applyNumberFormat="1" applyFont="1" applyFill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4" fontId="8" fillId="3" borderId="32" xfId="2" applyNumberFormat="1" applyFont="1" applyFill="1" applyBorder="1" applyAlignment="1">
      <alignment horizontal="right" vertical="center" wrapText="1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22" xfId="2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8" fillId="6" borderId="22" xfId="2" applyFont="1" applyFill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33" xfId="2" applyFont="1" applyBorder="1" applyAlignment="1" applyProtection="1">
      <alignment horizontal="center" vertical="center"/>
      <protection locked="0"/>
    </xf>
    <xf numFmtId="165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>
      <alignment horizontal="right" vertical="center" wrapText="1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4" fontId="6" fillId="4" borderId="55" xfId="2" applyNumberFormat="1" applyFont="1" applyFill="1" applyBorder="1" applyAlignment="1">
      <alignment horizontal="right" vertical="center" wrapText="1"/>
    </xf>
    <xf numFmtId="0" fontId="1" fillId="4" borderId="56" xfId="0" applyFont="1" applyFill="1" applyBorder="1" applyAlignment="1">
      <alignment horizontal="right" vertical="center" wrapText="1"/>
    </xf>
    <xf numFmtId="0" fontId="1" fillId="4" borderId="57" xfId="0" applyFont="1" applyFill="1" applyBorder="1" applyAlignment="1">
      <alignment horizontal="right" vertical="center" wrapText="1"/>
    </xf>
    <xf numFmtId="0" fontId="8" fillId="0" borderId="43" xfId="2" applyFont="1" applyBorder="1" applyAlignment="1" applyProtection="1">
      <alignment horizontal="center" vertical="center"/>
      <protection locked="0"/>
    </xf>
    <xf numFmtId="10" fontId="8" fillId="4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40" xfId="2" applyNumberFormat="1" applyFont="1" applyFill="1" applyBorder="1" applyAlignment="1">
      <alignment horizontal="right" vertical="center" wrapText="1"/>
    </xf>
    <xf numFmtId="4" fontId="8" fillId="4" borderId="33" xfId="2" applyNumberFormat="1" applyFont="1" applyFill="1" applyBorder="1" applyAlignment="1">
      <alignment horizontal="right" vertical="center" wrapText="1"/>
    </xf>
    <xf numFmtId="4" fontId="8" fillId="0" borderId="38" xfId="2" applyNumberFormat="1" applyFont="1" applyBorder="1" applyAlignment="1">
      <alignment horizontal="right" vertical="center" wrapText="1"/>
    </xf>
    <xf numFmtId="4" fontId="8" fillId="4" borderId="38" xfId="2" applyNumberFormat="1" applyFont="1" applyFill="1" applyBorder="1" applyAlignment="1">
      <alignment horizontal="right" vertical="center" wrapText="1"/>
    </xf>
    <xf numFmtId="4" fontId="8" fillId="4" borderId="45" xfId="2" applyNumberFormat="1" applyFont="1" applyFill="1" applyBorder="1" applyAlignment="1">
      <alignment horizontal="right" vertical="center" wrapText="1"/>
    </xf>
    <xf numFmtId="10" fontId="8" fillId="4" borderId="40" xfId="2" applyNumberFormat="1" applyFont="1" applyFill="1" applyBorder="1" applyAlignment="1">
      <alignment horizontal="right" vertical="center" wrapText="1"/>
    </xf>
    <xf numFmtId="10" fontId="8" fillId="4" borderId="39" xfId="2" applyNumberFormat="1" applyFont="1" applyFill="1" applyBorder="1" applyAlignment="1">
      <alignment horizontal="right" vertical="center" wrapText="1"/>
    </xf>
    <xf numFmtId="4" fontId="8" fillId="0" borderId="50" xfId="2" applyNumberFormat="1" applyFont="1" applyBorder="1" applyAlignment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0" fontId="1" fillId="0" borderId="52" xfId="0" applyFont="1" applyBorder="1" applyAlignment="1">
      <alignment horizontal="right" vertical="center" wrapText="1"/>
    </xf>
    <xf numFmtId="10" fontId="8" fillId="4" borderId="33" xfId="2" applyNumberFormat="1" applyFont="1" applyFill="1" applyBorder="1" applyAlignment="1">
      <alignment horizontal="right" vertical="center" wrapText="1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0" fontId="1" fillId="0" borderId="45" xfId="0" applyFont="1" applyBorder="1" applyAlignment="1">
      <alignment horizontal="right" vertical="center" wrapText="1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0" fontId="5" fillId="0" borderId="14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5" fillId="0" borderId="15" xfId="2" applyFont="1" applyBorder="1" applyAlignment="1" applyProtection="1">
      <alignment horizontal="center" vertical="center" wrapText="1"/>
      <protection locked="0"/>
    </xf>
    <xf numFmtId="0" fontId="5" fillId="0" borderId="26" xfId="2" applyFont="1" applyBorder="1" applyAlignment="1" applyProtection="1">
      <alignment horizontal="center" vertical="center" wrapText="1"/>
      <protection locked="0"/>
    </xf>
    <xf numFmtId="0" fontId="5" fillId="0" borderId="18" xfId="2" applyFont="1" applyBorder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5" fillId="0" borderId="20" xfId="2" applyFont="1" applyBorder="1" applyAlignment="1" applyProtection="1">
      <alignment horizontal="center" vertical="center" wrapText="1"/>
      <protection locked="0"/>
    </xf>
    <xf numFmtId="0" fontId="5" fillId="0" borderId="31" xfId="2" applyFont="1" applyBorder="1" applyAlignment="1" applyProtection="1">
      <alignment horizontal="center" vertical="center" wrapText="1"/>
      <protection locked="0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5" fillId="0" borderId="22" xfId="2" applyFont="1" applyBorder="1" applyAlignment="1" applyProtection="1">
      <alignment horizontal="center" vertical="center" wrapText="1"/>
      <protection locked="0"/>
    </xf>
    <xf numFmtId="0" fontId="5" fillId="0" borderId="32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3" xfId="2" applyFont="1" applyBorder="1" applyAlignment="1" applyProtection="1">
      <alignment horizontal="center" vertical="center" wrapText="1"/>
      <protection locked="0"/>
    </xf>
    <xf numFmtId="0" fontId="4" fillId="0" borderId="2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3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12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13" xfId="2" applyFont="1" applyBorder="1" applyAlignment="1" applyProtection="1">
      <alignment horizontal="center" vertical="center" wrapText="1"/>
      <protection locked="0"/>
    </xf>
    <xf numFmtId="0" fontId="5" fillId="0" borderId="24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10" xfId="2" applyFont="1" applyBorder="1" applyAlignment="1" applyProtection="1">
      <alignment horizontal="center" vertical="center" wrapText="1"/>
      <protection locked="0"/>
    </xf>
    <xf numFmtId="0" fontId="5" fillId="0" borderId="11" xfId="2" applyFont="1" applyBorder="1" applyAlignment="1" applyProtection="1">
      <alignment horizontal="center" vertical="center" wrapText="1"/>
      <protection locked="0"/>
    </xf>
  </cellXfs>
  <cellStyles count="3">
    <cellStyle name="Normalny" xfId="0" builtinId="0"/>
    <cellStyle name="Normalny 10 19" xfId="2" xr:uid="{8D5B6227-8CB9-44F3-8C1B-319E58491243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ziel\Moje%20dokumenty\M%20-%20Formaty%20sprawozda&#324;%20ARiMR,%20ARR,%20FAPA\NOWE%20FORMATY\ARR%202013_11%20sprawozdanie%20bie&#380;&#261;ce%20miesi&#281;czne\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rszula.mielczarek\Desktop\Monitoringowe%2014-20\Miesi&#281;czne\2024\wrzesie&#324;%202024\ARiMR%20(M_2024-09)%20-%20sprawozdanie%20miesi&#281;czne%20PROW%202014-2020.xlsx" TargetMode="External"/><Relationship Id="rId1" Type="http://schemas.openxmlformats.org/officeDocument/2006/relationships/externalLinkPath" Target="file:///C:\Users\urszula.mielczarek\Desktop\Monitoringowe%2014-20\Miesi&#281;czne\2024\wrzesie&#324;%202024\ARiMR%20(M_2024-09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  <sheetName val="Overview_monitoring_tables"/>
      <sheetName val="G1_"/>
      <sheetName val="O__111_(1)"/>
      <sheetName val="O__111_(2)"/>
      <sheetName val="O__112_(1)"/>
      <sheetName val="O__112_(2)"/>
      <sheetName val="O__113"/>
      <sheetName val="O__114_(1)"/>
      <sheetName val="O__114_(2)"/>
      <sheetName val="O__115"/>
      <sheetName val="O__121_(1)"/>
      <sheetName val="O__121_(2)"/>
      <sheetName val="O__121_(3)"/>
      <sheetName val="O__122_(1)"/>
      <sheetName val="O__122_(2)"/>
      <sheetName val="O__123_(1)"/>
      <sheetName val="O__123_(2)"/>
      <sheetName val="O__123_(3)"/>
      <sheetName val="O__123_(4)"/>
      <sheetName val="O__124"/>
      <sheetName val="O__125"/>
      <sheetName val="O__126_(1)"/>
      <sheetName val="O__126_(2)"/>
      <sheetName val="O__131"/>
      <sheetName val="O__132"/>
      <sheetName val="O__133"/>
      <sheetName val="O__141"/>
      <sheetName val="O__142"/>
      <sheetName val="O__LFA_"/>
      <sheetName val="O__211"/>
      <sheetName val="O__212"/>
      <sheetName val="O__213"/>
      <sheetName val="O__AGRI-ENV"/>
      <sheetName val="O__214_(1)"/>
      <sheetName val="O__214_(2)"/>
      <sheetName val="O__215"/>
      <sheetName val="O__216"/>
      <sheetName val="O__221_(1)"/>
      <sheetName val="O__221_(2)"/>
      <sheetName val="O__221_(3)"/>
      <sheetName val="O__222_(1)"/>
      <sheetName val="O__222_(2)"/>
      <sheetName val="O__223_(1)"/>
      <sheetName val="O__223_(2)"/>
      <sheetName val="O__223_(3)"/>
      <sheetName val="O__224"/>
      <sheetName val="O__225"/>
      <sheetName val="O__226_(1)"/>
      <sheetName val="O__226_(2)"/>
      <sheetName val="O__227"/>
      <sheetName val="O__311"/>
      <sheetName val="O__312"/>
      <sheetName val="O__313"/>
      <sheetName val="O__321"/>
      <sheetName val="O__322"/>
      <sheetName val="O__323"/>
      <sheetName val="O__331_(1)"/>
      <sheetName val="O__331_(2)"/>
      <sheetName val="O__331_(3)"/>
      <sheetName val="O__341_(1)"/>
      <sheetName val="O__341_(2)"/>
      <sheetName val="O__341_(3)"/>
      <sheetName val="O__41_(1)"/>
      <sheetName val="O__41_(2)"/>
      <sheetName val="O__41_(3)"/>
      <sheetName val="O__421"/>
      <sheetName val="O__431"/>
      <sheetName val="Overview_monitoring_tables1"/>
      <sheetName val="G1_1"/>
      <sheetName val="O__111_(1)1"/>
      <sheetName val="O__111_(2)1"/>
      <sheetName val="O__112_(1)1"/>
      <sheetName val="O__112_(2)1"/>
      <sheetName val="O__1131"/>
      <sheetName val="O__114_(1)1"/>
      <sheetName val="O__114_(2)1"/>
      <sheetName val="O__1151"/>
      <sheetName val="O__121_(1)1"/>
      <sheetName val="O__121_(2)1"/>
      <sheetName val="O__121_(3)1"/>
      <sheetName val="O__122_(1)1"/>
      <sheetName val="O__122_(2)1"/>
      <sheetName val="O__123_(1)1"/>
      <sheetName val="O__123_(2)1"/>
      <sheetName val="O__123_(3)1"/>
      <sheetName val="O__123_(4)1"/>
      <sheetName val="O__1241"/>
      <sheetName val="O__1251"/>
      <sheetName val="O__126_(1)1"/>
      <sheetName val="O__126_(2)1"/>
      <sheetName val="O__1311"/>
      <sheetName val="O__1321"/>
      <sheetName val="O__1331"/>
      <sheetName val="O__1411"/>
      <sheetName val="O__1421"/>
      <sheetName val="O__LFA_1"/>
      <sheetName val="O__2111"/>
      <sheetName val="O__2121"/>
      <sheetName val="O__2131"/>
      <sheetName val="O__AGRI-ENV1"/>
      <sheetName val="O__214_(1)1"/>
      <sheetName val="O__214_(2)1"/>
      <sheetName val="O__2151"/>
      <sheetName val="O__2161"/>
      <sheetName val="O__221_(1)1"/>
      <sheetName val="O__221_(2)1"/>
      <sheetName val="O__221_(3)1"/>
      <sheetName val="O__222_(1)1"/>
      <sheetName val="O__222_(2)1"/>
      <sheetName val="O__223_(1)1"/>
      <sheetName val="O__223_(2)1"/>
      <sheetName val="O__223_(3)1"/>
      <sheetName val="O__2241"/>
      <sheetName val="O__2251"/>
      <sheetName val="O__226_(1)1"/>
      <sheetName val="O__226_(2)1"/>
      <sheetName val="O__2271"/>
      <sheetName val="O__3111"/>
      <sheetName val="O__3121"/>
      <sheetName val="O__3131"/>
      <sheetName val="O__3211"/>
      <sheetName val="O__3221"/>
      <sheetName val="O__3231"/>
      <sheetName val="O__331_(1)1"/>
      <sheetName val="O__331_(2)1"/>
      <sheetName val="O__331_(3)1"/>
      <sheetName val="O__341_(1)1"/>
      <sheetName val="O__341_(2)1"/>
      <sheetName val="O__341_(3)1"/>
      <sheetName val="O__41_(1)1"/>
      <sheetName val="O__41_(2)1"/>
      <sheetName val="O__41_(3)1"/>
      <sheetName val="O__4211"/>
      <sheetName val="O__4311"/>
      <sheetName val="Overview_monitoring_tables2"/>
      <sheetName val="G1_2"/>
      <sheetName val="O__111_(1)2"/>
      <sheetName val="O__111_(2)2"/>
      <sheetName val="O__112_(1)2"/>
      <sheetName val="O__112_(2)2"/>
      <sheetName val="O__1132"/>
      <sheetName val="O__114_(1)2"/>
      <sheetName val="O__114_(2)2"/>
      <sheetName val="O__1152"/>
      <sheetName val="O__121_(1)2"/>
      <sheetName val="O__121_(2)2"/>
      <sheetName val="O__121_(3)2"/>
      <sheetName val="O__122_(1)2"/>
      <sheetName val="O__122_(2)2"/>
      <sheetName val="O__123_(1)2"/>
      <sheetName val="O__123_(2)2"/>
      <sheetName val="O__123_(3)2"/>
      <sheetName val="O__123_(4)2"/>
      <sheetName val="O__1242"/>
      <sheetName val="O__1252"/>
      <sheetName val="O__126_(1)2"/>
      <sheetName val="O__126_(2)2"/>
      <sheetName val="O__1312"/>
      <sheetName val="O__1322"/>
      <sheetName val="O__1332"/>
      <sheetName val="O__1412"/>
      <sheetName val="O__1422"/>
      <sheetName val="O__LFA_2"/>
      <sheetName val="O__2112"/>
      <sheetName val="O__2122"/>
      <sheetName val="O__2132"/>
      <sheetName val="O__AGRI-ENV2"/>
      <sheetName val="O__214_(1)2"/>
      <sheetName val="O__214_(2)2"/>
      <sheetName val="O__2152"/>
      <sheetName val="O__2162"/>
      <sheetName val="O__221_(1)2"/>
      <sheetName val="O__221_(2)2"/>
      <sheetName val="O__221_(3)2"/>
      <sheetName val="O__222_(1)2"/>
      <sheetName val="O__222_(2)2"/>
      <sheetName val="O__223_(1)2"/>
      <sheetName val="O__223_(2)2"/>
      <sheetName val="O__223_(3)2"/>
      <sheetName val="O__2242"/>
      <sheetName val="O__2252"/>
      <sheetName val="O__226_(1)2"/>
      <sheetName val="O__226_(2)2"/>
      <sheetName val="O__2272"/>
      <sheetName val="O__3112"/>
      <sheetName val="O__3122"/>
      <sheetName val="O__3132"/>
      <sheetName val="O__3212"/>
      <sheetName val="O__3222"/>
      <sheetName val="O__3232"/>
      <sheetName val="O__331_(1)2"/>
      <sheetName val="O__331_(2)2"/>
      <sheetName val="O__331_(3)2"/>
      <sheetName val="O__341_(1)2"/>
      <sheetName val="O__341_(2)2"/>
      <sheetName val="O__341_(3)2"/>
      <sheetName val="O__41_(1)2"/>
      <sheetName val="O__41_(2)2"/>
      <sheetName val="O__41_(3)2"/>
      <sheetName val="O__4212"/>
      <sheetName val="O__4312"/>
      <sheetName val="Overview_monitoring_tables3"/>
      <sheetName val="G1_3"/>
      <sheetName val="O__111_(1)3"/>
      <sheetName val="O__111_(2)3"/>
      <sheetName val="O__112_(1)3"/>
      <sheetName val="O__112_(2)3"/>
      <sheetName val="O__1133"/>
      <sheetName val="O__114_(1)3"/>
      <sheetName val="O__114_(2)3"/>
      <sheetName val="O__1153"/>
      <sheetName val="O__121_(1)3"/>
      <sheetName val="O__121_(2)3"/>
      <sheetName val="O__121_(3)3"/>
      <sheetName val="O__122_(1)3"/>
      <sheetName val="O__122_(2)3"/>
      <sheetName val="O__123_(1)3"/>
      <sheetName val="O__123_(2)3"/>
      <sheetName val="O__123_(3)3"/>
      <sheetName val="O__123_(4)3"/>
      <sheetName val="O__1243"/>
      <sheetName val="O__1253"/>
      <sheetName val="O__126_(1)3"/>
      <sheetName val="O__126_(2)3"/>
      <sheetName val="O__1313"/>
      <sheetName val="O__1323"/>
      <sheetName val="O__1333"/>
      <sheetName val="O__1413"/>
      <sheetName val="O__1423"/>
      <sheetName val="O__LFA_3"/>
      <sheetName val="O__2113"/>
      <sheetName val="O__2123"/>
      <sheetName val="O__2133"/>
      <sheetName val="O__AGRI-ENV3"/>
      <sheetName val="O__214_(1)3"/>
      <sheetName val="O__214_(2)3"/>
      <sheetName val="O__2153"/>
      <sheetName val="O__2163"/>
      <sheetName val="O__221_(1)3"/>
      <sheetName val="O__221_(2)3"/>
      <sheetName val="O__221_(3)3"/>
      <sheetName val="O__222_(1)3"/>
      <sheetName val="O__222_(2)3"/>
      <sheetName val="O__223_(1)3"/>
      <sheetName val="O__223_(2)3"/>
      <sheetName val="O__223_(3)3"/>
      <sheetName val="O__2243"/>
      <sheetName val="O__2253"/>
      <sheetName val="O__226_(1)3"/>
      <sheetName val="O__226_(2)3"/>
      <sheetName val="O__2273"/>
      <sheetName val="O__3113"/>
      <sheetName val="O__3123"/>
      <sheetName val="O__3133"/>
      <sheetName val="O__3213"/>
      <sheetName val="O__3223"/>
      <sheetName val="O__3233"/>
      <sheetName val="O__331_(1)3"/>
      <sheetName val="O__331_(2)3"/>
      <sheetName val="O__331_(3)3"/>
      <sheetName val="O__341_(1)3"/>
      <sheetName val="O__341_(2)3"/>
      <sheetName val="O__341_(3)3"/>
      <sheetName val="O__41_(1)3"/>
      <sheetName val="O__41_(2)3"/>
      <sheetName val="O__41_(3)3"/>
      <sheetName val="O__4213"/>
      <sheetName val="O__4313"/>
      <sheetName val="Overview_monitoring_tables4"/>
      <sheetName val="G1_4"/>
      <sheetName val="O__111_(1)4"/>
      <sheetName val="O__111_(2)4"/>
      <sheetName val="O__112_(1)4"/>
      <sheetName val="O__112_(2)4"/>
      <sheetName val="O__1134"/>
      <sheetName val="O__114_(1)4"/>
      <sheetName val="O__114_(2)4"/>
      <sheetName val="O__1154"/>
      <sheetName val="O__121_(1)4"/>
      <sheetName val="O__121_(2)4"/>
      <sheetName val="O__121_(3)4"/>
      <sheetName val="O__122_(1)4"/>
      <sheetName val="O__122_(2)4"/>
      <sheetName val="O__123_(1)4"/>
      <sheetName val="O__123_(2)4"/>
      <sheetName val="O__123_(3)4"/>
      <sheetName val="O__123_(4)4"/>
      <sheetName val="O__1244"/>
      <sheetName val="O__1254"/>
      <sheetName val="O__126_(1)4"/>
      <sheetName val="O__126_(2)4"/>
      <sheetName val="O__1314"/>
      <sheetName val="O__1324"/>
      <sheetName val="O__1334"/>
      <sheetName val="O__1414"/>
      <sheetName val="O__1424"/>
      <sheetName val="O__LFA_4"/>
      <sheetName val="O__2114"/>
      <sheetName val="O__2124"/>
      <sheetName val="O__2134"/>
      <sheetName val="O__AGRI-ENV4"/>
      <sheetName val="O__214_(1)4"/>
      <sheetName val="O__214_(2)4"/>
      <sheetName val="O__2154"/>
      <sheetName val="O__2164"/>
      <sheetName val="O__221_(1)4"/>
      <sheetName val="O__221_(2)4"/>
      <sheetName val="O__221_(3)4"/>
      <sheetName val="O__222_(1)4"/>
      <sheetName val="O__222_(2)4"/>
      <sheetName val="O__223_(1)4"/>
      <sheetName val="O__223_(2)4"/>
      <sheetName val="O__223_(3)4"/>
      <sheetName val="O__2244"/>
      <sheetName val="O__2254"/>
      <sheetName val="O__226_(1)4"/>
      <sheetName val="O__226_(2)4"/>
      <sheetName val="O__2274"/>
      <sheetName val="O__3114"/>
      <sheetName val="O__3124"/>
      <sheetName val="O__3134"/>
      <sheetName val="O__3214"/>
      <sheetName val="O__3224"/>
      <sheetName val="O__3234"/>
      <sheetName val="O__331_(1)4"/>
      <sheetName val="O__331_(2)4"/>
      <sheetName val="O__331_(3)4"/>
      <sheetName val="O__341_(1)4"/>
      <sheetName val="O__341_(2)4"/>
      <sheetName val="O__341_(3)4"/>
      <sheetName val="O__41_(1)4"/>
      <sheetName val="O__41_(2)4"/>
      <sheetName val="O__41_(3)4"/>
      <sheetName val="O__4214"/>
      <sheetName val="O__4314"/>
      <sheetName val="Overview_monitoring_tables5"/>
      <sheetName val="G1_5"/>
      <sheetName val="O__111_(1)5"/>
      <sheetName val="O__111_(2)5"/>
      <sheetName val="O__112_(1)5"/>
      <sheetName val="O__112_(2)5"/>
      <sheetName val="O__1135"/>
      <sheetName val="O__114_(1)5"/>
      <sheetName val="O__114_(2)5"/>
      <sheetName val="O__1155"/>
      <sheetName val="O__121_(1)5"/>
      <sheetName val="O__121_(2)5"/>
      <sheetName val="O__121_(3)5"/>
      <sheetName val="O__122_(1)5"/>
      <sheetName val="O__122_(2)5"/>
      <sheetName val="O__123_(1)5"/>
      <sheetName val="O__123_(2)5"/>
      <sheetName val="O__123_(3)5"/>
      <sheetName val="O__123_(4)5"/>
      <sheetName val="O__1245"/>
      <sheetName val="O__1255"/>
      <sheetName val="O__126_(1)5"/>
      <sheetName val="O__126_(2)5"/>
      <sheetName val="O__1315"/>
      <sheetName val="O__1325"/>
      <sheetName val="O__1335"/>
      <sheetName val="O__1415"/>
      <sheetName val="O__1425"/>
      <sheetName val="O__LFA_5"/>
      <sheetName val="O__2115"/>
      <sheetName val="O__2125"/>
      <sheetName val="O__2135"/>
      <sheetName val="O__AGRI-ENV5"/>
      <sheetName val="O__214_(1)5"/>
      <sheetName val="O__214_(2)5"/>
      <sheetName val="O__2155"/>
      <sheetName val="O__2165"/>
      <sheetName val="O__221_(1)5"/>
      <sheetName val="O__221_(2)5"/>
      <sheetName val="O__221_(3)5"/>
      <sheetName val="O__222_(1)5"/>
      <sheetName val="O__222_(2)5"/>
      <sheetName val="O__223_(1)5"/>
      <sheetName val="O__223_(2)5"/>
      <sheetName val="O__223_(3)5"/>
      <sheetName val="O__2245"/>
      <sheetName val="O__2255"/>
      <sheetName val="O__226_(1)5"/>
      <sheetName val="O__226_(2)5"/>
      <sheetName val="O__2275"/>
      <sheetName val="O__3115"/>
      <sheetName val="O__3125"/>
      <sheetName val="O__3135"/>
      <sheetName val="O__3215"/>
      <sheetName val="O__3225"/>
      <sheetName val="O__3235"/>
      <sheetName val="O__331_(1)5"/>
      <sheetName val="O__331_(2)5"/>
      <sheetName val="O__331_(3)5"/>
      <sheetName val="O__341_(1)5"/>
      <sheetName val="O__341_(2)5"/>
      <sheetName val="O__341_(3)5"/>
      <sheetName val="O__41_(1)5"/>
      <sheetName val="O__41_(2)5"/>
      <sheetName val="O__41_(3)5"/>
      <sheetName val="O__4215"/>
      <sheetName val="O__4315"/>
      <sheetName val="Słownik"/>
      <sheetName val="Overview_monitoring_tables6"/>
      <sheetName val="G1_6"/>
      <sheetName val="O__111_(1)6"/>
      <sheetName val="O__111_(2)6"/>
      <sheetName val="O__112_(1)6"/>
      <sheetName val="O__112_(2)6"/>
      <sheetName val="O__1136"/>
      <sheetName val="O__114_(1)6"/>
      <sheetName val="O__114_(2)6"/>
      <sheetName val="O__1156"/>
      <sheetName val="O__121_(1)6"/>
      <sheetName val="O__121_(2)6"/>
      <sheetName val="O__121_(3)6"/>
      <sheetName val="O__122_(1)6"/>
      <sheetName val="O__122_(2)6"/>
      <sheetName val="O__123_(1)6"/>
      <sheetName val="O__123_(2)6"/>
      <sheetName val="O__123_(3)6"/>
      <sheetName val="O__123_(4)6"/>
      <sheetName val="O__1246"/>
      <sheetName val="O__1256"/>
      <sheetName val="O__126_(1)6"/>
      <sheetName val="O__126_(2)6"/>
      <sheetName val="O__1316"/>
      <sheetName val="O__1326"/>
      <sheetName val="O__1336"/>
      <sheetName val="O__1416"/>
      <sheetName val="O__1426"/>
      <sheetName val="O__LFA_6"/>
      <sheetName val="O__2116"/>
      <sheetName val="O__2126"/>
      <sheetName val="O__2136"/>
      <sheetName val="O__AGRI-ENV6"/>
      <sheetName val="O__214_(1)6"/>
      <sheetName val="O__214_(2)6"/>
      <sheetName val="O__2156"/>
      <sheetName val="O__2166"/>
      <sheetName val="O__221_(1)6"/>
      <sheetName val="O__221_(2)6"/>
      <sheetName val="O__221_(3)6"/>
      <sheetName val="O__222_(1)6"/>
      <sheetName val="O__222_(2)6"/>
      <sheetName val="O__223_(1)6"/>
      <sheetName val="O__223_(2)6"/>
      <sheetName val="O__223_(3)6"/>
      <sheetName val="O__2246"/>
      <sheetName val="O__2256"/>
      <sheetName val="O__226_(1)6"/>
      <sheetName val="O__226_(2)6"/>
      <sheetName val="O__2276"/>
      <sheetName val="O__3116"/>
      <sheetName val="O__3126"/>
      <sheetName val="O__3136"/>
      <sheetName val="O__3216"/>
      <sheetName val="O__3226"/>
      <sheetName val="O__3236"/>
      <sheetName val="O__331_(1)6"/>
      <sheetName val="O__331_(2)6"/>
      <sheetName val="O__331_(3)6"/>
      <sheetName val="O__341_(1)6"/>
      <sheetName val="O__341_(2)6"/>
      <sheetName val="O__341_(3)6"/>
      <sheetName val="O__41_(1)6"/>
      <sheetName val="O__41_(2)6"/>
      <sheetName val="O__41_(3)6"/>
      <sheetName val="O__4216"/>
      <sheetName val="O__4316"/>
      <sheetName val="Overview_monitoring_tables7"/>
      <sheetName val="G1_7"/>
      <sheetName val="O__111_(1)7"/>
      <sheetName val="O__111_(2)7"/>
      <sheetName val="O__112_(1)7"/>
      <sheetName val="O__112_(2)7"/>
      <sheetName val="O__1137"/>
      <sheetName val="O__114_(1)7"/>
      <sheetName val="O__114_(2)7"/>
      <sheetName val="O__1157"/>
      <sheetName val="O__121_(1)7"/>
      <sheetName val="O__121_(2)7"/>
      <sheetName val="O__121_(3)7"/>
      <sheetName val="O__122_(1)7"/>
      <sheetName val="O__122_(2)7"/>
      <sheetName val="O__123_(1)7"/>
      <sheetName val="O__123_(2)7"/>
      <sheetName val="O__123_(3)7"/>
      <sheetName val="O__123_(4)7"/>
      <sheetName val="O__1247"/>
      <sheetName val="O__1257"/>
      <sheetName val="O__126_(1)7"/>
      <sheetName val="O__126_(2)7"/>
      <sheetName val="O__1317"/>
      <sheetName val="O__1327"/>
      <sheetName val="O__1337"/>
      <sheetName val="O__1417"/>
      <sheetName val="O__1427"/>
      <sheetName val="O__LFA_7"/>
      <sheetName val="O__2117"/>
      <sheetName val="O__2127"/>
      <sheetName val="O__2137"/>
      <sheetName val="O__AGRI-ENV7"/>
      <sheetName val="O__214_(1)7"/>
      <sheetName val="O__214_(2)7"/>
      <sheetName val="O__2157"/>
      <sheetName val="O__2167"/>
      <sheetName val="O__221_(1)7"/>
      <sheetName val="O__221_(2)7"/>
      <sheetName val="O__221_(3)7"/>
      <sheetName val="O__222_(1)7"/>
      <sheetName val="O__222_(2)7"/>
      <sheetName val="O__223_(1)7"/>
      <sheetName val="O__223_(2)7"/>
      <sheetName val="O__223_(3)7"/>
      <sheetName val="O__2247"/>
      <sheetName val="O__2257"/>
      <sheetName val="O__226_(1)7"/>
      <sheetName val="O__226_(2)7"/>
      <sheetName val="O__2277"/>
      <sheetName val="O__3117"/>
      <sheetName val="O__3127"/>
      <sheetName val="O__3137"/>
      <sheetName val="O__3217"/>
      <sheetName val="O__3227"/>
      <sheetName val="O__3237"/>
      <sheetName val="O__331_(1)7"/>
      <sheetName val="O__331_(2)7"/>
      <sheetName val="O__331_(3)7"/>
      <sheetName val="O__341_(1)7"/>
      <sheetName val="O__341_(2)7"/>
      <sheetName val="O__341_(3)7"/>
      <sheetName val="O__41_(1)7"/>
      <sheetName val="O__41_(2)7"/>
      <sheetName val="O__41_(3)7"/>
      <sheetName val="O__4217"/>
      <sheetName val="O__4317"/>
      <sheetName val="Overview_monitoring_tables8"/>
      <sheetName val="G1_8"/>
      <sheetName val="O__111_(1)8"/>
      <sheetName val="O__111_(2)8"/>
      <sheetName val="O__112_(1)8"/>
      <sheetName val="O__112_(2)8"/>
      <sheetName val="O__1138"/>
      <sheetName val="O__114_(1)8"/>
      <sheetName val="O__114_(2)8"/>
      <sheetName val="O__1158"/>
      <sheetName val="O__121_(1)8"/>
      <sheetName val="O__121_(2)8"/>
      <sheetName val="O__121_(3)8"/>
      <sheetName val="O__122_(1)8"/>
      <sheetName val="O__122_(2)8"/>
      <sheetName val="O__123_(1)8"/>
      <sheetName val="O__123_(2)8"/>
      <sheetName val="O__123_(3)8"/>
      <sheetName val="O__123_(4)8"/>
      <sheetName val="O__1248"/>
      <sheetName val="O__1258"/>
      <sheetName val="O__126_(1)8"/>
      <sheetName val="O__126_(2)8"/>
      <sheetName val="O__1318"/>
      <sheetName val="O__1328"/>
      <sheetName val="O__1338"/>
      <sheetName val="O__1418"/>
      <sheetName val="O__1428"/>
      <sheetName val="O__LFA_8"/>
      <sheetName val="O__2118"/>
      <sheetName val="O__2128"/>
      <sheetName val="O__2138"/>
      <sheetName val="O__AGRI-ENV8"/>
      <sheetName val="O__214_(1)8"/>
      <sheetName val="O__214_(2)8"/>
      <sheetName val="O__2158"/>
      <sheetName val="O__2168"/>
      <sheetName val="O__221_(1)8"/>
      <sheetName val="O__221_(2)8"/>
      <sheetName val="O__221_(3)8"/>
      <sheetName val="O__222_(1)8"/>
      <sheetName val="O__222_(2)8"/>
      <sheetName val="O__223_(1)8"/>
      <sheetName val="O__223_(2)8"/>
      <sheetName val="O__223_(3)8"/>
      <sheetName val="O__2248"/>
      <sheetName val="O__2258"/>
      <sheetName val="O__226_(1)8"/>
      <sheetName val="O__226_(2)8"/>
      <sheetName val="O__2278"/>
      <sheetName val="O__3118"/>
      <sheetName val="O__3128"/>
      <sheetName val="O__3138"/>
      <sheetName val="O__3218"/>
      <sheetName val="O__3228"/>
      <sheetName val="O__3238"/>
      <sheetName val="O__331_(1)8"/>
      <sheetName val="O__331_(2)8"/>
      <sheetName val="O__331_(3)8"/>
      <sheetName val="O__341_(1)8"/>
      <sheetName val="O__341_(2)8"/>
      <sheetName val="O__341_(3)8"/>
      <sheetName val="O__41_(1)8"/>
      <sheetName val="O__41_(2)8"/>
      <sheetName val="O__41_(3)8"/>
      <sheetName val="O__4218"/>
      <sheetName val="O__4318"/>
      <sheetName val="Overview_monitoring_tables9"/>
      <sheetName val="G1_9"/>
      <sheetName val="O__111_(1)9"/>
      <sheetName val="O__111_(2)9"/>
      <sheetName val="O__112_(1)9"/>
      <sheetName val="O__112_(2)9"/>
      <sheetName val="O__1139"/>
      <sheetName val="O__114_(1)9"/>
      <sheetName val="O__114_(2)9"/>
      <sheetName val="O__1159"/>
      <sheetName val="O__121_(1)9"/>
      <sheetName val="O__121_(2)9"/>
      <sheetName val="O__121_(3)9"/>
      <sheetName val="O__122_(1)9"/>
      <sheetName val="O__122_(2)9"/>
      <sheetName val="O__123_(1)9"/>
      <sheetName val="O__123_(2)9"/>
      <sheetName val="O__123_(3)9"/>
      <sheetName val="O__123_(4)9"/>
      <sheetName val="O__1249"/>
      <sheetName val="O__1259"/>
      <sheetName val="O__126_(1)9"/>
      <sheetName val="O__126_(2)9"/>
      <sheetName val="O__1319"/>
      <sheetName val="O__1329"/>
      <sheetName val="O__1339"/>
      <sheetName val="O__1419"/>
      <sheetName val="O__1429"/>
      <sheetName val="O__LFA_9"/>
      <sheetName val="O__2119"/>
      <sheetName val="O__2129"/>
      <sheetName val="O__2139"/>
      <sheetName val="O__AGRI-ENV9"/>
      <sheetName val="O__214_(1)9"/>
      <sheetName val="O__214_(2)9"/>
      <sheetName val="O__2159"/>
      <sheetName val="O__2169"/>
      <sheetName val="O__221_(1)9"/>
      <sheetName val="O__221_(2)9"/>
      <sheetName val="O__221_(3)9"/>
      <sheetName val="O__222_(1)9"/>
      <sheetName val="O__222_(2)9"/>
      <sheetName val="O__223_(1)9"/>
      <sheetName val="O__223_(2)9"/>
      <sheetName val="O__223_(3)9"/>
      <sheetName val="O__2249"/>
      <sheetName val="O__2259"/>
      <sheetName val="O__226_(1)9"/>
      <sheetName val="O__226_(2)9"/>
      <sheetName val="O__2279"/>
      <sheetName val="O__3119"/>
      <sheetName val="O__3129"/>
      <sheetName val="O__3139"/>
      <sheetName val="O__3219"/>
      <sheetName val="O__3229"/>
      <sheetName val="O__3239"/>
      <sheetName val="O__331_(1)9"/>
      <sheetName val="O__331_(2)9"/>
      <sheetName val="O__331_(3)9"/>
      <sheetName val="O__341_(1)9"/>
      <sheetName val="O__341_(2)9"/>
      <sheetName val="O__341_(3)9"/>
      <sheetName val="O__41_(1)9"/>
      <sheetName val="O__41_(2)9"/>
      <sheetName val="O__41_(3)9"/>
      <sheetName val="O__4219"/>
      <sheetName val="O__4319"/>
      <sheetName val="Overview_monitoring_tables10"/>
      <sheetName val="G1_10"/>
      <sheetName val="O__111_(1)10"/>
      <sheetName val="O__111_(2)10"/>
      <sheetName val="O__112_(1)10"/>
      <sheetName val="O__112_(2)10"/>
      <sheetName val="O__11310"/>
      <sheetName val="O__114_(1)10"/>
      <sheetName val="O__114_(2)10"/>
      <sheetName val="O__11510"/>
      <sheetName val="O__121_(1)10"/>
      <sheetName val="O__121_(2)10"/>
      <sheetName val="O__121_(3)10"/>
      <sheetName val="O__122_(1)10"/>
      <sheetName val="O__122_(2)10"/>
      <sheetName val="O__123_(1)10"/>
      <sheetName val="O__123_(2)10"/>
      <sheetName val="O__123_(3)10"/>
      <sheetName val="O__123_(4)10"/>
      <sheetName val="O__12410"/>
      <sheetName val="O__12510"/>
      <sheetName val="O__126_(1)10"/>
      <sheetName val="O__126_(2)10"/>
      <sheetName val="O__13110"/>
      <sheetName val="O__13210"/>
      <sheetName val="O__13310"/>
      <sheetName val="O__14110"/>
      <sheetName val="O__14210"/>
      <sheetName val="O__LFA_10"/>
      <sheetName val="O__21110"/>
      <sheetName val="O__21210"/>
      <sheetName val="O__21310"/>
      <sheetName val="O__AGRI-ENV10"/>
      <sheetName val="O__214_(1)10"/>
      <sheetName val="O__214_(2)10"/>
      <sheetName val="O__21510"/>
      <sheetName val="O__21610"/>
      <sheetName val="O__221_(1)10"/>
      <sheetName val="O__221_(2)10"/>
      <sheetName val="O__221_(3)10"/>
      <sheetName val="O__222_(1)10"/>
      <sheetName val="O__222_(2)10"/>
      <sheetName val="O__223_(1)10"/>
      <sheetName val="O__223_(2)10"/>
      <sheetName val="O__223_(3)10"/>
      <sheetName val="O__22410"/>
      <sheetName val="O__22510"/>
      <sheetName val="O__226_(1)10"/>
      <sheetName val="O__226_(2)10"/>
      <sheetName val="O__22710"/>
      <sheetName val="O__31110"/>
      <sheetName val="O__31210"/>
      <sheetName val="O__31310"/>
      <sheetName val="O__32110"/>
      <sheetName val="O__32210"/>
      <sheetName val="O__32310"/>
      <sheetName val="O__331_(1)10"/>
      <sheetName val="O__331_(2)10"/>
      <sheetName val="O__331_(3)10"/>
      <sheetName val="O__341_(1)10"/>
      <sheetName val="O__341_(2)10"/>
      <sheetName val="O__341_(3)10"/>
      <sheetName val="O__41_(1)10"/>
      <sheetName val="O__41_(2)10"/>
      <sheetName val="O__41_(3)10"/>
      <sheetName val="O__42110"/>
      <sheetName val="O__43110"/>
      <sheetName val="Overview_monitoring_tables11"/>
      <sheetName val="G1_11"/>
      <sheetName val="O__111_(1)11"/>
      <sheetName val="O__111_(2)11"/>
      <sheetName val="O__112_(1)11"/>
      <sheetName val="O__112_(2)11"/>
      <sheetName val="O__11311"/>
      <sheetName val="O__114_(1)11"/>
      <sheetName val="O__114_(2)11"/>
      <sheetName val="O__11511"/>
      <sheetName val="O__121_(1)11"/>
      <sheetName val="O__121_(2)11"/>
      <sheetName val="O__121_(3)11"/>
      <sheetName val="O__122_(1)11"/>
      <sheetName val="O__122_(2)11"/>
      <sheetName val="O__123_(1)11"/>
      <sheetName val="O__123_(2)11"/>
      <sheetName val="O__123_(3)11"/>
      <sheetName val="O__123_(4)11"/>
      <sheetName val="O__12411"/>
      <sheetName val="O__12511"/>
      <sheetName val="O__126_(1)11"/>
      <sheetName val="O__126_(2)11"/>
      <sheetName val="O__13111"/>
      <sheetName val="O__13211"/>
      <sheetName val="O__13311"/>
      <sheetName val="O__14111"/>
      <sheetName val="O__14211"/>
      <sheetName val="O__LFA_11"/>
      <sheetName val="O__21111"/>
      <sheetName val="O__21211"/>
      <sheetName val="O__21311"/>
      <sheetName val="O__AGRI-ENV11"/>
      <sheetName val="O__214_(1)11"/>
      <sheetName val="O__214_(2)11"/>
      <sheetName val="O__21511"/>
      <sheetName val="O__21611"/>
      <sheetName val="O__221_(1)11"/>
      <sheetName val="O__221_(2)11"/>
      <sheetName val="O__221_(3)11"/>
      <sheetName val="O__222_(1)11"/>
      <sheetName val="O__222_(2)11"/>
      <sheetName val="O__223_(1)11"/>
      <sheetName val="O__223_(2)11"/>
      <sheetName val="O__223_(3)11"/>
      <sheetName val="O__22411"/>
      <sheetName val="O__22511"/>
      <sheetName val="O__226_(1)11"/>
      <sheetName val="O__226_(2)11"/>
      <sheetName val="O__22711"/>
      <sheetName val="O__31111"/>
      <sheetName val="O__31211"/>
      <sheetName val="O__31311"/>
      <sheetName val="O__32111"/>
      <sheetName val="O__32211"/>
      <sheetName val="O__32311"/>
      <sheetName val="O__331_(1)11"/>
      <sheetName val="O__331_(2)11"/>
      <sheetName val="O__331_(3)11"/>
      <sheetName val="O__341_(1)11"/>
      <sheetName val="O__341_(2)11"/>
      <sheetName val="O__341_(3)11"/>
      <sheetName val="O__41_(1)11"/>
      <sheetName val="O__41_(2)11"/>
      <sheetName val="O__41_(3)11"/>
      <sheetName val="O__42111"/>
      <sheetName val="O__43111"/>
      <sheetName val="Overview_monitoring_tables12"/>
      <sheetName val="G1_12"/>
      <sheetName val="O__111_(1)12"/>
      <sheetName val="O__111_(2)12"/>
      <sheetName val="O__112_(1)12"/>
      <sheetName val="O__112_(2)12"/>
      <sheetName val="O__11312"/>
      <sheetName val="O__114_(1)12"/>
      <sheetName val="O__114_(2)12"/>
      <sheetName val="O__11512"/>
      <sheetName val="O__121_(1)12"/>
      <sheetName val="O__121_(2)12"/>
      <sheetName val="O__121_(3)12"/>
      <sheetName val="O__122_(1)12"/>
      <sheetName val="O__122_(2)12"/>
      <sheetName val="O__123_(1)12"/>
      <sheetName val="O__123_(2)12"/>
      <sheetName val="O__123_(3)12"/>
      <sheetName val="O__123_(4)12"/>
      <sheetName val="O__12412"/>
      <sheetName val="O__12512"/>
      <sheetName val="O__126_(1)12"/>
      <sheetName val="O__126_(2)12"/>
      <sheetName val="O__13112"/>
      <sheetName val="O__13212"/>
      <sheetName val="O__13312"/>
      <sheetName val="O__14112"/>
      <sheetName val="O__14212"/>
      <sheetName val="O__LFA_12"/>
      <sheetName val="O__21112"/>
      <sheetName val="O__21212"/>
      <sheetName val="O__21312"/>
      <sheetName val="O__AGRI-ENV12"/>
      <sheetName val="O__214_(1)12"/>
      <sheetName val="O__214_(2)12"/>
      <sheetName val="O__21512"/>
      <sheetName val="O__21612"/>
      <sheetName val="O__221_(1)12"/>
      <sheetName val="O__221_(2)12"/>
      <sheetName val="O__221_(3)12"/>
      <sheetName val="O__222_(1)12"/>
      <sheetName val="O__222_(2)12"/>
      <sheetName val="O__223_(1)12"/>
      <sheetName val="O__223_(2)12"/>
      <sheetName val="O__223_(3)12"/>
      <sheetName val="O__22412"/>
      <sheetName val="O__22512"/>
      <sheetName val="O__226_(1)12"/>
      <sheetName val="O__226_(2)12"/>
      <sheetName val="O__22712"/>
      <sheetName val="O__31112"/>
      <sheetName val="O__31212"/>
      <sheetName val="O__31312"/>
      <sheetName val="O__32112"/>
      <sheetName val="O__32212"/>
      <sheetName val="O__32312"/>
      <sheetName val="O__331_(1)12"/>
      <sheetName val="O__331_(2)12"/>
      <sheetName val="O__331_(3)12"/>
      <sheetName val="O__341_(1)12"/>
      <sheetName val="O__341_(2)12"/>
      <sheetName val="O__341_(3)12"/>
      <sheetName val="O__41_(1)12"/>
      <sheetName val="O__41_(2)12"/>
      <sheetName val="O__41_(3)12"/>
      <sheetName val="O__42112"/>
      <sheetName val="O__43112"/>
      <sheetName val="Overview_monitoring_tables13"/>
      <sheetName val="G1_13"/>
      <sheetName val="O__111_(1)13"/>
      <sheetName val="O__111_(2)13"/>
      <sheetName val="O__112_(1)13"/>
      <sheetName val="O__112_(2)13"/>
      <sheetName val="O__11313"/>
      <sheetName val="O__114_(1)13"/>
      <sheetName val="O__114_(2)13"/>
      <sheetName val="O__11513"/>
      <sheetName val="O__121_(1)13"/>
      <sheetName val="O__121_(2)13"/>
      <sheetName val="O__121_(3)13"/>
      <sheetName val="O__122_(1)13"/>
      <sheetName val="O__122_(2)13"/>
      <sheetName val="O__123_(1)13"/>
      <sheetName val="O__123_(2)13"/>
      <sheetName val="O__123_(3)13"/>
      <sheetName val="O__123_(4)13"/>
      <sheetName val="O__12413"/>
      <sheetName val="O__12513"/>
      <sheetName val="O__126_(1)13"/>
      <sheetName val="O__126_(2)13"/>
      <sheetName val="O__13113"/>
      <sheetName val="O__13213"/>
      <sheetName val="O__13313"/>
      <sheetName val="O__14113"/>
      <sheetName val="O__14213"/>
      <sheetName val="O__LFA_13"/>
      <sheetName val="O__21113"/>
      <sheetName val="O__21213"/>
      <sheetName val="O__21313"/>
      <sheetName val="O__AGRI-ENV13"/>
      <sheetName val="O__214_(1)13"/>
      <sheetName val="O__214_(2)13"/>
      <sheetName val="O__21513"/>
      <sheetName val="O__21613"/>
      <sheetName val="O__221_(1)13"/>
      <sheetName val="O__221_(2)13"/>
      <sheetName val="O__221_(3)13"/>
      <sheetName val="O__222_(1)13"/>
      <sheetName val="O__222_(2)13"/>
      <sheetName val="O__223_(1)13"/>
      <sheetName val="O__223_(2)13"/>
      <sheetName val="O__223_(3)13"/>
      <sheetName val="O__22413"/>
      <sheetName val="O__22513"/>
      <sheetName val="O__226_(1)13"/>
      <sheetName val="O__226_(2)13"/>
      <sheetName val="O__22713"/>
      <sheetName val="O__31113"/>
      <sheetName val="O__31213"/>
      <sheetName val="O__31313"/>
      <sheetName val="O__32113"/>
      <sheetName val="O__32213"/>
      <sheetName val="O__32313"/>
      <sheetName val="O__331_(1)13"/>
      <sheetName val="O__331_(2)13"/>
      <sheetName val="O__331_(3)13"/>
      <sheetName val="O__341_(1)13"/>
      <sheetName val="O__341_(2)13"/>
      <sheetName val="O__341_(3)13"/>
      <sheetName val="O__41_(1)13"/>
      <sheetName val="O__41_(2)13"/>
      <sheetName val="O__41_(3)13"/>
      <sheetName val="O__42113"/>
      <sheetName val="O__43113"/>
      <sheetName val="Overview_monitoring_tables14"/>
      <sheetName val="G1_14"/>
      <sheetName val="O__111_(1)14"/>
      <sheetName val="O__111_(2)14"/>
      <sheetName val="O__112_(1)14"/>
      <sheetName val="O__112_(2)14"/>
      <sheetName val="O__11314"/>
      <sheetName val="O__114_(1)14"/>
      <sheetName val="O__114_(2)14"/>
      <sheetName val="O__11514"/>
      <sheetName val="O__121_(1)14"/>
      <sheetName val="O__121_(2)14"/>
      <sheetName val="O__121_(3)14"/>
      <sheetName val="O__122_(1)14"/>
      <sheetName val="O__122_(2)14"/>
      <sheetName val="O__123_(1)14"/>
      <sheetName val="O__123_(2)14"/>
      <sheetName val="O__123_(3)14"/>
      <sheetName val="O__123_(4)14"/>
      <sheetName val="O__12414"/>
      <sheetName val="O__12514"/>
      <sheetName val="O__126_(1)14"/>
      <sheetName val="O__126_(2)14"/>
      <sheetName val="O__13114"/>
      <sheetName val="O__13214"/>
      <sheetName val="O__13314"/>
      <sheetName val="O__14114"/>
      <sheetName val="O__14214"/>
      <sheetName val="O__LFA_14"/>
      <sheetName val="O__21114"/>
      <sheetName val="O__21214"/>
      <sheetName val="O__21314"/>
      <sheetName val="O__AGRI-ENV14"/>
      <sheetName val="O__214_(1)14"/>
      <sheetName val="O__214_(2)14"/>
      <sheetName val="O__21514"/>
      <sheetName val="O__21614"/>
      <sheetName val="O__221_(1)14"/>
      <sheetName val="O__221_(2)14"/>
      <sheetName val="O__221_(3)14"/>
      <sheetName val="O__222_(1)14"/>
      <sheetName val="O__222_(2)14"/>
      <sheetName val="O__223_(1)14"/>
      <sheetName val="O__223_(2)14"/>
      <sheetName val="O__223_(3)14"/>
      <sheetName val="O__22414"/>
      <sheetName val="O__22514"/>
      <sheetName val="O__226_(1)14"/>
      <sheetName val="O__226_(2)14"/>
      <sheetName val="O__22714"/>
      <sheetName val="O__31114"/>
      <sheetName val="O__31214"/>
      <sheetName val="O__31314"/>
      <sheetName val="O__32114"/>
      <sheetName val="O__32214"/>
      <sheetName val="O__32314"/>
      <sheetName val="O__331_(1)14"/>
      <sheetName val="O__331_(2)14"/>
      <sheetName val="O__331_(3)14"/>
      <sheetName val="O__341_(1)14"/>
      <sheetName val="O__341_(2)14"/>
      <sheetName val="O__341_(3)14"/>
      <sheetName val="O__41_(1)14"/>
      <sheetName val="O__41_(2)14"/>
      <sheetName val="O__41_(3)14"/>
      <sheetName val="O__42114"/>
      <sheetName val="O__43114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-TYT"/>
      <sheetName val="mm.rrrr(ogółem)"/>
      <sheetName val="133"/>
      <sheetName val="Oszczędności"/>
      <sheetName val="mm_rrrr(ogółem)"/>
      <sheetName val="mm_rrrr(ogółem)1"/>
      <sheetName val="mm_rrrr(ogółem)2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_inw_del"/>
      <sheetName val="woj_agregat (2)"/>
      <sheetName val="DZN_kraj"/>
      <sheetName val="DZN_maz"/>
      <sheetName val="ODZ_DK_kraj"/>
      <sheetName val="ODZ_DK_maz"/>
      <sheetName val="arkusz główny"/>
      <sheetName val="arkusz główny_maz."/>
      <sheetName val="tabela A "/>
      <sheetName val="wersja uproszczona"/>
      <sheetName val="wersja upr do ZAŁ2"/>
      <sheetName val="zobowiązania wieloletnie"/>
      <sheetName val="zobowiązania wieloletnie_maz."/>
      <sheetName val="cel_k_DK"/>
      <sheetName val="cel_OR7_DK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2.1_kampanie"/>
      <sheetName val="1.1 I nabór"/>
      <sheetName val="1.1 II nabór"/>
      <sheetName val="1.1 III nabór"/>
      <sheetName val="1.1 IV nabór"/>
      <sheetName val="1.1 V nabór"/>
      <sheetName val="1.1 VI nabór"/>
      <sheetName val="1.1"/>
      <sheetName val="1.2 I nabór"/>
      <sheetName val="1.2 II nabór"/>
      <sheetName val="1.2 III nabór"/>
      <sheetName val="1.2"/>
      <sheetName val="2.1_kampania_2018"/>
      <sheetName val="2.1_kampania_2020"/>
      <sheetName val="2_1_kampania 2020_uzupełnienie"/>
      <sheetName val="2_1_kampania 2022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_kampania_2020_4"/>
      <sheetName val="2.3_kampania_2021_1"/>
      <sheetName val="2.3_kampania_2021_2"/>
      <sheetName val="2.3_kampania_2022"/>
      <sheetName val="2.3_kampania_2023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 Nabór VII"/>
      <sheetName val="3.1_PROW 14-20 Nabór VIII"/>
      <sheetName val="3.1_PROW 14-20"/>
      <sheetName val="3.1_PROW 7-13"/>
      <sheetName val="3.2 Nabór 2016"/>
      <sheetName val="3.2 Nabór 2019"/>
      <sheetName val="3.2 Nabór 2022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_2021"/>
      <sheetName val="4.1_modernizacja_2022"/>
      <sheetName val="4.1_modernizacja_2023"/>
      <sheetName val="4.1_modernizacja_2023_2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SN_rrrr"/>
      <sheetName val="4.1_ochrona_wód_2018"/>
      <sheetName val="4.1_ochrona_wód_2019"/>
      <sheetName val="4.1_ochrona_wód_2020"/>
      <sheetName val="4.1_ochrona_wód_2021"/>
      <sheetName val="4.1_ochrona_wód_2023"/>
      <sheetName val="4.1_ochrona_wód_2023_2"/>
      <sheetName val="4.1_ochrona_wód_2024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_2021"/>
      <sheetName val="4.2_przetworstwo_2021_2"/>
      <sheetName val="4.2_przetworstwo"/>
      <sheetName val="4.3_scalanie"/>
      <sheetName val="4.3 ZZW nabory"/>
      <sheetName val="4.3 ZZW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_nabór 2021"/>
      <sheetName val="5.1_nabór 2022"/>
      <sheetName val="5.1_nabór 2022_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_nabór_2021"/>
      <sheetName val="5.2_nabór_2022"/>
      <sheetName val="5.2_nabór_2023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_nabór_2021"/>
      <sheetName val="6.1_nabór_2022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202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_nabór_2021"/>
      <sheetName val="6.3_nabór_2022"/>
      <sheetName val="6.3"/>
      <sheetName val="6.4_nabor 2016"/>
      <sheetName val="6.4_nabor 2019"/>
      <sheetName val="6.4_nabor 2020"/>
      <sheetName val="6.4_nabor 2022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_2021_I"/>
      <sheetName val="9_PROW 14-20_2021_II"/>
      <sheetName val="9_PROW 14-20_2022_I"/>
      <sheetName val="9_PROW 14-20_2022_II"/>
      <sheetName val="9_PROW 14-20"/>
      <sheetName val="9_PROW 7-13"/>
      <sheetName val="10"/>
      <sheetName val="10_nowe+kont."/>
      <sheetName val="10_zob.07-13"/>
      <sheetName val="10_zob.04-06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_Nabór_IV"/>
      <sheetName val="16_Nabór_V"/>
      <sheetName val="16_Nabór_VI"/>
      <sheetName val="16"/>
      <sheetName val="17_nabory"/>
      <sheetName val="17"/>
      <sheetName val="19.1_2015"/>
      <sheetName val="19.1_2022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22"/>
      <sheetName val="Renty_PROW 7-13"/>
      <sheetName val="Renty_PROW 4-6"/>
      <sheetName val="IF płatności"/>
      <sheetName val="IF gwarancje"/>
      <sheetName val="IF dopłaty"/>
    </sheetNames>
    <sheetDataSet>
      <sheetData sheetId="0"/>
      <sheetData sheetId="1">
        <row r="100">
          <cell r="D100">
            <v>2306350784</v>
          </cell>
          <cell r="E100">
            <v>10233095793.494776</v>
          </cell>
        </row>
        <row r="101">
          <cell r="D101">
            <v>8000000</v>
          </cell>
          <cell r="E101">
            <v>35480260.923125997</v>
          </cell>
        </row>
        <row r="102">
          <cell r="D102">
            <v>25000000</v>
          </cell>
          <cell r="E102">
            <v>107244999.99999999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od uruchomienia Programu na dzień 30.09.2024 r.</v>
          </cell>
        </row>
        <row r="8">
          <cell r="F8">
            <v>203599824.73821798</v>
          </cell>
          <cell r="AK8">
            <v>24</v>
          </cell>
          <cell r="AR8">
            <v>46499757</v>
          </cell>
        </row>
        <row r="9">
          <cell r="H9">
            <v>195</v>
          </cell>
          <cell r="I9">
            <v>213846805.05000001</v>
          </cell>
          <cell r="U9">
            <v>62</v>
          </cell>
          <cell r="V9">
            <v>106829144.31999999</v>
          </cell>
          <cell r="AK9">
            <v>23</v>
          </cell>
          <cell r="AL9">
            <v>70075614.049999997</v>
          </cell>
          <cell r="AM9">
            <v>44589112.670000009</v>
          </cell>
          <cell r="AN9">
            <v>15638053.17</v>
          </cell>
        </row>
        <row r="16">
          <cell r="H16">
            <v>5</v>
          </cell>
          <cell r="I16">
            <v>138624330.92000002</v>
          </cell>
          <cell r="U16">
            <v>3</v>
          </cell>
          <cell r="V16">
            <v>94628822.399999991</v>
          </cell>
          <cell r="AK16">
            <v>2</v>
          </cell>
          <cell r="AL16">
            <v>44399585.520000003</v>
          </cell>
          <cell r="AM16">
            <v>28251456.25</v>
          </cell>
          <cell r="AN16">
            <v>10085660.279999999</v>
          </cell>
        </row>
        <row r="20">
          <cell r="F20">
            <v>477091992.48761797</v>
          </cell>
          <cell r="AR20">
            <v>107000519</v>
          </cell>
        </row>
        <row r="21">
          <cell r="H21">
            <v>103</v>
          </cell>
          <cell r="I21">
            <v>499787010.64999998</v>
          </cell>
          <cell r="U21">
            <v>88</v>
          </cell>
          <cell r="V21">
            <v>456392846.75</v>
          </cell>
          <cell r="AK21">
            <v>17</v>
          </cell>
          <cell r="AL21">
            <v>350571206.65000004</v>
          </cell>
          <cell r="AM21">
            <v>223068457.76000002</v>
          </cell>
          <cell r="AN21">
            <v>77806132.679999992</v>
          </cell>
        </row>
        <row r="27">
          <cell r="H27">
            <v>86</v>
          </cell>
          <cell r="I27">
            <v>86633178.959999993</v>
          </cell>
          <cell r="U27">
            <v>43</v>
          </cell>
          <cell r="V27">
            <v>32942153.560000002</v>
          </cell>
          <cell r="AK27">
            <v>12</v>
          </cell>
          <cell r="AL27">
            <v>18609123.920000002</v>
          </cell>
          <cell r="AM27">
            <v>11840985.259999998</v>
          </cell>
          <cell r="AN27">
            <v>4038980.02</v>
          </cell>
        </row>
        <row r="39">
          <cell r="F39">
            <v>183958512.81809396</v>
          </cell>
          <cell r="AK39">
            <v>10664</v>
          </cell>
          <cell r="AR39">
            <v>42004400</v>
          </cell>
        </row>
        <row r="40">
          <cell r="AK40">
            <v>10599</v>
          </cell>
        </row>
        <row r="41">
          <cell r="H41">
            <v>4417</v>
          </cell>
          <cell r="U41">
            <v>3318</v>
          </cell>
          <cell r="AK41">
            <v>2444</v>
          </cell>
          <cell r="AL41">
            <v>8974389.6199999992</v>
          </cell>
          <cell r="AM41">
            <v>5710374.0500000017</v>
          </cell>
          <cell r="AN41">
            <v>2036562.8199999996</v>
          </cell>
        </row>
        <row r="50">
          <cell r="AK50">
            <v>8305</v>
          </cell>
          <cell r="AL50">
            <v>22571733.219999999</v>
          </cell>
          <cell r="AM50">
            <v>14362319.380000001</v>
          </cell>
          <cell r="AN50">
            <v>5228085.03</v>
          </cell>
        </row>
        <row r="51">
          <cell r="H51">
            <v>199</v>
          </cell>
          <cell r="I51">
            <v>268858534.80000001</v>
          </cell>
          <cell r="U51">
            <v>102</v>
          </cell>
          <cell r="V51">
            <v>140557431.63</v>
          </cell>
          <cell r="AK51">
            <v>66</v>
          </cell>
          <cell r="AL51">
            <v>101169809.55</v>
          </cell>
          <cell r="AM51">
            <v>64374348.459999993</v>
          </cell>
          <cell r="AN51">
            <v>22794052.050000004</v>
          </cell>
        </row>
        <row r="55">
          <cell r="F55">
            <v>17329456056.938866</v>
          </cell>
          <cell r="AK55">
            <v>47522</v>
          </cell>
          <cell r="AR55">
            <v>3919009185</v>
          </cell>
        </row>
        <row r="56">
          <cell r="F56">
            <v>10906979089.841457</v>
          </cell>
          <cell r="H56">
            <v>105081</v>
          </cell>
          <cell r="I56">
            <v>20372304658.560001</v>
          </cell>
          <cell r="U56">
            <v>49891</v>
          </cell>
          <cell r="V56">
            <v>9521639140.1599998</v>
          </cell>
          <cell r="AK56">
            <v>43404</v>
          </cell>
          <cell r="AL56">
            <v>8532011689.9699993</v>
          </cell>
          <cell r="AM56">
            <v>5428918884.2500038</v>
          </cell>
          <cell r="AN56">
            <v>1912615631.0299969</v>
          </cell>
          <cell r="AR56">
            <v>2457582101</v>
          </cell>
        </row>
        <row r="71">
          <cell r="F71">
            <v>415791960.07385188</v>
          </cell>
          <cell r="H71">
            <v>4681</v>
          </cell>
          <cell r="I71">
            <v>805486735.70000005</v>
          </cell>
          <cell r="U71">
            <v>2780</v>
          </cell>
          <cell r="V71">
            <v>415887211.76999998</v>
          </cell>
          <cell r="AK71">
            <v>2579</v>
          </cell>
          <cell r="AL71">
            <v>400313314.03000003</v>
          </cell>
          <cell r="AM71">
            <v>348802643.83999997</v>
          </cell>
          <cell r="AN71">
            <v>89684737.930000007</v>
          </cell>
          <cell r="AR71">
            <v>93298335</v>
          </cell>
        </row>
        <row r="75">
          <cell r="F75">
            <v>586653609.85789394</v>
          </cell>
          <cell r="H75">
            <v>11999</v>
          </cell>
          <cell r="I75">
            <v>985094666.02999997</v>
          </cell>
          <cell r="U75">
            <v>6215</v>
          </cell>
          <cell r="V75">
            <v>537983624.80000007</v>
          </cell>
          <cell r="AK75">
            <v>4255</v>
          </cell>
          <cell r="AL75">
            <v>343549288.84000003</v>
          </cell>
          <cell r="AM75">
            <v>311950578.38</v>
          </cell>
          <cell r="AN75">
            <v>76066588.699999988</v>
          </cell>
          <cell r="AR75">
            <v>132738894</v>
          </cell>
        </row>
        <row r="85">
          <cell r="F85">
            <v>3175826471.1138597</v>
          </cell>
          <cell r="H85">
            <v>5846</v>
          </cell>
          <cell r="I85">
            <v>11194473194.859999</v>
          </cell>
          <cell r="U85">
            <v>1470</v>
          </cell>
          <cell r="V85">
            <v>3127391700.2600002</v>
          </cell>
          <cell r="AK85">
            <v>990</v>
          </cell>
          <cell r="AL85">
            <v>2358841908.25</v>
          </cell>
          <cell r="AM85">
            <v>1500931099.52</v>
          </cell>
          <cell r="AN85">
            <v>527682619.60999995</v>
          </cell>
          <cell r="AR85">
            <v>718330975</v>
          </cell>
        </row>
        <row r="97">
          <cell r="F97">
            <v>1840627543.0054038</v>
          </cell>
          <cell r="H97">
            <v>234</v>
          </cell>
          <cell r="I97">
            <v>2189936399.2360291</v>
          </cell>
          <cell r="U97">
            <v>185</v>
          </cell>
          <cell r="V97">
            <v>1885615718.4519391</v>
          </cell>
          <cell r="AK97">
            <v>55</v>
          </cell>
          <cell r="AL97">
            <v>634852614.86000013</v>
          </cell>
          <cell r="AM97">
            <v>403956717.95999998</v>
          </cell>
          <cell r="AN97">
            <v>141900986.46000001</v>
          </cell>
          <cell r="AR97">
            <v>422980512</v>
          </cell>
        </row>
        <row r="98">
          <cell r="F98">
            <v>403577383.04639995</v>
          </cell>
          <cell r="H98">
            <v>767</v>
          </cell>
          <cell r="I98">
            <v>455141695.14999998</v>
          </cell>
          <cell r="U98">
            <v>342</v>
          </cell>
          <cell r="V98">
            <v>265983037.65000001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R98">
            <v>94078368</v>
          </cell>
        </row>
        <row r="99">
          <cell r="D99" t="str">
            <v>w tym beneficjent - PGW Wody Polskie</v>
          </cell>
          <cell r="H99">
            <v>24</v>
          </cell>
          <cell r="I99">
            <v>152650722.28</v>
          </cell>
          <cell r="U99">
            <v>15</v>
          </cell>
          <cell r="V99">
            <v>130570520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R99">
            <v>30539482</v>
          </cell>
        </row>
        <row r="100">
          <cell r="D100" t="str">
            <v>w tym beneficjenci - gminy</v>
          </cell>
          <cell r="H100">
            <v>743</v>
          </cell>
          <cell r="I100">
            <v>302490972.86999995</v>
          </cell>
          <cell r="U100">
            <v>327</v>
          </cell>
          <cell r="V100">
            <v>135412517.64999998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R100">
            <v>63538886</v>
          </cell>
        </row>
        <row r="101">
          <cell r="F101">
            <v>444624771.142272</v>
          </cell>
          <cell r="AK101">
            <v>5238</v>
          </cell>
          <cell r="AR101">
            <v>99046174</v>
          </cell>
        </row>
        <row r="102">
          <cell r="H102">
            <v>9862</v>
          </cell>
          <cell r="I102">
            <v>716189202.85000002</v>
          </cell>
          <cell r="U102">
            <v>5630</v>
          </cell>
          <cell r="V102">
            <v>395378726.99000001</v>
          </cell>
          <cell r="AK102">
            <v>4691</v>
          </cell>
          <cell r="AL102">
            <v>351277810.15999997</v>
          </cell>
          <cell r="AM102">
            <v>222424423.73000002</v>
          </cell>
          <cell r="AN102">
            <v>77511809.560000002</v>
          </cell>
        </row>
        <row r="112">
          <cell r="H112">
            <v>1741</v>
          </cell>
          <cell r="I112">
            <v>124525798.82000001</v>
          </cell>
          <cell r="U112">
            <v>651</v>
          </cell>
          <cell r="V112">
            <v>34940296.979999997</v>
          </cell>
          <cell r="AK112">
            <v>554</v>
          </cell>
          <cell r="AL112">
            <v>32327029.359999999</v>
          </cell>
          <cell r="AM112">
            <v>20569686.360000003</v>
          </cell>
          <cell r="AN112">
            <v>7278744.9299999988</v>
          </cell>
        </row>
        <row r="125">
          <cell r="AK125">
            <v>122861</v>
          </cell>
        </row>
        <row r="126">
          <cell r="F126">
            <v>3378527249.2378497</v>
          </cell>
          <cell r="H126">
            <v>35642</v>
          </cell>
          <cell r="I126">
            <v>4485450000</v>
          </cell>
          <cell r="U126">
            <v>26205</v>
          </cell>
          <cell r="V126">
            <v>3346500000</v>
          </cell>
          <cell r="AK126">
            <v>27024</v>
          </cell>
          <cell r="AL126">
            <v>3237510000</v>
          </cell>
          <cell r="AM126">
            <v>2060027613</v>
          </cell>
          <cell r="AN126">
            <v>724094354.00999987</v>
          </cell>
          <cell r="AR126">
            <v>757471231</v>
          </cell>
        </row>
        <row r="135">
          <cell r="F135">
            <v>3121593727.1838579</v>
          </cell>
          <cell r="H135">
            <v>31826</v>
          </cell>
          <cell r="I135">
            <v>5629350000</v>
          </cell>
          <cell r="U135">
            <v>17225</v>
          </cell>
          <cell r="V135">
            <v>3017650000</v>
          </cell>
          <cell r="AK135">
            <v>17330</v>
          </cell>
          <cell r="AL135">
            <v>2689460000</v>
          </cell>
          <cell r="AM135">
            <v>1711303398</v>
          </cell>
          <cell r="AN135">
            <v>591058934.14999998</v>
          </cell>
          <cell r="AR135">
            <v>692377347</v>
          </cell>
        </row>
        <row r="144">
          <cell r="F144">
            <v>4341424540.1790657</v>
          </cell>
          <cell r="H144">
            <v>89941</v>
          </cell>
          <cell r="I144">
            <v>5396460000</v>
          </cell>
          <cell r="U144">
            <v>71832</v>
          </cell>
          <cell r="V144">
            <v>4309920000</v>
          </cell>
          <cell r="AK144">
            <v>73691</v>
          </cell>
          <cell r="AL144">
            <v>4023852000</v>
          </cell>
          <cell r="AM144">
            <v>2560377027.6000004</v>
          </cell>
          <cell r="AN144">
            <v>894719649.94999981</v>
          </cell>
          <cell r="AR144">
            <v>969252603</v>
          </cell>
        </row>
        <row r="155">
          <cell r="F155">
            <v>2877807744.5132136</v>
          </cell>
          <cell r="H155">
            <v>12801</v>
          </cell>
          <cell r="I155">
            <v>5495054645.4400005</v>
          </cell>
          <cell r="U155">
            <v>6594</v>
          </cell>
          <cell r="V155">
            <v>2817309980.4099998</v>
          </cell>
          <cell r="AK155">
            <v>4500</v>
          </cell>
          <cell r="AL155">
            <v>1951913854.3000004</v>
          </cell>
          <cell r="AM155">
            <v>1242002774.9000001</v>
          </cell>
          <cell r="AN155">
            <v>435734520.35000002</v>
          </cell>
          <cell r="AR155">
            <v>651577793</v>
          </cell>
        </row>
        <row r="161">
          <cell r="F161">
            <v>10256869.597722</v>
          </cell>
          <cell r="H161">
            <v>887</v>
          </cell>
          <cell r="U161">
            <v>571</v>
          </cell>
          <cell r="V161">
            <v>10115497.399999999</v>
          </cell>
          <cell r="AK161">
            <v>570</v>
          </cell>
          <cell r="AL161">
            <v>9979061.1999999993</v>
          </cell>
          <cell r="AM161">
            <v>6349673.71</v>
          </cell>
          <cell r="AN161">
            <v>2332100.96</v>
          </cell>
          <cell r="AR161">
            <v>2396857</v>
          </cell>
        </row>
        <row r="167">
          <cell r="F167">
            <v>10085279313.059967</v>
          </cell>
          <cell r="AK167">
            <v>2214</v>
          </cell>
          <cell r="AR167">
            <v>2313455964</v>
          </cell>
        </row>
        <row r="168">
          <cell r="H168">
            <v>6638</v>
          </cell>
          <cell r="I168">
            <v>10051263138.641182</v>
          </cell>
          <cell r="U168">
            <v>3038</v>
          </cell>
          <cell r="V168">
            <v>4232563914.4347382</v>
          </cell>
          <cell r="AK168">
            <v>1320</v>
          </cell>
          <cell r="AL168">
            <v>2583056160.2199998</v>
          </cell>
          <cell r="AM168">
            <v>1643598624.6999998</v>
          </cell>
          <cell r="AN168">
            <v>598339618.07000005</v>
          </cell>
        </row>
        <row r="169">
          <cell r="H169">
            <v>4423</v>
          </cell>
          <cell r="I169">
            <v>9901670607.9788532</v>
          </cell>
          <cell r="U169">
            <v>2459</v>
          </cell>
          <cell r="V169">
            <v>5064962881.5765181</v>
          </cell>
          <cell r="AK169">
            <v>1387</v>
          </cell>
          <cell r="AL169">
            <v>3108730721.4000001</v>
          </cell>
          <cell r="AM169">
            <v>2072111266.5</v>
          </cell>
          <cell r="AN169">
            <v>697822824.95000005</v>
          </cell>
        </row>
        <row r="172">
          <cell r="H172">
            <v>1538</v>
          </cell>
          <cell r="I172">
            <v>944992148.65084243</v>
          </cell>
          <cell r="U172">
            <v>857</v>
          </cell>
          <cell r="V172">
            <v>533276816.64526325</v>
          </cell>
          <cell r="AK172">
            <v>620</v>
          </cell>
          <cell r="AL172">
            <v>467487558.92999995</v>
          </cell>
          <cell r="AM172">
            <v>297462330.38999999</v>
          </cell>
          <cell r="AN172">
            <v>104168052.80999999</v>
          </cell>
        </row>
        <row r="173">
          <cell r="H173">
            <v>350</v>
          </cell>
          <cell r="I173">
            <v>444843734.67647958</v>
          </cell>
          <cell r="U173">
            <v>213</v>
          </cell>
          <cell r="V173">
            <v>261609530.24984911</v>
          </cell>
          <cell r="AK173">
            <v>206</v>
          </cell>
          <cell r="AL173">
            <v>245817587.84000006</v>
          </cell>
          <cell r="AM173">
            <v>156413730.40000001</v>
          </cell>
          <cell r="AN173">
            <v>55559600.290000007</v>
          </cell>
        </row>
        <row r="174">
          <cell r="H174">
            <v>103</v>
          </cell>
          <cell r="I174">
            <v>58895854.840573631</v>
          </cell>
          <cell r="U174">
            <v>75</v>
          </cell>
          <cell r="V174">
            <v>43819382.976900831</v>
          </cell>
          <cell r="AK174">
            <v>75</v>
          </cell>
          <cell r="AL174">
            <v>42629766.57</v>
          </cell>
          <cell r="AM174">
            <v>27125320.16</v>
          </cell>
          <cell r="AN174">
            <v>9568679.6400000006</v>
          </cell>
        </row>
        <row r="176">
          <cell r="F176">
            <v>1114167195.979398</v>
          </cell>
          <cell r="H176">
            <v>35466</v>
          </cell>
          <cell r="I176">
            <v>151748067.23000002</v>
          </cell>
          <cell r="U176">
            <v>28258</v>
          </cell>
          <cell r="V176">
            <v>1130283105.3799999</v>
          </cell>
          <cell r="AK176">
            <v>19044</v>
          </cell>
          <cell r="AL176">
            <v>922564583.06999981</v>
          </cell>
          <cell r="AM176">
            <v>587026479.29000008</v>
          </cell>
          <cell r="AN176">
            <v>209360227.43000001</v>
          </cell>
          <cell r="AR176">
            <v>254089060</v>
          </cell>
        </row>
        <row r="177">
          <cell r="H177">
            <v>32827</v>
          </cell>
          <cell r="I177">
            <v>135558714.95000002</v>
          </cell>
          <cell r="U177">
            <v>26434</v>
          </cell>
          <cell r="V177">
            <v>1121054848.51</v>
          </cell>
          <cell r="AK177">
            <v>18588</v>
          </cell>
          <cell r="AL177">
            <v>913335879.4000001</v>
          </cell>
          <cell r="AM177">
            <v>581154264.32999992</v>
          </cell>
          <cell r="AN177">
            <v>207329747.01999995</v>
          </cell>
        </row>
        <row r="178">
          <cell r="H178">
            <v>32665</v>
          </cell>
          <cell r="I178">
            <v>133163871.05000001</v>
          </cell>
          <cell r="U178">
            <v>26377</v>
          </cell>
          <cell r="AK178">
            <v>2868</v>
          </cell>
          <cell r="AL178">
            <v>106978780.92999999</v>
          </cell>
          <cell r="AM178">
            <v>68070388.680000007</v>
          </cell>
          <cell r="AN178">
            <v>24175604.539999999</v>
          </cell>
        </row>
        <row r="204">
          <cell r="H204">
            <v>162</v>
          </cell>
          <cell r="I204">
            <v>2394843.9</v>
          </cell>
          <cell r="U204">
            <v>57</v>
          </cell>
          <cell r="AK204">
            <v>9457</v>
          </cell>
          <cell r="AL204">
            <v>388307447.87</v>
          </cell>
          <cell r="AM204">
            <v>247079199.56999999</v>
          </cell>
          <cell r="AN204">
            <v>88355076.309999987</v>
          </cell>
        </row>
        <row r="216">
          <cell r="V216">
            <v>539411558.93000007</v>
          </cell>
          <cell r="AK216">
            <v>7875</v>
          </cell>
          <cell r="AL216">
            <v>418049650.60000002</v>
          </cell>
          <cell r="AM216">
            <v>266004676.08000001</v>
          </cell>
          <cell r="AN216">
            <v>94799066.169999987</v>
          </cell>
        </row>
        <row r="227">
          <cell r="H227">
            <v>2639</v>
          </cell>
          <cell r="I227">
            <v>16189352.279999999</v>
          </cell>
          <cell r="U227">
            <v>1824</v>
          </cell>
          <cell r="V227">
            <v>9228256.8699999992</v>
          </cell>
          <cell r="AK227">
            <v>1357</v>
          </cell>
          <cell r="AL227">
            <v>9228703.6700000018</v>
          </cell>
          <cell r="AM227">
            <v>5872214.96</v>
          </cell>
          <cell r="AN227">
            <v>2030480.4100000001</v>
          </cell>
        </row>
        <row r="234">
          <cell r="F234">
            <v>1160426546.118042</v>
          </cell>
          <cell r="AR234">
            <v>262416420</v>
          </cell>
        </row>
        <row r="235">
          <cell r="H235">
            <v>804</v>
          </cell>
          <cell r="U235">
            <v>772</v>
          </cell>
          <cell r="AK235">
            <v>739</v>
          </cell>
          <cell r="AL235">
            <v>787399630.49000001</v>
          </cell>
          <cell r="AM235">
            <v>499721467.12</v>
          </cell>
          <cell r="AN235">
            <v>175694363.59</v>
          </cell>
        </row>
        <row r="248">
          <cell r="AK248">
            <v>756</v>
          </cell>
          <cell r="AL248">
            <v>271254898.06999999</v>
          </cell>
          <cell r="AM248">
            <v>172599482.47999999</v>
          </cell>
          <cell r="AN248">
            <v>62977142.140000001</v>
          </cell>
        </row>
        <row r="249">
          <cell r="F249">
            <v>8499863012.6295156</v>
          </cell>
          <cell r="H249">
            <v>675248</v>
          </cell>
          <cell r="U249">
            <v>608757</v>
          </cell>
          <cell r="AK249">
            <v>122806</v>
          </cell>
          <cell r="AL249">
            <v>7979125408.1000004</v>
          </cell>
          <cell r="AM249">
            <v>5077097175.8699999</v>
          </cell>
          <cell r="AN249">
            <v>1797156068.4200001</v>
          </cell>
          <cell r="AR249">
            <v>1919664058</v>
          </cell>
        </row>
        <row r="250">
          <cell r="H250">
            <v>631303</v>
          </cell>
          <cell r="U250">
            <v>570422</v>
          </cell>
          <cell r="V250">
            <v>7233604455.9199991</v>
          </cell>
          <cell r="AK250">
            <v>115418</v>
          </cell>
          <cell r="AL250">
            <v>7356914691.9199991</v>
          </cell>
          <cell r="AM250">
            <v>4681184856.0299997</v>
          </cell>
          <cell r="AN250">
            <v>1657139136.8299999</v>
          </cell>
        </row>
        <row r="251">
          <cell r="H251">
            <v>61406</v>
          </cell>
          <cell r="U251">
            <v>56861</v>
          </cell>
          <cell r="V251">
            <v>616836999.63999999</v>
          </cell>
          <cell r="AK251">
            <v>13513</v>
          </cell>
          <cell r="AL251">
            <v>622210716.18000007</v>
          </cell>
          <cell r="AM251">
            <v>395912319.83999997</v>
          </cell>
          <cell r="AN251">
            <v>140016931.59</v>
          </cell>
        </row>
        <row r="252">
          <cell r="H252">
            <v>525534</v>
          </cell>
          <cell r="U252">
            <v>465029</v>
          </cell>
          <cell r="AK252">
            <v>94290</v>
          </cell>
          <cell r="AL252">
            <v>6436069169.3099995</v>
          </cell>
          <cell r="AM252">
            <v>4095268391.1000004</v>
          </cell>
          <cell r="AN252">
            <v>1439728299.1099997</v>
          </cell>
        </row>
        <row r="270">
          <cell r="H270">
            <v>149714</v>
          </cell>
          <cell r="U270">
            <v>143728</v>
          </cell>
          <cell r="AK270">
            <v>57609</v>
          </cell>
          <cell r="AL270">
            <v>1543012121.9899995</v>
          </cell>
          <cell r="AM270">
            <v>981800713.26000011</v>
          </cell>
          <cell r="AN270">
            <v>357417204.94999999</v>
          </cell>
        </row>
        <row r="275">
          <cell r="AK275">
            <v>1</v>
          </cell>
          <cell r="AL275">
            <v>44116.800000000003</v>
          </cell>
          <cell r="AM275">
            <v>28071.51</v>
          </cell>
          <cell r="AN275">
            <v>10564.36</v>
          </cell>
        </row>
        <row r="276">
          <cell r="F276">
            <v>3750814765.5745306</v>
          </cell>
          <cell r="H276">
            <v>176162</v>
          </cell>
          <cell r="U276">
            <v>160626</v>
          </cell>
          <cell r="AK276">
            <v>34297</v>
          </cell>
          <cell r="AL276">
            <v>3546131461.7199998</v>
          </cell>
          <cell r="AM276">
            <v>2256401581.1800003</v>
          </cell>
          <cell r="AN276">
            <v>800985171</v>
          </cell>
          <cell r="AR276">
            <v>849068117</v>
          </cell>
        </row>
        <row r="277">
          <cell r="H277">
            <v>42472</v>
          </cell>
          <cell r="U277">
            <v>37860</v>
          </cell>
          <cell r="V277">
            <v>800994675.31999993</v>
          </cell>
          <cell r="AK277">
            <v>16750</v>
          </cell>
          <cell r="AL277">
            <v>802695412.83000004</v>
          </cell>
          <cell r="AM277">
            <v>510754730.43999994</v>
          </cell>
          <cell r="AN277">
            <v>180331832.77999997</v>
          </cell>
        </row>
        <row r="278">
          <cell r="H278">
            <v>147981</v>
          </cell>
          <cell r="U278">
            <v>135141</v>
          </cell>
          <cell r="V278">
            <v>2725722843.1800003</v>
          </cell>
          <cell r="AK278">
            <v>31970</v>
          </cell>
          <cell r="AL278">
            <v>2743436048.8900003</v>
          </cell>
          <cell r="AM278">
            <v>1745646850.7400002</v>
          </cell>
          <cell r="AN278">
            <v>620653338.22000003</v>
          </cell>
        </row>
        <row r="279">
          <cell r="H279">
            <v>135382</v>
          </cell>
          <cell r="U279">
            <v>120666</v>
          </cell>
          <cell r="AK279">
            <v>23991</v>
          </cell>
          <cell r="AL279">
            <v>2985093030.77</v>
          </cell>
          <cell r="AM279">
            <v>1899413177.8100002</v>
          </cell>
          <cell r="AN279">
            <v>671126599.26999998</v>
          </cell>
        </row>
        <row r="297">
          <cell r="H297">
            <v>40780</v>
          </cell>
          <cell r="U297">
            <v>39960</v>
          </cell>
          <cell r="AK297">
            <v>17901</v>
          </cell>
          <cell r="AL297">
            <v>561038430.95000005</v>
          </cell>
          <cell r="AM297">
            <v>356988403.37</v>
          </cell>
          <cell r="AN297">
            <v>129858571.72999999</v>
          </cell>
        </row>
        <row r="302">
          <cell r="F302">
            <v>12503772043.772211</v>
          </cell>
          <cell r="H302">
            <v>7142235</v>
          </cell>
          <cell r="U302">
            <v>7002507</v>
          </cell>
          <cell r="V302">
            <v>12475179369.769999</v>
          </cell>
          <cell r="AK302">
            <v>1099725</v>
          </cell>
          <cell r="AL302">
            <v>12511388821.169998</v>
          </cell>
          <cell r="AM302">
            <v>8468041849.9700003</v>
          </cell>
          <cell r="AN302">
            <v>2818629902.3600001</v>
          </cell>
          <cell r="AR302">
            <v>2817028425</v>
          </cell>
        </row>
        <row r="303">
          <cell r="H303">
            <v>279911</v>
          </cell>
          <cell r="U303">
            <v>275841</v>
          </cell>
          <cell r="V303">
            <v>621988308.09000003</v>
          </cell>
          <cell r="AK303">
            <v>42185</v>
          </cell>
          <cell r="AL303">
            <v>624338416.21000004</v>
          </cell>
          <cell r="AM303">
            <v>424687749.95999998</v>
          </cell>
          <cell r="AN303">
            <v>140587643.06</v>
          </cell>
        </row>
        <row r="304">
          <cell r="H304">
            <v>5929823</v>
          </cell>
          <cell r="U304">
            <v>5830820</v>
          </cell>
          <cell r="V304">
            <v>10459948786.269999</v>
          </cell>
          <cell r="AK304">
            <v>940579</v>
          </cell>
          <cell r="AL304">
            <v>10487324930.09</v>
          </cell>
          <cell r="AM304">
            <v>7073118128.5499992</v>
          </cell>
          <cell r="AN304">
            <v>2366583470.1799998</v>
          </cell>
        </row>
        <row r="305">
          <cell r="H305">
            <v>1142981</v>
          </cell>
          <cell r="U305">
            <v>1110285</v>
          </cell>
          <cell r="V305">
            <v>1393242275.4099998</v>
          </cell>
          <cell r="AK305">
            <v>223766</v>
          </cell>
          <cell r="AL305">
            <v>1399725474.8700001</v>
          </cell>
          <cell r="AM305">
            <v>970235971.45999992</v>
          </cell>
          <cell r="AN305">
            <v>311458789.12</v>
          </cell>
        </row>
        <row r="306">
          <cell r="H306">
            <v>7141426</v>
          </cell>
          <cell r="U306">
            <v>7001698</v>
          </cell>
          <cell r="V306">
            <v>12471175829.469999</v>
          </cell>
          <cell r="AK306">
            <v>1099646</v>
          </cell>
          <cell r="AL306">
            <v>12508963554.779999</v>
          </cell>
          <cell r="AM306">
            <v>8466498655.71</v>
          </cell>
          <cell r="AN306">
            <v>2818063692.5100002</v>
          </cell>
        </row>
        <row r="316">
          <cell r="H316">
            <v>809</v>
          </cell>
          <cell r="U316">
            <v>809</v>
          </cell>
          <cell r="V316">
            <v>4003540.3000000003</v>
          </cell>
          <cell r="AK316">
            <v>812</v>
          </cell>
          <cell r="AL316">
            <v>2425266.3899999997</v>
          </cell>
          <cell r="AM316">
            <v>1543194.2599999998</v>
          </cell>
          <cell r="AN316">
            <v>566209.84999999986</v>
          </cell>
        </row>
        <row r="318">
          <cell r="F318">
            <v>973443404.22389388</v>
          </cell>
          <cell r="H318">
            <v>144695</v>
          </cell>
          <cell r="U318">
            <v>136648</v>
          </cell>
          <cell r="V318">
            <v>969960519.34000003</v>
          </cell>
          <cell r="AK318">
            <v>57965</v>
          </cell>
          <cell r="AL318">
            <v>970798628.55000007</v>
          </cell>
          <cell r="AM318">
            <v>669001492.32999992</v>
          </cell>
          <cell r="AN318">
            <v>210712383.60999998</v>
          </cell>
          <cell r="AR318">
            <v>211340000</v>
          </cell>
        </row>
        <row r="323">
          <cell r="F323">
            <v>725275513.88606191</v>
          </cell>
          <cell r="H323">
            <v>1112</v>
          </cell>
          <cell r="I323">
            <v>2554318245.1499996</v>
          </cell>
          <cell r="U323">
            <v>436</v>
          </cell>
          <cell r="V323">
            <v>732185700</v>
          </cell>
          <cell r="AK323">
            <v>347</v>
          </cell>
          <cell r="AL323">
            <v>452235489.10000002</v>
          </cell>
          <cell r="AM323">
            <v>231040792.09</v>
          </cell>
          <cell r="AN323">
            <v>99965758.029999971</v>
          </cell>
          <cell r="AR323">
            <v>163644108</v>
          </cell>
        </row>
        <row r="331">
          <cell r="F331">
            <v>15266992.999299999</v>
          </cell>
          <cell r="H331">
            <v>1668</v>
          </cell>
          <cell r="I331">
            <v>15902254.310000002</v>
          </cell>
          <cell r="U331">
            <v>1105</v>
          </cell>
          <cell r="V331">
            <v>12240099.34</v>
          </cell>
          <cell r="AK331">
            <v>811</v>
          </cell>
          <cell r="AL331">
            <v>12235860.98</v>
          </cell>
          <cell r="AM331">
            <v>7785672.6999999993</v>
          </cell>
          <cell r="AN331">
            <v>2763318.1199999996</v>
          </cell>
          <cell r="AR331">
            <v>3470000</v>
          </cell>
        </row>
        <row r="337">
          <cell r="F337">
            <v>4264184895.4380693</v>
          </cell>
          <cell r="AK337">
            <v>24027</v>
          </cell>
          <cell r="AR337">
            <v>964653465</v>
          </cell>
        </row>
        <row r="338">
          <cell r="H338">
            <v>620</v>
          </cell>
          <cell r="I338">
            <v>61028000</v>
          </cell>
          <cell r="U338">
            <v>603</v>
          </cell>
          <cell r="V338">
            <v>59640000</v>
          </cell>
          <cell r="AK338">
            <v>334</v>
          </cell>
          <cell r="AL338">
            <v>59798460</v>
          </cell>
          <cell r="AM338">
            <v>38049760.07</v>
          </cell>
          <cell r="AN338">
            <v>13630497.820000002</v>
          </cell>
        </row>
        <row r="341">
          <cell r="H341">
            <v>52499</v>
          </cell>
          <cell r="I341">
            <v>6028267828.6028576</v>
          </cell>
          <cell r="AK341">
            <v>23941</v>
          </cell>
          <cell r="AL341">
            <v>3218021507.9900002</v>
          </cell>
          <cell r="AM341">
            <v>2003012647.4899998</v>
          </cell>
          <cell r="AN341">
            <v>726608085.37</v>
          </cell>
        </row>
        <row r="342">
          <cell r="H342">
            <v>52499</v>
          </cell>
          <cell r="I342">
            <v>6028267828.6028576</v>
          </cell>
          <cell r="U342">
            <v>30135</v>
          </cell>
          <cell r="V342">
            <v>3432375103.585134</v>
          </cell>
          <cell r="AK342">
            <v>23888</v>
          </cell>
          <cell r="AL342">
            <v>3212974827.4500003</v>
          </cell>
          <cell r="AM342">
            <v>1999801444.8699999</v>
          </cell>
          <cell r="AN342">
            <v>725473373.70000005</v>
          </cell>
        </row>
        <row r="343">
          <cell r="U343">
            <v>63</v>
          </cell>
          <cell r="V343">
            <v>5046680.5399999991</v>
          </cell>
          <cell r="AK343">
            <v>62</v>
          </cell>
          <cell r="AL343">
            <v>5046680.5399999991</v>
          </cell>
          <cell r="AM343">
            <v>3211202.62</v>
          </cell>
          <cell r="AN343">
            <v>1134711.67</v>
          </cell>
        </row>
        <row r="344">
          <cell r="H344">
            <v>406</v>
          </cell>
          <cell r="I344">
            <v>244129322.9807418</v>
          </cell>
          <cell r="AK344">
            <v>284</v>
          </cell>
          <cell r="AL344">
            <v>156309484.95000002</v>
          </cell>
          <cell r="AM344">
            <v>85280706.460000008</v>
          </cell>
          <cell r="AN344">
            <v>34816954.630000003</v>
          </cell>
        </row>
        <row r="345">
          <cell r="H345">
            <v>406</v>
          </cell>
          <cell r="I345">
            <v>244129322.9807418</v>
          </cell>
          <cell r="U345">
            <v>315</v>
          </cell>
          <cell r="V345">
            <v>194451650.54011002</v>
          </cell>
          <cell r="AK345">
            <v>283</v>
          </cell>
          <cell r="AL345">
            <v>155339326.67000002</v>
          </cell>
          <cell r="AM345">
            <v>84663394.780000001</v>
          </cell>
          <cell r="AN345">
            <v>34599107.990000002</v>
          </cell>
        </row>
        <row r="346">
          <cell r="U346">
            <v>4</v>
          </cell>
          <cell r="V346">
            <v>970158.28</v>
          </cell>
          <cell r="AK346">
            <v>7</v>
          </cell>
          <cell r="AL346">
            <v>970158.28</v>
          </cell>
          <cell r="AM346">
            <v>617311.68000000005</v>
          </cell>
          <cell r="AN346">
            <v>217846.64</v>
          </cell>
        </row>
        <row r="347">
          <cell r="H347">
            <v>274</v>
          </cell>
          <cell r="I347">
            <v>632119810.37881601</v>
          </cell>
          <cell r="U347">
            <v>273</v>
          </cell>
          <cell r="V347">
            <v>630564757.87881601</v>
          </cell>
          <cell r="AK347">
            <v>274</v>
          </cell>
          <cell r="AL347">
            <v>605165324.30000007</v>
          </cell>
          <cell r="AM347">
            <v>384223341.87</v>
          </cell>
          <cell r="AN347">
            <v>136582498.16</v>
          </cell>
        </row>
        <row r="348">
          <cell r="F348">
            <v>2111420770.4274297</v>
          </cell>
          <cell r="H348">
            <v>2076</v>
          </cell>
          <cell r="I348">
            <v>2023185470.9299998</v>
          </cell>
          <cell r="U348">
            <v>1810</v>
          </cell>
          <cell r="V348">
            <v>1677301163.04</v>
          </cell>
          <cell r="AK348">
            <v>43</v>
          </cell>
          <cell r="AL348">
            <v>1518144653.99</v>
          </cell>
          <cell r="AM348">
            <v>965995113.66000009</v>
          </cell>
          <cell r="AN348">
            <v>339838708.47999996</v>
          </cell>
          <cell r="AR348">
            <v>478137978</v>
          </cell>
        </row>
        <row r="351">
          <cell r="B351">
            <v>21</v>
          </cell>
          <cell r="C351" t="str">
            <v>Wyjątkowe tymczasowe wsparcie dla rolników i MŚP szczególnie dotkniętych kryzysem
związanym z COVID-19</v>
          </cell>
          <cell r="F351">
            <v>1198799689.1682942</v>
          </cell>
          <cell r="H351">
            <v>195625</v>
          </cell>
          <cell r="U351">
            <v>180304</v>
          </cell>
          <cell r="V351">
            <v>1198851096.1099999</v>
          </cell>
          <cell r="AK351">
            <v>180340</v>
          </cell>
          <cell r="AL351">
            <v>1199187395.2399998</v>
          </cell>
          <cell r="AM351">
            <v>763042532.93000019</v>
          </cell>
          <cell r="AN351">
            <v>267027232.38999996</v>
          </cell>
          <cell r="AR351">
            <v>266943558</v>
          </cell>
        </row>
        <row r="352">
          <cell r="F352">
            <v>578725474.21356606</v>
          </cell>
          <cell r="H352">
            <v>34662</v>
          </cell>
          <cell r="U352">
            <v>30137</v>
          </cell>
          <cell r="V352">
            <v>578594815</v>
          </cell>
          <cell r="AK352">
            <v>30137</v>
          </cell>
          <cell r="AL352">
            <v>578724815</v>
          </cell>
          <cell r="AM352">
            <v>368242599.77000004</v>
          </cell>
          <cell r="AN352">
            <v>122722661.33</v>
          </cell>
          <cell r="AR352">
            <v>122722815</v>
          </cell>
        </row>
        <row r="353">
          <cell r="F353">
            <v>1107676777.1073198</v>
          </cell>
          <cell r="AK353">
            <v>53466</v>
          </cell>
          <cell r="AR353">
            <v>262285099</v>
          </cell>
        </row>
        <row r="354">
          <cell r="AK354">
            <v>17662</v>
          </cell>
          <cell r="AL354">
            <v>586710746.80999994</v>
          </cell>
          <cell r="AM354">
            <v>373321628.94999999</v>
          </cell>
          <cell r="AN354">
            <v>137689495.24000001</v>
          </cell>
        </row>
        <row r="355">
          <cell r="AK355">
            <v>35804</v>
          </cell>
          <cell r="AL355">
            <v>673095313.02999997</v>
          </cell>
          <cell r="AM355">
            <v>428288593.16000003</v>
          </cell>
          <cell r="AN355">
            <v>160332838.28</v>
          </cell>
        </row>
        <row r="356">
          <cell r="F356">
            <v>79912465683.434387</v>
          </cell>
          <cell r="H356">
            <v>8792917</v>
          </cell>
          <cell r="I356">
            <v>92169581341.396378</v>
          </cell>
          <cell r="U356">
            <v>8382602</v>
          </cell>
          <cell r="V356">
            <v>78785732482.980148</v>
          </cell>
          <cell r="AK356">
            <v>1312584</v>
          </cell>
          <cell r="AL356">
            <v>67678274311.020004</v>
          </cell>
          <cell r="AM356">
            <v>43784695764.619987</v>
          </cell>
          <cell r="AN356">
            <v>15201260285.849998</v>
          </cell>
          <cell r="AR356">
            <v>18057323616</v>
          </cell>
        </row>
        <row r="357">
          <cell r="F357">
            <v>80457457683.434387</v>
          </cell>
          <cell r="V357">
            <v>79330724482.980148</v>
          </cell>
          <cell r="AL357">
            <v>68223266311.020004</v>
          </cell>
          <cell r="AM357">
            <v>44131474174.079987</v>
          </cell>
          <cell r="AN357">
            <v>15319491601.349998</v>
          </cell>
          <cell r="AR357">
            <v>18175554933</v>
          </cell>
        </row>
      </sheetData>
      <sheetData sheetId="19"/>
      <sheetData sheetId="20"/>
      <sheetData sheetId="21"/>
      <sheetData sheetId="22"/>
      <sheetData sheetId="23">
        <row r="7">
          <cell r="F7">
            <v>10149722.479999997</v>
          </cell>
        </row>
        <row r="8">
          <cell r="F8">
            <v>22571733.219999999</v>
          </cell>
        </row>
        <row r="10">
          <cell r="F10">
            <v>124560595.84</v>
          </cell>
        </row>
        <row r="11">
          <cell r="F11">
            <v>457082693.73999995</v>
          </cell>
        </row>
        <row r="13">
          <cell r="F13">
            <v>1298698039.3708963</v>
          </cell>
        </row>
        <row r="14">
          <cell r="F14">
            <v>1020353180.0608964</v>
          </cell>
        </row>
        <row r="15">
          <cell r="F15">
            <v>278344859.31</v>
          </cell>
        </row>
        <row r="16">
          <cell r="F16">
            <v>8608881742.1100006</v>
          </cell>
        </row>
        <row r="17">
          <cell r="F17">
            <v>7065976919.1300001</v>
          </cell>
        </row>
        <row r="18">
          <cell r="F18">
            <v>1542904822.98</v>
          </cell>
        </row>
        <row r="19">
          <cell r="F19">
            <v>3834083107.7399998</v>
          </cell>
        </row>
        <row r="20">
          <cell r="F20">
            <v>3273044676.79</v>
          </cell>
        </row>
        <row r="21">
          <cell r="F21">
            <v>561038430.95000005</v>
          </cell>
        </row>
        <row r="22">
          <cell r="F22">
            <v>1259806059.8399999</v>
          </cell>
        </row>
        <row r="23">
          <cell r="F23">
            <v>586710746.80999994</v>
          </cell>
        </row>
        <row r="24">
          <cell r="F24">
            <v>673095313.02999997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46">
          <cell r="D46">
            <v>91919</v>
          </cell>
          <cell r="E46">
            <v>16946595406.809998</v>
          </cell>
          <cell r="M46">
            <v>45771</v>
          </cell>
          <cell r="N46">
            <v>8453240865.6699991</v>
          </cell>
          <cell r="W46">
            <v>7582558295.6300011</v>
          </cell>
          <cell r="X46">
            <v>4824781702.4700031</v>
          </cell>
          <cell r="Y46">
            <v>1696823047.5599966</v>
          </cell>
        </row>
        <row r="69">
          <cell r="D69">
            <v>896</v>
          </cell>
          <cell r="E69">
            <v>678237307.79000008</v>
          </cell>
          <cell r="M69">
            <v>232</v>
          </cell>
          <cell r="N69">
            <v>178268697.26999998</v>
          </cell>
          <cell r="W69">
            <v>173412764.16999999</v>
          </cell>
          <cell r="X69">
            <v>110342540.77999997</v>
          </cell>
          <cell r="Y69">
            <v>39401840.189999998</v>
          </cell>
        </row>
        <row r="92">
          <cell r="D92">
            <v>4443</v>
          </cell>
          <cell r="E92">
            <v>1489780594.96</v>
          </cell>
          <cell r="M92">
            <v>1912</v>
          </cell>
          <cell r="N92">
            <v>608781799.68999994</v>
          </cell>
          <cell r="W92">
            <v>582894021.93999994</v>
          </cell>
          <cell r="X92">
            <v>370895458.55000001</v>
          </cell>
          <cell r="Y92">
            <v>132466012.27000006</v>
          </cell>
        </row>
        <row r="115">
          <cell r="D115">
            <v>2141</v>
          </cell>
          <cell r="E115">
            <v>776787057.8499999</v>
          </cell>
          <cell r="M115">
            <v>478</v>
          </cell>
          <cell r="N115">
            <v>159613357.93000004</v>
          </cell>
          <cell r="W115">
            <v>152889570.93000004</v>
          </cell>
          <cell r="X115">
            <v>97283631.430000007</v>
          </cell>
          <cell r="Y115">
            <v>34816907.879999995</v>
          </cell>
        </row>
        <row r="138">
          <cell r="D138">
            <v>2666</v>
          </cell>
          <cell r="E138">
            <v>210155218.63</v>
          </cell>
          <cell r="M138">
            <v>453</v>
          </cell>
          <cell r="N138">
            <v>33102373.299999997</v>
          </cell>
          <cell r="W138">
            <v>21359115</v>
          </cell>
          <cell r="X138">
            <v>13590803.849999998</v>
          </cell>
          <cell r="Y138">
            <v>4711813.8600000003</v>
          </cell>
        </row>
        <row r="161">
          <cell r="D161">
            <v>3016</v>
          </cell>
          <cell r="E161">
            <v>270749072.52000004</v>
          </cell>
          <cell r="M161">
            <v>1045</v>
          </cell>
          <cell r="N161">
            <v>88632046.299999997</v>
          </cell>
          <cell r="W161">
            <v>18897922.300000001</v>
          </cell>
          <cell r="X161">
            <v>12024747.169999998</v>
          </cell>
          <cell r="Y161">
            <v>4396009.2700000005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C11FB-F744-4F86-8C09-8E57EC424E6E}">
  <sheetPr>
    <pageSetUpPr fitToPage="1"/>
  </sheetPr>
  <dimension ref="A1:Q96"/>
  <sheetViews>
    <sheetView tabSelected="1" topLeftCell="A2" zoomScale="80" zoomScaleNormal="80" workbookViewId="0">
      <selection sqref="A1:M2"/>
    </sheetView>
  </sheetViews>
  <sheetFormatPr defaultColWidth="9.08984375" defaultRowHeight="12.5" x14ac:dyDescent="0.25"/>
  <cols>
    <col min="1" max="1" width="14.453125" style="1" customWidth="1"/>
    <col min="2" max="2" width="69.1796875" style="1" customWidth="1"/>
    <col min="3" max="3" width="22.453125" style="1" bestFit="1" customWidth="1"/>
    <col min="4" max="4" width="14.54296875" style="1" customWidth="1"/>
    <col min="5" max="5" width="22.453125" style="1" bestFit="1" customWidth="1"/>
    <col min="6" max="6" width="14.54296875" style="1" customWidth="1"/>
    <col min="7" max="7" width="13.54296875" style="1" customWidth="1"/>
    <col min="8" max="8" width="24.453125" style="1" customWidth="1"/>
    <col min="9" max="9" width="14.453125" style="1" customWidth="1"/>
    <col min="10" max="10" width="14.90625" style="1" customWidth="1"/>
    <col min="11" max="11" width="23.54296875" style="1" bestFit="1" customWidth="1"/>
    <col min="12" max="12" width="23.54296875" style="1" customWidth="1"/>
    <col min="13" max="13" width="21.54296875" style="1" customWidth="1"/>
    <col min="14" max="14" width="14.54296875" style="1" customWidth="1"/>
    <col min="15" max="15" width="22.453125" style="1" bestFit="1" customWidth="1"/>
    <col min="16" max="16384" width="9.08984375" style="1"/>
  </cols>
  <sheetData>
    <row r="1" spans="1:15" s="2" customFormat="1" ht="29.25" hidden="1" customHeight="1" thickBot="1" x14ac:dyDescent="0.3">
      <c r="A1" s="3"/>
      <c r="B1" s="3"/>
      <c r="C1" s="4" t="s">
        <v>0</v>
      </c>
      <c r="D1" s="318" t="s">
        <v>1</v>
      </c>
      <c r="E1" s="319"/>
      <c r="F1" s="320"/>
      <c r="G1" s="321" t="s">
        <v>2</v>
      </c>
      <c r="H1" s="321"/>
      <c r="I1" s="321"/>
      <c r="J1" s="322" t="s">
        <v>3</v>
      </c>
      <c r="K1" s="321"/>
      <c r="L1" s="321"/>
      <c r="M1" s="321"/>
      <c r="N1" s="323"/>
      <c r="O1" s="5" t="s">
        <v>4</v>
      </c>
    </row>
    <row r="2" spans="1:15" s="2" customFormat="1" ht="29" x14ac:dyDescent="0.25">
      <c r="A2" s="324" t="s">
        <v>5</v>
      </c>
      <c r="B2" s="327" t="s">
        <v>6</v>
      </c>
      <c r="C2" s="7" t="s">
        <v>7</v>
      </c>
      <c r="D2" s="330" t="s">
        <v>8</v>
      </c>
      <c r="E2" s="331"/>
      <c r="F2" s="327"/>
      <c r="G2" s="331" t="s">
        <v>9</v>
      </c>
      <c r="H2" s="331"/>
      <c r="I2" s="331"/>
      <c r="J2" s="332" t="s">
        <v>10</v>
      </c>
      <c r="K2" s="333"/>
      <c r="L2" s="333"/>
      <c r="M2" s="333"/>
      <c r="N2" s="334"/>
      <c r="O2" s="6" t="s">
        <v>11</v>
      </c>
    </row>
    <row r="3" spans="1:15" s="2" customFormat="1" ht="29" x14ac:dyDescent="0.25">
      <c r="A3" s="325"/>
      <c r="B3" s="328"/>
      <c r="C3" s="306" t="s">
        <v>12</v>
      </c>
      <c r="D3" s="308" t="s">
        <v>13</v>
      </c>
      <c r="E3" s="8" t="s">
        <v>14</v>
      </c>
      <c r="F3" s="9" t="s">
        <v>15</v>
      </c>
      <c r="G3" s="310" t="s">
        <v>16</v>
      </c>
      <c r="H3" s="10" t="s">
        <v>14</v>
      </c>
      <c r="I3" s="11" t="s">
        <v>15</v>
      </c>
      <c r="J3" s="312" t="s">
        <v>17</v>
      </c>
      <c r="K3" s="314" t="s">
        <v>14</v>
      </c>
      <c r="L3" s="315"/>
      <c r="M3" s="8" t="s">
        <v>18</v>
      </c>
      <c r="N3" s="9" t="s">
        <v>15</v>
      </c>
      <c r="O3" s="316" t="s">
        <v>12</v>
      </c>
    </row>
    <row r="4" spans="1:15" s="2" customFormat="1" ht="22.5" customHeight="1" thickBot="1" x14ac:dyDescent="0.3">
      <c r="A4" s="326"/>
      <c r="B4" s="329"/>
      <c r="C4" s="307"/>
      <c r="D4" s="309"/>
      <c r="E4" s="12" t="s">
        <v>12</v>
      </c>
      <c r="F4" s="13" t="s">
        <v>19</v>
      </c>
      <c r="G4" s="311"/>
      <c r="H4" s="12" t="s">
        <v>12</v>
      </c>
      <c r="I4" s="14" t="s">
        <v>19</v>
      </c>
      <c r="J4" s="313"/>
      <c r="K4" s="12" t="s">
        <v>12</v>
      </c>
      <c r="L4" s="12" t="s">
        <v>20</v>
      </c>
      <c r="M4" s="12" t="s">
        <v>12</v>
      </c>
      <c r="N4" s="13" t="s">
        <v>19</v>
      </c>
      <c r="O4" s="317"/>
    </row>
    <row r="5" spans="1:15" s="2" customFormat="1" ht="15" hidden="1" thickBot="1" x14ac:dyDescent="0.3">
      <c r="A5" s="15"/>
      <c r="B5" s="16">
        <v>2</v>
      </c>
      <c r="C5" s="17">
        <v>3</v>
      </c>
      <c r="D5" s="18">
        <v>4</v>
      </c>
      <c r="E5" s="17">
        <v>5</v>
      </c>
      <c r="F5" s="19" t="s">
        <v>21</v>
      </c>
      <c r="G5" s="20">
        <v>7</v>
      </c>
      <c r="H5" s="21">
        <v>8</v>
      </c>
      <c r="I5" s="22" t="s">
        <v>22</v>
      </c>
      <c r="J5" s="18">
        <v>10</v>
      </c>
      <c r="K5" s="21">
        <v>11</v>
      </c>
      <c r="L5" s="21">
        <v>12</v>
      </c>
      <c r="M5" s="21">
        <v>13</v>
      </c>
      <c r="N5" s="23" t="s">
        <v>23</v>
      </c>
      <c r="O5" s="15">
        <v>15</v>
      </c>
    </row>
    <row r="6" spans="1:15" s="36" customFormat="1" ht="14" x14ac:dyDescent="0.3">
      <c r="A6" s="24">
        <v>1</v>
      </c>
      <c r="B6" s="25" t="s">
        <v>24</v>
      </c>
      <c r="C6" s="26">
        <f>'[3]arkusz główny'!F8</f>
        <v>203599824.73821798</v>
      </c>
      <c r="D6" s="27">
        <f>SUM(D7:D8)</f>
        <v>200</v>
      </c>
      <c r="E6" s="28">
        <f>SUM(E7:E8)</f>
        <v>352471135.97000003</v>
      </c>
      <c r="F6" s="29">
        <f>IFERROR(E6/C6,".")</f>
        <v>1.7311956747663999</v>
      </c>
      <c r="G6" s="30">
        <f>SUM(G7:G8)</f>
        <v>65</v>
      </c>
      <c r="H6" s="28">
        <f>SUM(H7:H8)</f>
        <v>201457966.71999997</v>
      </c>
      <c r="I6" s="31">
        <f>IFERROR(H6/C6,".")</f>
        <v>0.98948005961708496</v>
      </c>
      <c r="J6" s="32">
        <f>'[3]arkusz główny'!AK8</f>
        <v>24</v>
      </c>
      <c r="K6" s="33">
        <f>SUM(K7:K8)</f>
        <v>114475199.56999999</v>
      </c>
      <c r="L6" s="33">
        <f>SUM(L7:L8)</f>
        <v>72840568.920000017</v>
      </c>
      <c r="M6" s="33">
        <f>SUM(M7:M8)</f>
        <v>25723713.449999999</v>
      </c>
      <c r="N6" s="34">
        <f>IFERROR(M6/O6,".")</f>
        <v>0.55320102963118711</v>
      </c>
      <c r="O6" s="35">
        <f>'[3]arkusz główny'!AR8</f>
        <v>46499757</v>
      </c>
    </row>
    <row r="7" spans="1:15" s="36" customFormat="1" ht="14" x14ac:dyDescent="0.3">
      <c r="A7" s="37" t="s">
        <v>25</v>
      </c>
      <c r="B7" s="38" t="s">
        <v>26</v>
      </c>
      <c r="C7" s="256"/>
      <c r="D7" s="40">
        <f>'[3]arkusz główny'!H9</f>
        <v>195</v>
      </c>
      <c r="E7" s="41">
        <f>'[3]arkusz główny'!I9</f>
        <v>213846805.05000001</v>
      </c>
      <c r="F7" s="265"/>
      <c r="G7" s="43">
        <f>'[3]arkusz główny'!U9</f>
        <v>62</v>
      </c>
      <c r="H7" s="41">
        <f>'[3]arkusz główny'!V9</f>
        <v>106829144.31999999</v>
      </c>
      <c r="I7" s="259"/>
      <c r="J7" s="44">
        <f>'[3]arkusz główny'!AK9</f>
        <v>23</v>
      </c>
      <c r="K7" s="45">
        <f>'[3]arkusz główny'!AL9</f>
        <v>70075614.049999997</v>
      </c>
      <c r="L7" s="45">
        <f>'[3]arkusz główny'!AM9</f>
        <v>44589112.670000009</v>
      </c>
      <c r="M7" s="45">
        <f>'[3]arkusz główny'!AN9</f>
        <v>15638053.17</v>
      </c>
      <c r="N7" s="261"/>
      <c r="O7" s="263"/>
    </row>
    <row r="8" spans="1:15" x14ac:dyDescent="0.25">
      <c r="A8" s="47" t="s">
        <v>27</v>
      </c>
      <c r="B8" s="48" t="s">
        <v>28</v>
      </c>
      <c r="C8" s="256"/>
      <c r="D8" s="49">
        <f>'[3]arkusz główny'!H16</f>
        <v>5</v>
      </c>
      <c r="E8" s="50">
        <f>'[3]arkusz główny'!I16</f>
        <v>138624330.92000002</v>
      </c>
      <c r="F8" s="265"/>
      <c r="G8" s="51">
        <f>'[3]arkusz główny'!U16</f>
        <v>3</v>
      </c>
      <c r="H8" s="50">
        <f>'[3]arkusz główny'!V16</f>
        <v>94628822.399999991</v>
      </c>
      <c r="I8" s="259"/>
      <c r="J8" s="52">
        <f>'[3]arkusz główny'!AK16</f>
        <v>2</v>
      </c>
      <c r="K8" s="53">
        <f>'[3]arkusz główny'!AL16</f>
        <v>44399585.520000003</v>
      </c>
      <c r="L8" s="54">
        <f>'[3]arkusz główny'!AM16</f>
        <v>28251456.25</v>
      </c>
      <c r="M8" s="45">
        <f>'[3]arkusz główny'!AN16</f>
        <v>10085660.279999999</v>
      </c>
      <c r="N8" s="261"/>
      <c r="O8" s="263"/>
    </row>
    <row r="9" spans="1:15" ht="24" x14ac:dyDescent="0.25">
      <c r="A9" s="55">
        <v>2</v>
      </c>
      <c r="B9" s="56" t="s">
        <v>29</v>
      </c>
      <c r="C9" s="57">
        <f>'[3]arkusz główny'!F20</f>
        <v>477091992.48761797</v>
      </c>
      <c r="D9" s="58">
        <f>D10+D12</f>
        <v>189</v>
      </c>
      <c r="E9" s="59">
        <f>E10+E12</f>
        <v>586420189.61000001</v>
      </c>
      <c r="F9" s="60">
        <f>IFERROR(E9/C9,".")</f>
        <v>1.2291553806055955</v>
      </c>
      <c r="G9" s="61">
        <f>G10+G12</f>
        <v>131</v>
      </c>
      <c r="H9" s="59">
        <f>H10+H12</f>
        <v>489335000.31</v>
      </c>
      <c r="I9" s="62">
        <f>IFERROR(H9/C9,".")</f>
        <v>1.0256617340369631</v>
      </c>
      <c r="J9" s="63">
        <f>J12+J10</f>
        <v>29</v>
      </c>
      <c r="K9" s="64">
        <f>K10+K12</f>
        <v>369180330.57000005</v>
      </c>
      <c r="L9" s="64">
        <f>L10+L12</f>
        <v>234909443.02000001</v>
      </c>
      <c r="M9" s="64">
        <f>M10+M12</f>
        <v>81845112.699999988</v>
      </c>
      <c r="N9" s="65">
        <f>IFERROR(M9/O9,".")</f>
        <v>0.76490388518582786</v>
      </c>
      <c r="O9" s="66">
        <f>'[3]arkusz główny'!AR20</f>
        <v>107000519</v>
      </c>
    </row>
    <row r="10" spans="1:15" x14ac:dyDescent="0.25">
      <c r="A10" s="275" t="s">
        <v>30</v>
      </c>
      <c r="B10" s="38" t="s">
        <v>31</v>
      </c>
      <c r="C10" s="256"/>
      <c r="D10" s="304">
        <f>'[3]arkusz główny'!H21</f>
        <v>103</v>
      </c>
      <c r="E10" s="299">
        <f>'[3]arkusz główny'!I21</f>
        <v>499787010.64999998</v>
      </c>
      <c r="F10" s="265"/>
      <c r="G10" s="297">
        <f>'[3]arkusz główny'!U21</f>
        <v>88</v>
      </c>
      <c r="H10" s="299">
        <f>'[3]arkusz główny'!V21</f>
        <v>456392846.75</v>
      </c>
      <c r="I10" s="259"/>
      <c r="J10" s="301">
        <f>'[3]arkusz główny'!AK21</f>
        <v>17</v>
      </c>
      <c r="K10" s="288">
        <f>'[3]arkusz główny'!AL21</f>
        <v>350571206.65000004</v>
      </c>
      <c r="L10" s="302">
        <f>'[3]arkusz główny'!AM21</f>
        <v>223068457.76000002</v>
      </c>
      <c r="M10" s="288">
        <f>'[3]arkusz główny'!AN21</f>
        <v>77806132.679999992</v>
      </c>
      <c r="N10" s="261"/>
      <c r="O10" s="263"/>
    </row>
    <row r="11" spans="1:15" x14ac:dyDescent="0.25">
      <c r="A11" s="275"/>
      <c r="B11" s="72" t="s">
        <v>32</v>
      </c>
      <c r="C11" s="256"/>
      <c r="D11" s="305"/>
      <c r="E11" s="300"/>
      <c r="F11" s="265"/>
      <c r="G11" s="298"/>
      <c r="H11" s="300"/>
      <c r="I11" s="259"/>
      <c r="J11" s="301"/>
      <c r="K11" s="288"/>
      <c r="L11" s="303"/>
      <c r="M11" s="288"/>
      <c r="N11" s="261"/>
      <c r="O11" s="263"/>
    </row>
    <row r="12" spans="1:15" x14ac:dyDescent="0.25">
      <c r="A12" s="47" t="s">
        <v>33</v>
      </c>
      <c r="B12" s="48" t="s">
        <v>34</v>
      </c>
      <c r="C12" s="256"/>
      <c r="D12" s="49">
        <f>'[3]arkusz główny'!H27</f>
        <v>86</v>
      </c>
      <c r="E12" s="50">
        <f>'[3]arkusz główny'!I27</f>
        <v>86633178.959999993</v>
      </c>
      <c r="F12" s="265"/>
      <c r="G12" s="51">
        <f>'[3]arkusz główny'!U27</f>
        <v>43</v>
      </c>
      <c r="H12" s="50">
        <f>'[3]arkusz główny'!V27</f>
        <v>32942153.560000002</v>
      </c>
      <c r="I12" s="259"/>
      <c r="J12" s="52">
        <f>'[3]arkusz główny'!AK27</f>
        <v>12</v>
      </c>
      <c r="K12" s="53">
        <f>'[3]arkusz główny'!AL27</f>
        <v>18609123.920000002</v>
      </c>
      <c r="L12" s="53">
        <f>'[3]arkusz główny'!AM27</f>
        <v>11840985.259999998</v>
      </c>
      <c r="M12" s="53">
        <f>'[3]arkusz główny'!AN27</f>
        <v>4038980.02</v>
      </c>
      <c r="N12" s="261"/>
      <c r="O12" s="263"/>
    </row>
    <row r="13" spans="1:15" x14ac:dyDescent="0.25">
      <c r="A13" s="55">
        <v>3</v>
      </c>
      <c r="B13" s="56" t="s">
        <v>35</v>
      </c>
      <c r="C13" s="57">
        <f>'[3]arkusz główny'!F39</f>
        <v>183958512.81809396</v>
      </c>
      <c r="D13" s="58">
        <f>D14+D17</f>
        <v>4616</v>
      </c>
      <c r="E13" s="59">
        <f>E14+E17</f>
        <v>268858534.80000001</v>
      </c>
      <c r="F13" s="60"/>
      <c r="G13" s="61">
        <f>G14+G17</f>
        <v>3420</v>
      </c>
      <c r="H13" s="59">
        <f>H14+H17</f>
        <v>173278887.32999998</v>
      </c>
      <c r="I13" s="62">
        <f>IFERROR(H13/C13,".")</f>
        <v>0.94194546735298712</v>
      </c>
      <c r="J13" s="63">
        <f>'[3]arkusz główny'!AK39</f>
        <v>10664</v>
      </c>
      <c r="K13" s="64">
        <f>K14+K17</f>
        <v>132715932.38999999</v>
      </c>
      <c r="L13" s="64">
        <f>L14+L17</f>
        <v>84447041.890000001</v>
      </c>
      <c r="M13" s="64">
        <f>M14+M17</f>
        <v>30058699.900000006</v>
      </c>
      <c r="N13" s="65">
        <f>IFERROR(M13/O13,".")</f>
        <v>0.71560836245726656</v>
      </c>
      <c r="O13" s="66">
        <f>'[3]arkusz główny'!AR39</f>
        <v>42004400</v>
      </c>
    </row>
    <row r="14" spans="1:15" x14ac:dyDescent="0.25">
      <c r="A14" s="267" t="s">
        <v>36</v>
      </c>
      <c r="B14" s="73" t="s">
        <v>37</v>
      </c>
      <c r="C14" s="256"/>
      <c r="D14" s="44">
        <f>D15+D16</f>
        <v>4417</v>
      </c>
      <c r="E14" s="289"/>
      <c r="F14" s="291"/>
      <c r="G14" s="74">
        <f>G15+G16</f>
        <v>3318</v>
      </c>
      <c r="H14" s="75">
        <f>H15+H16</f>
        <v>32721455.699999996</v>
      </c>
      <c r="I14" s="292"/>
      <c r="J14" s="44">
        <f>'[3]arkusz główny'!AK40</f>
        <v>10599</v>
      </c>
      <c r="K14" s="45">
        <f>K15+K16</f>
        <v>31546122.839999996</v>
      </c>
      <c r="L14" s="45">
        <f>L15+L16</f>
        <v>20072693.430000003</v>
      </c>
      <c r="M14" s="45">
        <f>M15+M16</f>
        <v>7264647.8499999996</v>
      </c>
      <c r="N14" s="293"/>
      <c r="O14" s="296"/>
    </row>
    <row r="15" spans="1:15" ht="24" x14ac:dyDescent="0.25">
      <c r="A15" s="268"/>
      <c r="B15" s="73" t="s">
        <v>38</v>
      </c>
      <c r="C15" s="256"/>
      <c r="D15" s="44">
        <f>'[3]arkusz główny'!H41</f>
        <v>4417</v>
      </c>
      <c r="E15" s="289"/>
      <c r="F15" s="291"/>
      <c r="G15" s="74">
        <f>'[3]arkusz główny'!U41</f>
        <v>3318</v>
      </c>
      <c r="H15" s="75">
        <f>'[3]zobowiązania wieloletnie'!F7</f>
        <v>10149722.479999997</v>
      </c>
      <c r="I15" s="292"/>
      <c r="J15" s="44">
        <f>'[3]arkusz główny'!AK41</f>
        <v>2444</v>
      </c>
      <c r="K15" s="45">
        <f>'[3]arkusz główny'!AL41</f>
        <v>8974389.6199999992</v>
      </c>
      <c r="L15" s="45">
        <f>'[3]arkusz główny'!AM41</f>
        <v>5710374.0500000017</v>
      </c>
      <c r="M15" s="45">
        <f>'[3]arkusz główny'!AN41</f>
        <v>2036562.8199999996</v>
      </c>
      <c r="N15" s="294"/>
      <c r="O15" s="296"/>
    </row>
    <row r="16" spans="1:15" x14ac:dyDescent="0.25">
      <c r="A16" s="269"/>
      <c r="B16" s="76" t="s">
        <v>39</v>
      </c>
      <c r="C16" s="256"/>
      <c r="D16" s="77"/>
      <c r="E16" s="290"/>
      <c r="F16" s="291"/>
      <c r="G16" s="78"/>
      <c r="H16" s="79">
        <f>'[3]zobowiązania wieloletnie'!F8</f>
        <v>22571733.219999999</v>
      </c>
      <c r="I16" s="292"/>
      <c r="J16" s="80">
        <f>'[3]arkusz główny'!AK50</f>
        <v>8305</v>
      </c>
      <c r="K16" s="81">
        <f>'[3]arkusz główny'!AL50</f>
        <v>22571733.219999999</v>
      </c>
      <c r="L16" s="81">
        <f>'[3]arkusz główny'!AM50</f>
        <v>14362319.380000001</v>
      </c>
      <c r="M16" s="81">
        <f>'[3]arkusz główny'!AN50</f>
        <v>5228085.03</v>
      </c>
      <c r="N16" s="294"/>
      <c r="O16" s="296"/>
    </row>
    <row r="17" spans="1:17" x14ac:dyDescent="0.25">
      <c r="A17" s="47" t="s">
        <v>40</v>
      </c>
      <c r="B17" s="82" t="s">
        <v>41</v>
      </c>
      <c r="C17" s="39"/>
      <c r="D17" s="52">
        <f>'[3]arkusz główny'!H51</f>
        <v>199</v>
      </c>
      <c r="E17" s="53">
        <f>'[3]arkusz główny'!I51</f>
        <v>268858534.80000001</v>
      </c>
      <c r="F17" s="291"/>
      <c r="G17" s="83">
        <f>'[3]arkusz główny'!U51</f>
        <v>102</v>
      </c>
      <c r="H17" s="84">
        <f>'[3]arkusz główny'!V51</f>
        <v>140557431.63</v>
      </c>
      <c r="I17" s="292"/>
      <c r="J17" s="52">
        <f>'[3]arkusz główny'!AK51</f>
        <v>66</v>
      </c>
      <c r="K17" s="53">
        <f>'[3]arkusz główny'!AL51</f>
        <v>101169809.55</v>
      </c>
      <c r="L17" s="53">
        <f>'[3]arkusz główny'!AM51</f>
        <v>64374348.459999993</v>
      </c>
      <c r="M17" s="53">
        <f>'[3]arkusz główny'!AN51</f>
        <v>22794052.050000004</v>
      </c>
      <c r="N17" s="295"/>
      <c r="O17" s="296"/>
    </row>
    <row r="18" spans="1:17" x14ac:dyDescent="0.25">
      <c r="A18" s="55">
        <v>4</v>
      </c>
      <c r="B18" s="56" t="s">
        <v>42</v>
      </c>
      <c r="C18" s="57">
        <f>'[3]arkusz główny'!F55</f>
        <v>17329456056.938866</v>
      </c>
      <c r="D18" s="58">
        <f>D19+D23+D24+D25+D26+D27</f>
        <v>128608</v>
      </c>
      <c r="E18" s="59">
        <f>E19+E23+E24+E25+E26+E27</f>
        <v>36002437349.536034</v>
      </c>
      <c r="F18" s="60">
        <f t="shared" ref="F18:F30" si="0">IFERROR(E18/C18,".")</f>
        <v>2.0775284135430403</v>
      </c>
      <c r="G18" s="61">
        <f>G19+G23+G24+G25+G26+G27</f>
        <v>60883</v>
      </c>
      <c r="H18" s="59">
        <f>H19+H23+H24+H25+H26+H27</f>
        <v>15754500433.091938</v>
      </c>
      <c r="I18" s="62">
        <f t="shared" ref="I18:I30" si="1">IFERROR(H18/C18,".")</f>
        <v>0.90911684598338549</v>
      </c>
      <c r="J18" s="63">
        <f>'[3]arkusz główny'!AK55</f>
        <v>47522</v>
      </c>
      <c r="K18" s="64">
        <f>K19+K23+K24+K25+K26+K29</f>
        <v>12269568815.950001</v>
      </c>
      <c r="L18" s="64">
        <f>L19+L23+L24+L25+L26+L29</f>
        <v>7994559923.9500036</v>
      </c>
      <c r="M18" s="64">
        <f>M19+M23+M24+M25+M26+M29</f>
        <v>2747950563.7299972</v>
      </c>
      <c r="N18" s="65">
        <f t="shared" ref="N18:N30" si="2">IFERROR(M18/O18,".")</f>
        <v>0.70118502764621538</v>
      </c>
      <c r="O18" s="66">
        <f>'[3]arkusz główny'!AR55</f>
        <v>3919009185</v>
      </c>
    </row>
    <row r="19" spans="1:17" x14ac:dyDescent="0.25">
      <c r="A19" s="267" t="s">
        <v>43</v>
      </c>
      <c r="B19" s="85" t="s">
        <v>44</v>
      </c>
      <c r="C19" s="86">
        <f>'[3]arkusz główny'!F56</f>
        <v>10906979089.841457</v>
      </c>
      <c r="D19" s="68">
        <f>'[3]arkusz główny'!H56</f>
        <v>105081</v>
      </c>
      <c r="E19" s="69">
        <f>'[3]arkusz główny'!I56</f>
        <v>20372304658.560001</v>
      </c>
      <c r="F19" s="87">
        <f t="shared" si="0"/>
        <v>1.8678228399222254</v>
      </c>
      <c r="G19" s="70">
        <f>'[3]arkusz główny'!U56</f>
        <v>49891</v>
      </c>
      <c r="H19" s="69">
        <f>'[3]arkusz główny'!V56</f>
        <v>9521639140.1599998</v>
      </c>
      <c r="I19" s="87">
        <f t="shared" si="1"/>
        <v>0.87298591679049464</v>
      </c>
      <c r="J19" s="71">
        <f>'[3]arkusz główny'!AK56</f>
        <v>43404</v>
      </c>
      <c r="K19" s="54">
        <f>'[3]arkusz główny'!AL56</f>
        <v>8532011689.9699993</v>
      </c>
      <c r="L19" s="54">
        <f>'[3]arkusz główny'!AM56</f>
        <v>5428918884.2500038</v>
      </c>
      <c r="M19" s="54">
        <f>'[3]arkusz główny'!AN56</f>
        <v>1912615631.0299969</v>
      </c>
      <c r="N19" s="88">
        <f t="shared" si="2"/>
        <v>0.77825096067054933</v>
      </c>
      <c r="O19" s="89">
        <f>'[3]arkusz główny'!AR56</f>
        <v>2457582101</v>
      </c>
      <c r="P19" s="90"/>
      <c r="Q19" s="90"/>
    </row>
    <row r="20" spans="1:17" x14ac:dyDescent="0.25">
      <c r="A20" s="275"/>
      <c r="B20" s="91" t="s">
        <v>45</v>
      </c>
      <c r="C20" s="92">
        <f>[3]limity_ogółem!E100</f>
        <v>10233095793.494776</v>
      </c>
      <c r="D20" s="93">
        <f>'[3]4.1_modernizacja'!D46+'[3]4.1_modernizacja'!D69+'[3]4.1_modernizacja'!D92+'[3]4.1_modernizacja'!D115</f>
        <v>99399</v>
      </c>
      <c r="E20" s="94">
        <f>'[3]4.1_modernizacja'!E46+'[3]4.1_modernizacja'!E69+'[3]4.1_modernizacja'!E92+'[3]4.1_modernizacja'!E115</f>
        <v>19891400367.409996</v>
      </c>
      <c r="F20" s="87">
        <f t="shared" si="0"/>
        <v>1.9438301730796899</v>
      </c>
      <c r="G20" s="95">
        <f>'[3]4.1_modernizacja'!M46+'[3]4.1_modernizacja'!M69+'[3]4.1_modernizacja'!M92+'[3]4.1_modernizacja'!M115</f>
        <v>48393</v>
      </c>
      <c r="H20" s="94">
        <f>'[3]4.1_modernizacja'!N46+'[3]4.1_modernizacja'!N69+'[3]4.1_modernizacja'!N92+'[3]4.1_modernizacja'!N115</f>
        <v>9399904720.5599995</v>
      </c>
      <c r="I20" s="87">
        <f t="shared" si="1"/>
        <v>0.91857878693323292</v>
      </c>
      <c r="J20" s="80">
        <v>43138</v>
      </c>
      <c r="K20" s="81">
        <f>'[3]4.1_modernizacja'!W46+'[3]4.1_modernizacja'!W69+'[3]4.1_modernizacja'!W92+'[3]4.1_modernizacja'!W115</f>
        <v>8491754652.670001</v>
      </c>
      <c r="L20" s="81">
        <f>'[3]4.1_modernizacja'!X46+'[3]4.1_modernizacja'!X69+'[3]4.1_modernizacja'!X92+'[3]4.1_modernizacja'!X115</f>
        <v>5403303333.2300034</v>
      </c>
      <c r="M20" s="81">
        <f>'[3]4.1_modernizacja'!Y46+'[3]4.1_modernizacja'!Y69+'[3]4.1_modernizacja'!Y92+'[3]4.1_modernizacja'!Y115</f>
        <v>1903507807.8999968</v>
      </c>
      <c r="N20" s="96">
        <f t="shared" si="2"/>
        <v>0.82533317182508725</v>
      </c>
      <c r="O20" s="92">
        <f>[3]limity_ogółem!D100</f>
        <v>2306350784</v>
      </c>
    </row>
    <row r="21" spans="1:17" x14ac:dyDescent="0.25">
      <c r="A21" s="275"/>
      <c r="B21" s="91" t="s">
        <v>46</v>
      </c>
      <c r="C21" s="97">
        <f>[3]limity_ogółem!E101</f>
        <v>35480260.923125997</v>
      </c>
      <c r="D21" s="93">
        <f>'[3]4.1_modernizacja'!D138</f>
        <v>2666</v>
      </c>
      <c r="E21" s="94">
        <f>'[3]4.1_modernizacja'!E138</f>
        <v>210155218.63</v>
      </c>
      <c r="F21" s="87">
        <f t="shared" si="0"/>
        <v>5.9231587694728889</v>
      </c>
      <c r="G21" s="95">
        <f>'[3]4.1_modernizacja'!M138</f>
        <v>453</v>
      </c>
      <c r="H21" s="94">
        <f>'[3]4.1_modernizacja'!N138</f>
        <v>33102373.299999997</v>
      </c>
      <c r="I21" s="98">
        <f t="shared" si="1"/>
        <v>0.93297998489137113</v>
      </c>
      <c r="J21" s="80">
        <v>324</v>
      </c>
      <c r="K21" s="81">
        <f>'[3]4.1_modernizacja'!W138</f>
        <v>21359115</v>
      </c>
      <c r="L21" s="81">
        <f>'[3]4.1_modernizacja'!X138</f>
        <v>13590803.849999998</v>
      </c>
      <c r="M21" s="81">
        <f>'[3]4.1_modernizacja'!Y138</f>
        <v>4711813.8600000003</v>
      </c>
      <c r="N21" s="96">
        <f t="shared" si="2"/>
        <v>0.58897673250000004</v>
      </c>
      <c r="O21" s="92">
        <f>[3]limity_ogółem!D101</f>
        <v>8000000</v>
      </c>
    </row>
    <row r="22" spans="1:17" x14ac:dyDescent="0.25">
      <c r="A22" s="275"/>
      <c r="B22" s="91" t="s">
        <v>47</v>
      </c>
      <c r="C22" s="99">
        <f>[3]limity_ogółem!E102</f>
        <v>107244999.99999999</v>
      </c>
      <c r="D22" s="40">
        <f>'[3]4.1_modernizacja'!D161</f>
        <v>3016</v>
      </c>
      <c r="E22" s="41">
        <f>'[3]4.1_modernizacja'!E161</f>
        <v>270749072.52000004</v>
      </c>
      <c r="F22" s="100">
        <f t="shared" si="0"/>
        <v>2.5245845728938421</v>
      </c>
      <c r="G22" s="43">
        <f>'[3]4.1_modernizacja'!M161</f>
        <v>1045</v>
      </c>
      <c r="H22" s="41">
        <f>'[3]4.1_modernizacja'!N161</f>
        <v>88632046.299999997</v>
      </c>
      <c r="I22" s="101">
        <f t="shared" si="1"/>
        <v>0.82644455499090874</v>
      </c>
      <c r="J22" s="71">
        <v>249</v>
      </c>
      <c r="K22" s="54">
        <f>'[3]4.1_modernizacja'!W161</f>
        <v>18897922.300000001</v>
      </c>
      <c r="L22" s="54">
        <f>'[3]4.1_modernizacja'!X161</f>
        <v>12024747.169999998</v>
      </c>
      <c r="M22" s="81">
        <f>'[3]4.1_modernizacja'!Y161</f>
        <v>4396009.2700000005</v>
      </c>
      <c r="N22" s="102">
        <f t="shared" si="2"/>
        <v>0.17584037080000001</v>
      </c>
      <c r="O22" s="92">
        <f>[3]limity_ogółem!D102</f>
        <v>25000000</v>
      </c>
    </row>
    <row r="23" spans="1:17" x14ac:dyDescent="0.25">
      <c r="A23" s="275"/>
      <c r="B23" s="85" t="s">
        <v>48</v>
      </c>
      <c r="C23" s="103">
        <f>'[3]arkusz główny'!F71</f>
        <v>415791960.07385188</v>
      </c>
      <c r="D23" s="104">
        <f>'[3]arkusz główny'!H71</f>
        <v>4681</v>
      </c>
      <c r="E23" s="105">
        <f>'[3]arkusz główny'!I71</f>
        <v>805486735.70000005</v>
      </c>
      <c r="F23" s="106">
        <f t="shared" si="0"/>
        <v>1.9372349950127261</v>
      </c>
      <c r="G23" s="107">
        <f>'[3]arkusz główny'!U71</f>
        <v>2780</v>
      </c>
      <c r="H23" s="105">
        <f>'[3]arkusz główny'!V71</f>
        <v>415887211.76999998</v>
      </c>
      <c r="I23" s="108">
        <f t="shared" si="1"/>
        <v>1.0002290849879136</v>
      </c>
      <c r="J23" s="109">
        <f>'[3]arkusz główny'!AK71</f>
        <v>2579</v>
      </c>
      <c r="K23" s="84">
        <f>'[3]arkusz główny'!AL71</f>
        <v>400313314.03000003</v>
      </c>
      <c r="L23" s="84">
        <f>'[3]arkusz główny'!AM71</f>
        <v>348802643.83999997</v>
      </c>
      <c r="M23" s="84">
        <f>'[3]arkusz główny'!AN71</f>
        <v>89684737.930000007</v>
      </c>
      <c r="N23" s="110">
        <f t="shared" si="2"/>
        <v>0.96126836486417477</v>
      </c>
      <c r="O23" s="111">
        <f>'[3]arkusz główny'!AR71</f>
        <v>93298335</v>
      </c>
    </row>
    <row r="24" spans="1:17" ht="24" x14ac:dyDescent="0.25">
      <c r="A24" s="275"/>
      <c r="B24" s="85" t="s">
        <v>134</v>
      </c>
      <c r="C24" s="103">
        <f>'[3]arkusz główny'!F75</f>
        <v>586653609.85789394</v>
      </c>
      <c r="D24" s="104">
        <f>'[3]arkusz główny'!H75</f>
        <v>11999</v>
      </c>
      <c r="E24" s="105">
        <f>'[3]arkusz główny'!I75</f>
        <v>985094666.02999997</v>
      </c>
      <c r="F24" s="112">
        <f t="shared" si="0"/>
        <v>1.6791760068920756</v>
      </c>
      <c r="G24" s="107">
        <f>'[3]arkusz główny'!U75</f>
        <v>6215</v>
      </c>
      <c r="H24" s="105">
        <f>'[3]arkusz główny'!V75</f>
        <v>537983624.80000007</v>
      </c>
      <c r="I24" s="108">
        <f t="shared" si="1"/>
        <v>0.91703795179972847</v>
      </c>
      <c r="J24" s="109">
        <f>'[3]arkusz główny'!AK75</f>
        <v>4255</v>
      </c>
      <c r="K24" s="84">
        <f>'[3]arkusz główny'!AL75</f>
        <v>343549288.84000003</v>
      </c>
      <c r="L24" s="84">
        <f>'[3]arkusz główny'!AM75</f>
        <v>311950578.38</v>
      </c>
      <c r="M24" s="84">
        <f>'[3]arkusz główny'!AN75</f>
        <v>76066588.699999988</v>
      </c>
      <c r="N24" s="110">
        <f t="shared" si="2"/>
        <v>0.57305426019294681</v>
      </c>
      <c r="O24" s="111">
        <f>'[3]arkusz główny'!AR75</f>
        <v>132738894</v>
      </c>
    </row>
    <row r="25" spans="1:17" x14ac:dyDescent="0.25">
      <c r="A25" s="47" t="s">
        <v>49</v>
      </c>
      <c r="B25" s="85" t="s">
        <v>50</v>
      </c>
      <c r="C25" s="113">
        <f>'[3]arkusz główny'!F85</f>
        <v>3175826471.1138597</v>
      </c>
      <c r="D25" s="93">
        <f>'[3]arkusz główny'!H85</f>
        <v>5846</v>
      </c>
      <c r="E25" s="94">
        <f>'[3]arkusz główny'!I85</f>
        <v>11194473194.859999</v>
      </c>
      <c r="F25" s="114">
        <f t="shared" si="0"/>
        <v>3.5249007767523755</v>
      </c>
      <c r="G25" s="95">
        <f>'[3]arkusz główny'!U85</f>
        <v>1470</v>
      </c>
      <c r="H25" s="94">
        <f>'[3]arkusz główny'!V85</f>
        <v>3127391700.2600002</v>
      </c>
      <c r="I25" s="115">
        <f t="shared" si="1"/>
        <v>0.98474892400626923</v>
      </c>
      <c r="J25" s="52">
        <f>'[3]arkusz główny'!AK85</f>
        <v>990</v>
      </c>
      <c r="K25" s="53">
        <f>'[3]arkusz główny'!AL85</f>
        <v>2358841908.25</v>
      </c>
      <c r="L25" s="53">
        <f>'[3]arkusz główny'!AM85</f>
        <v>1500931099.52</v>
      </c>
      <c r="M25" s="53">
        <f>'[3]arkusz główny'!AN85</f>
        <v>527682619.60999995</v>
      </c>
      <c r="N25" s="116">
        <f t="shared" si="2"/>
        <v>0.73459538565770455</v>
      </c>
      <c r="O25" s="117">
        <f>'[3]arkusz główny'!AR85</f>
        <v>718330975</v>
      </c>
    </row>
    <row r="26" spans="1:17" x14ac:dyDescent="0.25">
      <c r="A26" s="267" t="s">
        <v>51</v>
      </c>
      <c r="B26" s="82" t="s">
        <v>52</v>
      </c>
      <c r="C26" s="113">
        <f>'[3]arkusz główny'!F97</f>
        <v>1840627543.0054038</v>
      </c>
      <c r="D26" s="93">
        <f>'[3]arkusz główny'!H97</f>
        <v>234</v>
      </c>
      <c r="E26" s="94">
        <f>'[3]arkusz główny'!I97</f>
        <v>2189936399.2360291</v>
      </c>
      <c r="F26" s="114">
        <f t="shared" si="0"/>
        <v>1.1897770450942338</v>
      </c>
      <c r="G26" s="51">
        <f>'[3]arkusz główny'!U97</f>
        <v>185</v>
      </c>
      <c r="H26" s="94">
        <f>'[3]arkusz główny'!V97</f>
        <v>1885615718.4519391</v>
      </c>
      <c r="I26" s="115">
        <f t="shared" si="1"/>
        <v>1.0244417593431629</v>
      </c>
      <c r="J26" s="118">
        <f>'[3]arkusz główny'!AK97</f>
        <v>55</v>
      </c>
      <c r="K26" s="81">
        <f>'[3]arkusz główny'!AL97</f>
        <v>634852614.86000013</v>
      </c>
      <c r="L26" s="119">
        <f>'[3]arkusz główny'!AM97</f>
        <v>403956717.95999998</v>
      </c>
      <c r="M26" s="53">
        <f>'[3]arkusz główny'!AN97</f>
        <v>141900986.46000001</v>
      </c>
      <c r="N26" s="116">
        <f t="shared" si="2"/>
        <v>0.3354787807812763</v>
      </c>
      <c r="O26" s="117">
        <f>'[3]arkusz główny'!AR97</f>
        <v>422980512</v>
      </c>
    </row>
    <row r="27" spans="1:17" x14ac:dyDescent="0.25">
      <c r="A27" s="268"/>
      <c r="B27" s="82" t="s">
        <v>53</v>
      </c>
      <c r="C27" s="113">
        <f>'[3]arkusz główny'!F98</f>
        <v>403577383.04639995</v>
      </c>
      <c r="D27" s="93">
        <f>'[3]arkusz główny'!H98</f>
        <v>767</v>
      </c>
      <c r="E27" s="94">
        <f>'[3]arkusz główny'!I98</f>
        <v>455141695.14999998</v>
      </c>
      <c r="F27" s="114">
        <f t="shared" si="0"/>
        <v>1.1277680917457944</v>
      </c>
      <c r="G27" s="51">
        <f>'[3]arkusz główny'!U98</f>
        <v>342</v>
      </c>
      <c r="H27" s="94">
        <f>'[3]arkusz główny'!V98</f>
        <v>265983037.65000001</v>
      </c>
      <c r="I27" s="115">
        <f t="shared" si="1"/>
        <v>0.65906328952883741</v>
      </c>
      <c r="J27" s="118">
        <f>'[3]arkusz główny'!AK98</f>
        <v>0</v>
      </c>
      <c r="K27" s="81">
        <f>'[3]arkusz główny'!AL98</f>
        <v>0</v>
      </c>
      <c r="L27" s="119">
        <f>'[3]arkusz główny'!AM98</f>
        <v>0</v>
      </c>
      <c r="M27" s="53">
        <f>'[3]arkusz główny'!AN98</f>
        <v>0</v>
      </c>
      <c r="N27" s="116">
        <f t="shared" si="2"/>
        <v>0</v>
      </c>
      <c r="O27" s="117">
        <f>'[3]arkusz główny'!AR98</f>
        <v>94078368</v>
      </c>
    </row>
    <row r="28" spans="1:17" x14ac:dyDescent="0.25">
      <c r="A28" s="268"/>
      <c r="B28" s="120" t="str">
        <f>'[3]arkusz główny'!D99</f>
        <v>w tym beneficjent - PGW Wody Polskie</v>
      </c>
      <c r="C28" s="113"/>
      <c r="D28" s="93">
        <f>'[3]arkusz główny'!H99</f>
        <v>24</v>
      </c>
      <c r="E28" s="94">
        <f>'[3]arkusz główny'!I99</f>
        <v>152650722.28</v>
      </c>
      <c r="F28" s="114" t="str">
        <f t="shared" si="0"/>
        <v>.</v>
      </c>
      <c r="G28" s="51">
        <f>'[3]arkusz główny'!U99</f>
        <v>15</v>
      </c>
      <c r="H28" s="94">
        <f>'[3]arkusz główny'!V99</f>
        <v>130570520</v>
      </c>
      <c r="I28" s="115" t="str">
        <f t="shared" si="1"/>
        <v>.</v>
      </c>
      <c r="J28" s="118">
        <f>'[3]arkusz główny'!AK99</f>
        <v>0</v>
      </c>
      <c r="K28" s="81">
        <f>'[3]arkusz główny'!AL99</f>
        <v>0</v>
      </c>
      <c r="L28" s="119">
        <f>'[3]arkusz główny'!AM99</f>
        <v>0</v>
      </c>
      <c r="M28" s="53">
        <f>'[3]arkusz główny'!AN99</f>
        <v>0</v>
      </c>
      <c r="N28" s="116">
        <f t="shared" si="2"/>
        <v>0</v>
      </c>
      <c r="O28" s="117">
        <f>'[3]arkusz główny'!AR99</f>
        <v>30539482</v>
      </c>
    </row>
    <row r="29" spans="1:17" x14ac:dyDescent="0.25">
      <c r="A29" s="269"/>
      <c r="B29" s="120" t="str">
        <f>'[3]arkusz główny'!D100</f>
        <v>w tym beneficjenci - gminy</v>
      </c>
      <c r="C29" s="113"/>
      <c r="D29" s="93">
        <f>'[3]arkusz główny'!H100</f>
        <v>743</v>
      </c>
      <c r="E29" s="94">
        <f>'[3]arkusz główny'!I100</f>
        <v>302490972.86999995</v>
      </c>
      <c r="F29" s="114" t="str">
        <f t="shared" si="0"/>
        <v>.</v>
      </c>
      <c r="G29" s="51">
        <f>'[3]arkusz główny'!U100</f>
        <v>327</v>
      </c>
      <c r="H29" s="94">
        <f>'[3]arkusz główny'!V100</f>
        <v>135412517.64999998</v>
      </c>
      <c r="I29" s="115" t="str">
        <f t="shared" si="1"/>
        <v>.</v>
      </c>
      <c r="J29" s="118">
        <f>'[3]arkusz główny'!AK100</f>
        <v>0</v>
      </c>
      <c r="K29" s="81">
        <f>'[3]arkusz główny'!AL100</f>
        <v>0</v>
      </c>
      <c r="L29" s="119">
        <f>'[3]arkusz główny'!AM100</f>
        <v>0</v>
      </c>
      <c r="M29" s="53">
        <f>'[3]arkusz główny'!AN100</f>
        <v>0</v>
      </c>
      <c r="N29" s="116">
        <f t="shared" si="2"/>
        <v>0</v>
      </c>
      <c r="O29" s="117">
        <f>'[3]arkusz główny'!AR100</f>
        <v>63538886</v>
      </c>
    </row>
    <row r="30" spans="1:17" ht="24" x14ac:dyDescent="0.25">
      <c r="A30" s="55">
        <v>5</v>
      </c>
      <c r="B30" s="56" t="s">
        <v>54</v>
      </c>
      <c r="C30" s="57">
        <f>'[3]arkusz główny'!F101</f>
        <v>444624771.142272</v>
      </c>
      <c r="D30" s="58">
        <f>D31+D32</f>
        <v>11603</v>
      </c>
      <c r="E30" s="59">
        <f>E31+E32</f>
        <v>840715001.67000008</v>
      </c>
      <c r="F30" s="60">
        <f t="shared" si="0"/>
        <v>1.8908415730193004</v>
      </c>
      <c r="G30" s="61">
        <f>G31+G32</f>
        <v>6281</v>
      </c>
      <c r="H30" s="59">
        <f>H31+H32</f>
        <v>430319023.97000003</v>
      </c>
      <c r="I30" s="62">
        <f t="shared" si="1"/>
        <v>0.96782512333822623</v>
      </c>
      <c r="J30" s="63">
        <f>'[3]arkusz główny'!AK101</f>
        <v>5238</v>
      </c>
      <c r="K30" s="64">
        <f>K31+K32</f>
        <v>383604839.51999998</v>
      </c>
      <c r="L30" s="64">
        <f>L31+L32</f>
        <v>242994110.09000003</v>
      </c>
      <c r="M30" s="64">
        <f>M31+M32</f>
        <v>84790554.489999995</v>
      </c>
      <c r="N30" s="65">
        <f t="shared" si="2"/>
        <v>0.85607097241333108</v>
      </c>
      <c r="O30" s="66">
        <f>'[3]arkusz główny'!AR101</f>
        <v>99046174</v>
      </c>
    </row>
    <row r="31" spans="1:17" x14ac:dyDescent="0.25">
      <c r="A31" s="67" t="s">
        <v>55</v>
      </c>
      <c r="B31" s="121" t="s">
        <v>56</v>
      </c>
      <c r="C31" s="256"/>
      <c r="D31" s="40">
        <f>'[3]arkusz główny'!H102</f>
        <v>9862</v>
      </c>
      <c r="E31" s="41">
        <f>'[3]arkusz główny'!I102</f>
        <v>716189202.85000002</v>
      </c>
      <c r="F31" s="265"/>
      <c r="G31" s="43">
        <f>'[3]arkusz główny'!U102</f>
        <v>5630</v>
      </c>
      <c r="H31" s="41">
        <f>'[3]arkusz główny'!V102</f>
        <v>395378726.99000001</v>
      </c>
      <c r="I31" s="259"/>
      <c r="J31" s="71">
        <f>'[3]arkusz główny'!AK102</f>
        <v>4691</v>
      </c>
      <c r="K31" s="54">
        <f>'[3]arkusz główny'!AL102</f>
        <v>351277810.15999997</v>
      </c>
      <c r="L31" s="54">
        <f>'[3]arkusz główny'!AM102</f>
        <v>222424423.73000002</v>
      </c>
      <c r="M31" s="54">
        <f>'[3]arkusz główny'!AN102</f>
        <v>77511809.560000002</v>
      </c>
      <c r="N31" s="261"/>
      <c r="O31" s="263"/>
    </row>
    <row r="32" spans="1:17" x14ac:dyDescent="0.25">
      <c r="A32" s="47" t="s">
        <v>57</v>
      </c>
      <c r="B32" s="48" t="s">
        <v>58</v>
      </c>
      <c r="C32" s="256"/>
      <c r="D32" s="49">
        <f>'[3]arkusz główny'!H112</f>
        <v>1741</v>
      </c>
      <c r="E32" s="50">
        <f>'[3]arkusz główny'!I112</f>
        <v>124525798.82000001</v>
      </c>
      <c r="F32" s="265"/>
      <c r="G32" s="51">
        <f>'[3]arkusz główny'!U112</f>
        <v>651</v>
      </c>
      <c r="H32" s="50">
        <f>'[3]arkusz główny'!V112</f>
        <v>34940296.979999997</v>
      </c>
      <c r="I32" s="259"/>
      <c r="J32" s="52">
        <f>'[3]arkusz główny'!AK112</f>
        <v>554</v>
      </c>
      <c r="K32" s="53">
        <f>'[3]arkusz główny'!AL112</f>
        <v>32327029.359999999</v>
      </c>
      <c r="L32" s="53">
        <f>'[3]arkusz główny'!AM112</f>
        <v>20569686.360000003</v>
      </c>
      <c r="M32" s="53">
        <f>'[3]arkusz główny'!AN112</f>
        <v>7278744.9299999988</v>
      </c>
      <c r="N32" s="261"/>
      <c r="O32" s="263"/>
    </row>
    <row r="33" spans="1:15" x14ac:dyDescent="0.25">
      <c r="A33" s="55">
        <v>6</v>
      </c>
      <c r="B33" s="56" t="s">
        <v>59</v>
      </c>
      <c r="C33" s="57">
        <f>SUM(C34:C38)</f>
        <v>13729610130.711708</v>
      </c>
      <c r="D33" s="58">
        <f>D34+D35+D36+D37+D38</f>
        <v>171097</v>
      </c>
      <c r="E33" s="59">
        <f>E34+E35+E36+E37+E38</f>
        <v>21006314645.440002</v>
      </c>
      <c r="F33" s="60">
        <f t="shared" ref="F33:F39" si="3">IFERROR(E33/C33,".")</f>
        <v>1.5300008117820523</v>
      </c>
      <c r="G33" s="61">
        <f>G34+G35+G36+G37+G38</f>
        <v>122427</v>
      </c>
      <c r="H33" s="59">
        <f>H34+H35+H36+H37+H38</f>
        <v>13501495477.809999</v>
      </c>
      <c r="I33" s="62">
        <f t="shared" ref="I33:I39" si="4">IFERROR(H33/C33,".")</f>
        <v>0.98338520535325036</v>
      </c>
      <c r="J33" s="63">
        <f>'[3]arkusz główny'!AK125</f>
        <v>122861</v>
      </c>
      <c r="K33" s="64">
        <f>K34+K35+K36+K37+K38</f>
        <v>11912714915.500002</v>
      </c>
      <c r="L33" s="64">
        <f>L34+L35+L36+L37+L38</f>
        <v>7580060487.21</v>
      </c>
      <c r="M33" s="64">
        <f>M34+M35+M36+M37+M38</f>
        <v>2647939559.4199996</v>
      </c>
      <c r="N33" s="65">
        <f t="shared" ref="N33:N39" si="5">IFERROR(M33/O33,".")</f>
        <v>0.8616577348038762</v>
      </c>
      <c r="O33" s="66">
        <f>SUM(O34:O38)</f>
        <v>3073075831</v>
      </c>
    </row>
    <row r="34" spans="1:15" x14ac:dyDescent="0.25">
      <c r="A34" s="67" t="s">
        <v>60</v>
      </c>
      <c r="B34" s="121" t="s">
        <v>61</v>
      </c>
      <c r="C34" s="122">
        <f>'[3]arkusz główny'!F126</f>
        <v>3378527249.2378497</v>
      </c>
      <c r="D34" s="40">
        <f>'[3]arkusz główny'!H126</f>
        <v>35642</v>
      </c>
      <c r="E34" s="41">
        <f>'[3]arkusz główny'!I126</f>
        <v>4485450000</v>
      </c>
      <c r="F34" s="100">
        <f t="shared" si="3"/>
        <v>1.3276346967489627</v>
      </c>
      <c r="G34" s="43">
        <f>'[3]arkusz główny'!U126</f>
        <v>26205</v>
      </c>
      <c r="H34" s="41">
        <f>'[3]arkusz główny'!V126</f>
        <v>3346500000</v>
      </c>
      <c r="I34" s="101">
        <f t="shared" si="4"/>
        <v>0.99052035195362875</v>
      </c>
      <c r="J34" s="71">
        <f>'[3]arkusz główny'!AK126</f>
        <v>27024</v>
      </c>
      <c r="K34" s="54">
        <f>'[3]arkusz główny'!AL126</f>
        <v>3237510000</v>
      </c>
      <c r="L34" s="54">
        <f>'[3]arkusz główny'!AM126</f>
        <v>2060027613</v>
      </c>
      <c r="M34" s="54">
        <f>'[3]arkusz główny'!AN126</f>
        <v>724094354.00999987</v>
      </c>
      <c r="N34" s="123">
        <f t="shared" si="5"/>
        <v>0.95593644270035638</v>
      </c>
      <c r="O34" s="89">
        <f>'[3]arkusz główny'!AR126</f>
        <v>757471231</v>
      </c>
    </row>
    <row r="35" spans="1:15" x14ac:dyDescent="0.25">
      <c r="A35" s="47" t="s">
        <v>62</v>
      </c>
      <c r="B35" s="48" t="s">
        <v>63</v>
      </c>
      <c r="C35" s="113">
        <f>'[3]arkusz główny'!F135</f>
        <v>3121593727.1838579</v>
      </c>
      <c r="D35" s="93">
        <f>'[3]arkusz główny'!H135</f>
        <v>31826</v>
      </c>
      <c r="E35" s="94">
        <f>'[3]arkusz główny'!I135</f>
        <v>5629350000</v>
      </c>
      <c r="F35" s="114">
        <f t="shared" si="3"/>
        <v>1.8033576730302157</v>
      </c>
      <c r="G35" s="95">
        <f>'[3]arkusz główny'!U135</f>
        <v>17225</v>
      </c>
      <c r="H35" s="94">
        <f>'[3]arkusz główny'!V135</f>
        <v>3017650000</v>
      </c>
      <c r="I35" s="115">
        <f t="shared" si="4"/>
        <v>0.96670171192404641</v>
      </c>
      <c r="J35" s="52">
        <f>'[3]arkusz główny'!AK135</f>
        <v>17330</v>
      </c>
      <c r="K35" s="53">
        <f>'[3]arkusz główny'!AL135</f>
        <v>2689460000</v>
      </c>
      <c r="L35" s="53">
        <f>'[3]arkusz główny'!AM135</f>
        <v>1711303398</v>
      </c>
      <c r="M35" s="53">
        <f>'[3]arkusz główny'!AN135</f>
        <v>591058934.14999998</v>
      </c>
      <c r="N35" s="116">
        <f t="shared" si="5"/>
        <v>0.85366590445368795</v>
      </c>
      <c r="O35" s="117">
        <f>'[3]arkusz główny'!AR135</f>
        <v>692377347</v>
      </c>
    </row>
    <row r="36" spans="1:15" x14ac:dyDescent="0.25">
      <c r="A36" s="47" t="s">
        <v>64</v>
      </c>
      <c r="B36" s="48" t="s">
        <v>65</v>
      </c>
      <c r="C36" s="113">
        <f>'[3]arkusz główny'!F144</f>
        <v>4341424540.1790657</v>
      </c>
      <c r="D36" s="93">
        <f>'[3]arkusz główny'!H144</f>
        <v>89941</v>
      </c>
      <c r="E36" s="94">
        <f>'[3]arkusz główny'!I144</f>
        <v>5396460000</v>
      </c>
      <c r="F36" s="114">
        <f t="shared" si="3"/>
        <v>1.2430159617095218</v>
      </c>
      <c r="G36" s="95">
        <f>'[3]arkusz główny'!U144</f>
        <v>71832</v>
      </c>
      <c r="H36" s="94">
        <f>'[3]arkusz główny'!V144</f>
        <v>4309920000</v>
      </c>
      <c r="I36" s="115">
        <f t="shared" si="4"/>
        <v>0.99274327127248274</v>
      </c>
      <c r="J36" s="52">
        <f>'[3]arkusz główny'!AK144</f>
        <v>73691</v>
      </c>
      <c r="K36" s="53">
        <f>'[3]arkusz główny'!AL144</f>
        <v>4023852000</v>
      </c>
      <c r="L36" s="53">
        <f>'[3]arkusz główny'!AM144</f>
        <v>2560377027.6000004</v>
      </c>
      <c r="M36" s="53">
        <f>'[3]arkusz główny'!AN144</f>
        <v>894719649.94999981</v>
      </c>
      <c r="N36" s="116">
        <f t="shared" si="5"/>
        <v>0.92310265371554523</v>
      </c>
      <c r="O36" s="117">
        <f>'[3]arkusz główny'!AR144</f>
        <v>969252603</v>
      </c>
    </row>
    <row r="37" spans="1:15" x14ac:dyDescent="0.25">
      <c r="A37" s="47" t="s">
        <v>66</v>
      </c>
      <c r="B37" s="48" t="s">
        <v>67</v>
      </c>
      <c r="C37" s="113">
        <f>'[3]arkusz główny'!F155</f>
        <v>2877807744.5132136</v>
      </c>
      <c r="D37" s="93">
        <f>'[3]arkusz główny'!H155</f>
        <v>12801</v>
      </c>
      <c r="E37" s="94">
        <f>'[3]arkusz główny'!I155</f>
        <v>5495054645.4400005</v>
      </c>
      <c r="F37" s="114">
        <f t="shared" si="3"/>
        <v>1.9094585647414397</v>
      </c>
      <c r="G37" s="95">
        <f>'[3]arkusz główny'!U155</f>
        <v>6594</v>
      </c>
      <c r="H37" s="94">
        <f>'[3]arkusz główny'!V155</f>
        <v>2817309980.4099998</v>
      </c>
      <c r="I37" s="115">
        <f t="shared" si="4"/>
        <v>0.9789778298364239</v>
      </c>
      <c r="J37" s="52">
        <f>'[3]arkusz główny'!AK155</f>
        <v>4500</v>
      </c>
      <c r="K37" s="53">
        <f>'[3]arkusz główny'!AL155</f>
        <v>1951913854.3000004</v>
      </c>
      <c r="L37" s="53">
        <f>'[3]arkusz główny'!AM155</f>
        <v>1242002774.9000001</v>
      </c>
      <c r="M37" s="53">
        <f>'[3]arkusz główny'!AN155</f>
        <v>435734520.35000002</v>
      </c>
      <c r="N37" s="116">
        <f t="shared" si="5"/>
        <v>0.66873752456139957</v>
      </c>
      <c r="O37" s="117">
        <f>'[3]arkusz główny'!AR155</f>
        <v>651577793</v>
      </c>
    </row>
    <row r="38" spans="1:15" x14ac:dyDescent="0.25">
      <c r="A38" s="47" t="s">
        <v>68</v>
      </c>
      <c r="B38" s="48" t="s">
        <v>69</v>
      </c>
      <c r="C38" s="113">
        <f>'[3]arkusz główny'!F161</f>
        <v>10256869.597722</v>
      </c>
      <c r="D38" s="49">
        <f>'[3]arkusz główny'!H161</f>
        <v>887</v>
      </c>
      <c r="E38" s="124"/>
      <c r="F38" s="125"/>
      <c r="G38" s="51">
        <f>'[3]arkusz główny'!U161</f>
        <v>571</v>
      </c>
      <c r="H38" s="50">
        <f>'[3]arkusz główny'!V161</f>
        <v>10115497.399999999</v>
      </c>
      <c r="I38" s="115">
        <f t="shared" si="4"/>
        <v>0.98621682801218424</v>
      </c>
      <c r="J38" s="52">
        <f>'[3]arkusz główny'!AK161</f>
        <v>570</v>
      </c>
      <c r="K38" s="53">
        <f>'[3]arkusz główny'!AL161</f>
        <v>9979061.1999999993</v>
      </c>
      <c r="L38" s="53">
        <f>'[3]arkusz główny'!AM161</f>
        <v>6349673.71</v>
      </c>
      <c r="M38" s="53">
        <f>'[3]arkusz główny'!AN161</f>
        <v>2332100.96</v>
      </c>
      <c r="N38" s="116">
        <f t="shared" si="5"/>
        <v>0.97298293556937265</v>
      </c>
      <c r="O38" s="117">
        <f>'[3]arkusz główny'!AR161</f>
        <v>2396857</v>
      </c>
    </row>
    <row r="39" spans="1:15" x14ac:dyDescent="0.25">
      <c r="A39" s="55">
        <v>7</v>
      </c>
      <c r="B39" s="56" t="s">
        <v>70</v>
      </c>
      <c r="C39" s="57">
        <f>'[3]arkusz główny'!F167</f>
        <v>10085279313.059967</v>
      </c>
      <c r="D39" s="58">
        <f>SUM(D40:D44)</f>
        <v>13052</v>
      </c>
      <c r="E39" s="59">
        <f>SUM(E40:E44)</f>
        <v>21401665484.787926</v>
      </c>
      <c r="F39" s="60">
        <f t="shared" si="3"/>
        <v>2.1220696839872115</v>
      </c>
      <c r="G39" s="61">
        <f>SUM(G40:G44)</f>
        <v>6642</v>
      </c>
      <c r="H39" s="59">
        <f>SUM(H40:H44)</f>
        <v>10136232525.88327</v>
      </c>
      <c r="I39" s="62">
        <f t="shared" si="4"/>
        <v>1.0050522361594212</v>
      </c>
      <c r="J39" s="63">
        <f>'[3]arkusz główny'!AK167</f>
        <v>2214</v>
      </c>
      <c r="K39" s="64">
        <f>SUM(K40:K44)</f>
        <v>6447721794.96</v>
      </c>
      <c r="L39" s="64">
        <f>SUM(L40:L44)</f>
        <v>4196711272.1499996</v>
      </c>
      <c r="M39" s="64">
        <f>SUM(M40:M44)</f>
        <v>1465458775.76</v>
      </c>
      <c r="N39" s="65">
        <f t="shared" si="5"/>
        <v>0.63345004122153237</v>
      </c>
      <c r="O39" s="66">
        <f>'[3]arkusz główny'!AR167</f>
        <v>2313455964</v>
      </c>
    </row>
    <row r="40" spans="1:15" x14ac:dyDescent="0.25">
      <c r="A40" s="267" t="s">
        <v>71</v>
      </c>
      <c r="B40" s="85" t="s">
        <v>72</v>
      </c>
      <c r="C40" s="256"/>
      <c r="D40" s="40">
        <f>'[3]arkusz główny'!H168</f>
        <v>6638</v>
      </c>
      <c r="E40" s="41">
        <f>'[3]arkusz główny'!I168</f>
        <v>10051263138.641182</v>
      </c>
      <c r="F40" s="265"/>
      <c r="G40" s="43">
        <f>'[3]arkusz główny'!U168</f>
        <v>3038</v>
      </c>
      <c r="H40" s="41">
        <f>'[3]arkusz główny'!V168</f>
        <v>4232563914.4347382</v>
      </c>
      <c r="I40" s="259"/>
      <c r="J40" s="44">
        <f>'[3]arkusz główny'!AK168</f>
        <v>1320</v>
      </c>
      <c r="K40" s="45">
        <f>'[3]arkusz główny'!AL168</f>
        <v>2583056160.2199998</v>
      </c>
      <c r="L40" s="45">
        <f>'[3]arkusz główny'!AM168</f>
        <v>1643598624.6999998</v>
      </c>
      <c r="M40" s="45">
        <f>'[3]arkusz główny'!AN168</f>
        <v>598339618.07000005</v>
      </c>
      <c r="N40" s="261"/>
      <c r="O40" s="263"/>
    </row>
    <row r="41" spans="1:15" x14ac:dyDescent="0.25">
      <c r="A41" s="283"/>
      <c r="B41" s="85" t="s">
        <v>73</v>
      </c>
      <c r="C41" s="256"/>
      <c r="D41" s="93">
        <f>'[3]arkusz główny'!H169</f>
        <v>4423</v>
      </c>
      <c r="E41" s="94">
        <f>'[3]arkusz główny'!I169</f>
        <v>9901670607.9788532</v>
      </c>
      <c r="F41" s="265"/>
      <c r="G41" s="95">
        <f>'[3]arkusz główny'!U169</f>
        <v>2459</v>
      </c>
      <c r="H41" s="94">
        <f>'[3]arkusz główny'!V169</f>
        <v>5064962881.5765181</v>
      </c>
      <c r="I41" s="259"/>
      <c r="J41" s="80">
        <f>'[3]arkusz główny'!AK169</f>
        <v>1387</v>
      </c>
      <c r="K41" s="81">
        <f>'[3]arkusz główny'!AL169</f>
        <v>3108730721.4000001</v>
      </c>
      <c r="L41" s="81">
        <f>'[3]arkusz główny'!AM169</f>
        <v>2072111266.5</v>
      </c>
      <c r="M41" s="81">
        <f>'[3]arkusz główny'!AN169</f>
        <v>697822824.95000005</v>
      </c>
      <c r="N41" s="261"/>
      <c r="O41" s="263"/>
    </row>
    <row r="42" spans="1:15" x14ac:dyDescent="0.25">
      <c r="A42" s="267" t="s">
        <v>74</v>
      </c>
      <c r="B42" s="82" t="s">
        <v>75</v>
      </c>
      <c r="C42" s="256"/>
      <c r="D42" s="93">
        <f>'[3]arkusz główny'!H172</f>
        <v>1538</v>
      </c>
      <c r="E42" s="94">
        <f>'[3]arkusz główny'!I172</f>
        <v>944992148.65084243</v>
      </c>
      <c r="F42" s="265"/>
      <c r="G42" s="95">
        <f>'[3]arkusz główny'!U172</f>
        <v>857</v>
      </c>
      <c r="H42" s="94">
        <f>'[3]arkusz główny'!V172</f>
        <v>533276816.64526325</v>
      </c>
      <c r="I42" s="259"/>
      <c r="J42" s="80">
        <f>'[3]arkusz główny'!AK172</f>
        <v>620</v>
      </c>
      <c r="K42" s="81">
        <f>'[3]arkusz główny'!AL172</f>
        <v>467487558.92999995</v>
      </c>
      <c r="L42" s="81">
        <f>'[3]arkusz główny'!AM172</f>
        <v>297462330.38999999</v>
      </c>
      <c r="M42" s="81">
        <f>'[3]arkusz główny'!AN172</f>
        <v>104168052.80999999</v>
      </c>
      <c r="N42" s="261"/>
      <c r="O42" s="263"/>
    </row>
    <row r="43" spans="1:15" ht="24" x14ac:dyDescent="0.25">
      <c r="A43" s="283"/>
      <c r="B43" s="72" t="s">
        <v>76</v>
      </c>
      <c r="C43" s="256"/>
      <c r="D43" s="93">
        <f>'[3]arkusz główny'!H173</f>
        <v>350</v>
      </c>
      <c r="E43" s="94">
        <f>'[3]arkusz główny'!I173</f>
        <v>444843734.67647958</v>
      </c>
      <c r="F43" s="265"/>
      <c r="G43" s="95">
        <f>'[3]arkusz główny'!U173</f>
        <v>213</v>
      </c>
      <c r="H43" s="94">
        <f>'[3]arkusz główny'!V173</f>
        <v>261609530.24984911</v>
      </c>
      <c r="I43" s="259"/>
      <c r="J43" s="80">
        <f>'[3]arkusz główny'!AK173</f>
        <v>206</v>
      </c>
      <c r="K43" s="81">
        <f>'[3]arkusz główny'!AL173</f>
        <v>245817587.84000006</v>
      </c>
      <c r="L43" s="81">
        <f>'[3]arkusz główny'!AM173</f>
        <v>156413730.40000001</v>
      </c>
      <c r="M43" s="81">
        <f>'[3]arkusz główny'!AN173</f>
        <v>55559600.290000007</v>
      </c>
      <c r="N43" s="261"/>
      <c r="O43" s="263"/>
    </row>
    <row r="44" spans="1:15" x14ac:dyDescent="0.25">
      <c r="A44" s="126" t="s">
        <v>77</v>
      </c>
      <c r="B44" s="82" t="s">
        <v>78</v>
      </c>
      <c r="C44" s="256"/>
      <c r="D44" s="49">
        <f>'[3]arkusz główny'!H174</f>
        <v>103</v>
      </c>
      <c r="E44" s="50">
        <f>'[3]arkusz główny'!I174</f>
        <v>58895854.840573631</v>
      </c>
      <c r="F44" s="265"/>
      <c r="G44" s="51">
        <f>'[3]arkusz główny'!U174</f>
        <v>75</v>
      </c>
      <c r="H44" s="50">
        <f>'[3]arkusz główny'!V174</f>
        <v>43819382.976900831</v>
      </c>
      <c r="I44" s="259"/>
      <c r="J44" s="52">
        <f>'[3]arkusz główny'!AK174</f>
        <v>75</v>
      </c>
      <c r="K44" s="53">
        <f>'[3]arkusz główny'!AL174</f>
        <v>42629766.57</v>
      </c>
      <c r="L44" s="53">
        <f>'[3]arkusz główny'!AM174</f>
        <v>27125320.16</v>
      </c>
      <c r="M44" s="53">
        <f>'[3]arkusz główny'!AN174</f>
        <v>9568679.6400000006</v>
      </c>
      <c r="N44" s="261"/>
      <c r="O44" s="263"/>
    </row>
    <row r="45" spans="1:15" x14ac:dyDescent="0.25">
      <c r="A45" s="55">
        <v>8</v>
      </c>
      <c r="B45" s="56" t="s">
        <v>79</v>
      </c>
      <c r="C45" s="57">
        <f>'[3]arkusz główny'!F176</f>
        <v>1114167195.979398</v>
      </c>
      <c r="D45" s="58">
        <f>'[3]arkusz główny'!H176</f>
        <v>35466</v>
      </c>
      <c r="E45" s="59">
        <f>'[3]arkusz główny'!I176</f>
        <v>151748067.23000002</v>
      </c>
      <c r="F45" s="60">
        <f>IFERROR(E45/C45,".")</f>
        <v>0.13619864933880713</v>
      </c>
      <c r="G45" s="61">
        <f>'[3]arkusz główny'!U176</f>
        <v>28258</v>
      </c>
      <c r="H45" s="59">
        <f>'[3]arkusz główny'!V176</f>
        <v>1130283105.3799999</v>
      </c>
      <c r="I45" s="62">
        <f>IFERROR(H45/C45,".")</f>
        <v>1.0144645341011278</v>
      </c>
      <c r="J45" s="63">
        <f>'[3]arkusz główny'!AK176</f>
        <v>19044</v>
      </c>
      <c r="K45" s="64">
        <f>'[3]arkusz główny'!AL176</f>
        <v>922564583.06999981</v>
      </c>
      <c r="L45" s="64">
        <f>'[3]arkusz główny'!AM176</f>
        <v>587026479.29000008</v>
      </c>
      <c r="M45" s="64">
        <f>'[3]arkusz główny'!AN176</f>
        <v>209360227.43000001</v>
      </c>
      <c r="N45" s="65">
        <f>IFERROR(M45/O45,".")</f>
        <v>0.82396395748010565</v>
      </c>
      <c r="O45" s="66">
        <f>'[3]arkusz główny'!AR176</f>
        <v>254089060</v>
      </c>
    </row>
    <row r="46" spans="1:15" x14ac:dyDescent="0.25">
      <c r="A46" s="127" t="s">
        <v>80</v>
      </c>
      <c r="B46" s="128" t="s">
        <v>81</v>
      </c>
      <c r="C46" s="280"/>
      <c r="D46" s="129">
        <f>'[3]arkusz główny'!H177</f>
        <v>32827</v>
      </c>
      <c r="E46" s="130">
        <f>'[3]arkusz główny'!I177</f>
        <v>135558714.95000002</v>
      </c>
      <c r="F46" s="131"/>
      <c r="G46" s="132">
        <f>'[3]arkusz główny'!U177</f>
        <v>26434</v>
      </c>
      <c r="H46" s="130">
        <f>'[3]arkusz główny'!V177</f>
        <v>1121054848.51</v>
      </c>
      <c r="I46" s="133"/>
      <c r="J46" s="134">
        <f>'[3]arkusz główny'!AK177</f>
        <v>18588</v>
      </c>
      <c r="K46" s="135">
        <f>'[3]arkusz główny'!AL177</f>
        <v>913335879.4000001</v>
      </c>
      <c r="L46" s="135">
        <f>'[3]arkusz główny'!AM177</f>
        <v>581154264.32999992</v>
      </c>
      <c r="M46" s="135">
        <f>'[3]arkusz główny'!AN177</f>
        <v>207329747.01999995</v>
      </c>
      <c r="N46" s="136"/>
      <c r="O46" s="137"/>
    </row>
    <row r="47" spans="1:15" x14ac:dyDescent="0.25">
      <c r="A47" s="267" t="s">
        <v>82</v>
      </c>
      <c r="B47" s="138" t="s">
        <v>83</v>
      </c>
      <c r="C47" s="281"/>
      <c r="D47" s="139">
        <f>'[3]arkusz główny'!H178</f>
        <v>32665</v>
      </c>
      <c r="E47" s="140">
        <f>'[3]arkusz główny'!I178</f>
        <v>133163871.05000001</v>
      </c>
      <c r="F47" s="284"/>
      <c r="G47" s="141">
        <f>'[3]arkusz główny'!U178</f>
        <v>26377</v>
      </c>
      <c r="H47" s="142">
        <f>'[3]zobowiązania wieloletnie'!F10</f>
        <v>124560595.84</v>
      </c>
      <c r="I47" s="285"/>
      <c r="J47" s="143">
        <f>'[3]arkusz główny'!AK178</f>
        <v>2868</v>
      </c>
      <c r="K47" s="144">
        <f>'[3]arkusz główny'!AL178</f>
        <v>106978780.92999999</v>
      </c>
      <c r="L47" s="144">
        <f>'[3]arkusz główny'!AM178</f>
        <v>68070388.680000007</v>
      </c>
      <c r="M47" s="144">
        <f>'[3]arkusz główny'!AN178</f>
        <v>24175604.539999999</v>
      </c>
      <c r="N47" s="286"/>
      <c r="O47" s="287"/>
    </row>
    <row r="48" spans="1:15" x14ac:dyDescent="0.25">
      <c r="A48" s="275"/>
      <c r="B48" s="145" t="s">
        <v>84</v>
      </c>
      <c r="C48" s="281"/>
      <c r="D48" s="139">
        <f>'[3]arkusz główny'!H204</f>
        <v>162</v>
      </c>
      <c r="E48" s="140">
        <f>'[3]arkusz główny'!I204</f>
        <v>2394843.9</v>
      </c>
      <c r="F48" s="284"/>
      <c r="G48" s="146">
        <f>'[3]arkusz główny'!U204</f>
        <v>57</v>
      </c>
      <c r="H48" s="147">
        <f>'[3]zobowiązania wieloletnie'!F11</f>
        <v>457082693.73999995</v>
      </c>
      <c r="I48" s="285"/>
      <c r="J48" s="143">
        <f>'[3]arkusz główny'!AK204</f>
        <v>9457</v>
      </c>
      <c r="K48" s="144">
        <f>'[3]arkusz główny'!AL204</f>
        <v>388307447.87</v>
      </c>
      <c r="L48" s="144">
        <f>'[3]arkusz główny'!AM204</f>
        <v>247079199.56999999</v>
      </c>
      <c r="M48" s="144">
        <f>'[3]arkusz główny'!AN204</f>
        <v>88355076.309999987</v>
      </c>
      <c r="N48" s="286"/>
      <c r="O48" s="287"/>
    </row>
    <row r="49" spans="1:15" x14ac:dyDescent="0.25">
      <c r="A49" s="283"/>
      <c r="B49" s="145" t="s">
        <v>85</v>
      </c>
      <c r="C49" s="281"/>
      <c r="D49" s="148"/>
      <c r="E49" s="149"/>
      <c r="F49" s="284"/>
      <c r="G49" s="150"/>
      <c r="H49" s="147">
        <f>'[3]arkusz główny'!V216</f>
        <v>539411558.93000007</v>
      </c>
      <c r="I49" s="285"/>
      <c r="J49" s="143">
        <f>'[3]arkusz główny'!AK216</f>
        <v>7875</v>
      </c>
      <c r="K49" s="144">
        <f>'[3]arkusz główny'!AL216</f>
        <v>418049650.60000002</v>
      </c>
      <c r="L49" s="144">
        <f>'[3]arkusz główny'!AM216</f>
        <v>266004676.08000001</v>
      </c>
      <c r="M49" s="144">
        <f>'[3]arkusz główny'!AN216</f>
        <v>94799066.169999987</v>
      </c>
      <c r="N49" s="286"/>
      <c r="O49" s="287"/>
    </row>
    <row r="50" spans="1:15" s="155" customFormat="1" ht="13" x14ac:dyDescent="0.3">
      <c r="A50" s="151" t="s">
        <v>86</v>
      </c>
      <c r="B50" s="152" t="s">
        <v>87</v>
      </c>
      <c r="C50" s="282"/>
      <c r="D50" s="129">
        <f>'[3]arkusz główny'!H227</f>
        <v>2639</v>
      </c>
      <c r="E50" s="130">
        <f>'[3]arkusz główny'!I227</f>
        <v>16189352.279999999</v>
      </c>
      <c r="F50" s="131"/>
      <c r="G50" s="153">
        <f>'[3]arkusz główny'!U227</f>
        <v>1824</v>
      </c>
      <c r="H50" s="154">
        <f>'[3]arkusz główny'!V227</f>
        <v>9228256.8699999992</v>
      </c>
      <c r="I50" s="133"/>
      <c r="J50" s="134">
        <f>'[3]arkusz główny'!AK227</f>
        <v>1357</v>
      </c>
      <c r="K50" s="135">
        <f>'[3]arkusz główny'!AL227</f>
        <v>9228703.6700000018</v>
      </c>
      <c r="L50" s="135">
        <f>'[3]arkusz główny'!AM227</f>
        <v>5872214.96</v>
      </c>
      <c r="M50" s="135">
        <f>'[3]arkusz główny'!AN227</f>
        <v>2030480.4100000001</v>
      </c>
      <c r="N50" s="136"/>
      <c r="O50" s="137"/>
    </row>
    <row r="51" spans="1:15" x14ac:dyDescent="0.25">
      <c r="A51" s="55">
        <v>9</v>
      </c>
      <c r="B51" s="56" t="s">
        <v>88</v>
      </c>
      <c r="C51" s="57">
        <f>'[3]arkusz główny'!F234</f>
        <v>1160426546.118042</v>
      </c>
      <c r="D51" s="58">
        <f>SUM(D52:D53)</f>
        <v>804</v>
      </c>
      <c r="E51" s="59"/>
      <c r="F51" s="60"/>
      <c r="G51" s="61">
        <f>SUM(G52)</f>
        <v>772</v>
      </c>
      <c r="H51" s="59">
        <f>'[3]zobowiązania wieloletnie'!F13</f>
        <v>1298698039.3708963</v>
      </c>
      <c r="I51" s="62">
        <f>IFERROR(H51/C51,".")</f>
        <v>1.119155748130213</v>
      </c>
      <c r="J51" s="63">
        <f>J52+J53</f>
        <v>1495</v>
      </c>
      <c r="K51" s="64">
        <f>SUM(K52:K53)</f>
        <v>1058654528.5599999</v>
      </c>
      <c r="L51" s="64">
        <f>SUM(L52:L53)</f>
        <v>672320949.60000002</v>
      </c>
      <c r="M51" s="64">
        <f>SUM(M52:M53)</f>
        <v>238671505.73000002</v>
      </c>
      <c r="N51" s="65">
        <f>IFERROR(M51/O51,".")</f>
        <v>0.9095143731097316</v>
      </c>
      <c r="O51" s="66">
        <f>'[3]arkusz główny'!AR234</f>
        <v>262416420</v>
      </c>
    </row>
    <row r="52" spans="1:15" x14ac:dyDescent="0.25">
      <c r="A52" s="275" t="s">
        <v>89</v>
      </c>
      <c r="B52" s="156" t="s">
        <v>90</v>
      </c>
      <c r="C52" s="256"/>
      <c r="D52" s="40">
        <f>'[3]arkusz główny'!H235</f>
        <v>804</v>
      </c>
      <c r="E52" s="274"/>
      <c r="F52" s="265"/>
      <c r="G52" s="43">
        <f>'[3]arkusz główny'!U235</f>
        <v>772</v>
      </c>
      <c r="H52" s="142">
        <f>'[3]zobowiązania wieloletnie'!F14</f>
        <v>1020353180.0608964</v>
      </c>
      <c r="I52" s="259"/>
      <c r="J52" s="158">
        <f>'[3]arkusz główny'!AK235</f>
        <v>739</v>
      </c>
      <c r="K52" s="81">
        <f>'[3]arkusz główny'!AL235</f>
        <v>787399630.49000001</v>
      </c>
      <c r="L52" s="45">
        <f>'[3]arkusz główny'!AM235</f>
        <v>499721467.12</v>
      </c>
      <c r="M52" s="45">
        <f>'[3]arkusz główny'!AN235</f>
        <v>175694363.59</v>
      </c>
      <c r="N52" s="261"/>
      <c r="O52" s="263"/>
    </row>
    <row r="53" spans="1:15" x14ac:dyDescent="0.25">
      <c r="A53" s="275"/>
      <c r="B53" s="159" t="s">
        <v>39</v>
      </c>
      <c r="C53" s="256"/>
      <c r="D53" s="160"/>
      <c r="E53" s="274"/>
      <c r="F53" s="265"/>
      <c r="G53" s="161"/>
      <c r="H53" s="162">
        <f>'[3]zobowiązania wieloletnie'!F15</f>
        <v>278344859.31</v>
      </c>
      <c r="I53" s="259"/>
      <c r="J53" s="52">
        <f>'[3]arkusz główny'!AK248</f>
        <v>756</v>
      </c>
      <c r="K53" s="53">
        <f>'[3]arkusz główny'!AL248</f>
        <v>271254898.06999999</v>
      </c>
      <c r="L53" s="53">
        <f>'[3]arkusz główny'!AM248</f>
        <v>172599482.47999999</v>
      </c>
      <c r="M53" s="53">
        <f>'[3]arkusz główny'!AN248</f>
        <v>62977142.140000001</v>
      </c>
      <c r="N53" s="261"/>
      <c r="O53" s="263"/>
    </row>
    <row r="54" spans="1:15" x14ac:dyDescent="0.25">
      <c r="A54" s="55">
        <v>10</v>
      </c>
      <c r="B54" s="163" t="s">
        <v>91</v>
      </c>
      <c r="C54" s="57">
        <f>'[3]arkusz główny'!F249</f>
        <v>8499863012.6295156</v>
      </c>
      <c r="D54" s="58">
        <f>'[3]arkusz główny'!H249</f>
        <v>675248</v>
      </c>
      <c r="E54" s="59"/>
      <c r="F54" s="60"/>
      <c r="G54" s="61">
        <f>'[3]arkusz główny'!U249</f>
        <v>608757</v>
      </c>
      <c r="H54" s="59">
        <f>'[3]zobowiązania wieloletnie'!F16</f>
        <v>8608881742.1100006</v>
      </c>
      <c r="I54" s="62">
        <f>IFERROR(H54/C54,".")</f>
        <v>1.0128259395849675</v>
      </c>
      <c r="J54" s="63">
        <f>'[3]arkusz główny'!AK249</f>
        <v>122806</v>
      </c>
      <c r="K54" s="164">
        <f>'[3]arkusz główny'!AL249</f>
        <v>7979125408.1000004</v>
      </c>
      <c r="L54" s="164">
        <f>'[3]arkusz główny'!AM249</f>
        <v>5077097175.8699999</v>
      </c>
      <c r="M54" s="164">
        <f>'[3]arkusz główny'!AN249</f>
        <v>1797156068.4200001</v>
      </c>
      <c r="N54" s="165">
        <f>IFERROR(M54/O54,".")</f>
        <v>0.93618258930802989</v>
      </c>
      <c r="O54" s="66">
        <f>'[3]arkusz główny'!AR249</f>
        <v>1919664058</v>
      </c>
    </row>
    <row r="55" spans="1:15" x14ac:dyDescent="0.25">
      <c r="A55" s="47" t="s">
        <v>92</v>
      </c>
      <c r="B55" s="138" t="s">
        <v>93</v>
      </c>
      <c r="C55" s="256"/>
      <c r="D55" s="166">
        <f>'[3]arkusz główny'!H250</f>
        <v>631303</v>
      </c>
      <c r="E55" s="279"/>
      <c r="F55" s="266"/>
      <c r="G55" s="169">
        <f>'[3]arkusz główny'!U250</f>
        <v>570422</v>
      </c>
      <c r="H55" s="170">
        <f>'[3]arkusz główny'!V250</f>
        <v>7233604455.9199991</v>
      </c>
      <c r="I55" s="277"/>
      <c r="J55" s="172">
        <f>'[3]arkusz główny'!AK250</f>
        <v>115418</v>
      </c>
      <c r="K55" s="173">
        <f>'[3]arkusz główny'!AL250</f>
        <v>7356914691.9199991</v>
      </c>
      <c r="L55" s="173">
        <f>'[3]arkusz główny'!AM250</f>
        <v>4681184856.0299997</v>
      </c>
      <c r="M55" s="173">
        <f>'[3]arkusz główny'!AN250</f>
        <v>1657139136.8299999</v>
      </c>
      <c r="N55" s="278"/>
      <c r="O55" s="263"/>
    </row>
    <row r="56" spans="1:15" x14ac:dyDescent="0.25">
      <c r="A56" s="126" t="s">
        <v>94</v>
      </c>
      <c r="B56" s="138" t="s">
        <v>93</v>
      </c>
      <c r="C56" s="256"/>
      <c r="D56" s="104">
        <f>'[3]arkusz główny'!H251</f>
        <v>61406</v>
      </c>
      <c r="E56" s="279"/>
      <c r="F56" s="266"/>
      <c r="G56" s="107">
        <f>'[3]arkusz główny'!U251</f>
        <v>56861</v>
      </c>
      <c r="H56" s="105">
        <f>'[3]arkusz główny'!V251</f>
        <v>616836999.63999999</v>
      </c>
      <c r="I56" s="277"/>
      <c r="J56" s="172">
        <f>'[3]arkusz główny'!AK251</f>
        <v>13513</v>
      </c>
      <c r="K56" s="173">
        <f>'[3]arkusz główny'!AL251</f>
        <v>622210716.18000007</v>
      </c>
      <c r="L56" s="173">
        <f>'[3]arkusz główny'!AM251</f>
        <v>395912319.83999997</v>
      </c>
      <c r="M56" s="173">
        <f>'[3]arkusz główny'!AN251</f>
        <v>140016931.59</v>
      </c>
      <c r="N56" s="278"/>
      <c r="O56" s="263"/>
    </row>
    <row r="57" spans="1:15" x14ac:dyDescent="0.25">
      <c r="A57" s="270" t="s">
        <v>95</v>
      </c>
      <c r="B57" s="138" t="s">
        <v>83</v>
      </c>
      <c r="C57" s="256"/>
      <c r="D57" s="175">
        <f>'[3]arkusz główny'!H252</f>
        <v>525534</v>
      </c>
      <c r="E57" s="279"/>
      <c r="F57" s="266"/>
      <c r="G57" s="176">
        <f>'[3]arkusz główny'!U252</f>
        <v>465029</v>
      </c>
      <c r="H57" s="177">
        <f>'[3]zobowiązania wieloletnie'!F17</f>
        <v>7065976919.1300001</v>
      </c>
      <c r="I57" s="277"/>
      <c r="J57" s="172">
        <f>'[3]arkusz główny'!AK252</f>
        <v>94290</v>
      </c>
      <c r="K57" s="173">
        <f>'[3]arkusz główny'!AL252</f>
        <v>6436069169.3099995</v>
      </c>
      <c r="L57" s="173">
        <f>'[3]arkusz główny'!AM252</f>
        <v>4095268391.1000004</v>
      </c>
      <c r="M57" s="173">
        <f>'[3]arkusz główny'!AN252</f>
        <v>1439728299.1099997</v>
      </c>
      <c r="N57" s="278"/>
      <c r="O57" s="263"/>
    </row>
    <row r="58" spans="1:15" x14ac:dyDescent="0.25">
      <c r="A58" s="254"/>
      <c r="B58" s="178" t="s">
        <v>84</v>
      </c>
      <c r="C58" s="256"/>
      <c r="D58" s="104">
        <f>'[3]arkusz główny'!H270</f>
        <v>149714</v>
      </c>
      <c r="E58" s="279"/>
      <c r="F58" s="266"/>
      <c r="G58" s="107">
        <f>'[3]arkusz główny'!U270</f>
        <v>143728</v>
      </c>
      <c r="H58" s="147">
        <f>'[3]zobowiązania wieloletnie'!F18</f>
        <v>1542904822.98</v>
      </c>
      <c r="I58" s="277"/>
      <c r="J58" s="172">
        <f>'[3]arkusz główny'!AK270</f>
        <v>57609</v>
      </c>
      <c r="K58" s="84">
        <f>'[3]arkusz główny'!AL270</f>
        <v>1543012121.9899995</v>
      </c>
      <c r="L58" s="84">
        <f>'[3]arkusz główny'!AM270</f>
        <v>981800713.26000011</v>
      </c>
      <c r="M58" s="84">
        <f>'[3]arkusz główny'!AN270</f>
        <v>357417204.94999999</v>
      </c>
      <c r="N58" s="278"/>
      <c r="O58" s="263"/>
    </row>
    <row r="59" spans="1:15" x14ac:dyDescent="0.25">
      <c r="A59" s="269"/>
      <c r="B59" s="179" t="s">
        <v>85</v>
      </c>
      <c r="C59" s="39"/>
      <c r="D59" s="180"/>
      <c r="E59" s="167"/>
      <c r="F59" s="168"/>
      <c r="G59" s="181"/>
      <c r="H59" s="182"/>
      <c r="I59" s="171"/>
      <c r="J59" s="172">
        <f>'[3]arkusz główny'!AK275</f>
        <v>1</v>
      </c>
      <c r="K59" s="84">
        <f>'[3]arkusz główny'!AL275</f>
        <v>44116.800000000003</v>
      </c>
      <c r="L59" s="84">
        <f>'[3]arkusz główny'!AM275</f>
        <v>28071.51</v>
      </c>
      <c r="M59" s="84">
        <f>'[3]arkusz główny'!AN275</f>
        <v>10564.36</v>
      </c>
      <c r="N59" s="174"/>
      <c r="O59" s="46"/>
    </row>
    <row r="60" spans="1:15" x14ac:dyDescent="0.25">
      <c r="A60" s="55">
        <v>11</v>
      </c>
      <c r="B60" s="56" t="s">
        <v>96</v>
      </c>
      <c r="C60" s="57">
        <f>'[3]arkusz główny'!F276</f>
        <v>3750814765.5745306</v>
      </c>
      <c r="D60" s="58">
        <f>'[3]arkusz główny'!H276</f>
        <v>176162</v>
      </c>
      <c r="E60" s="59"/>
      <c r="F60" s="60"/>
      <c r="G60" s="61">
        <f>'[3]arkusz główny'!U276</f>
        <v>160626</v>
      </c>
      <c r="H60" s="59">
        <f>'[3]zobowiązania wieloletnie'!F19</f>
        <v>3834083107.7399998</v>
      </c>
      <c r="I60" s="62">
        <f>IFERROR(H60/C60,".")</f>
        <v>1.0222000678171892</v>
      </c>
      <c r="J60" s="63">
        <f>'[3]arkusz główny'!AK276</f>
        <v>34297</v>
      </c>
      <c r="K60" s="164">
        <f>'[3]arkusz główny'!AL276</f>
        <v>3546131461.7199998</v>
      </c>
      <c r="L60" s="164">
        <f>'[3]arkusz główny'!AM276</f>
        <v>2256401581.1800003</v>
      </c>
      <c r="M60" s="164">
        <f>'[3]arkusz główny'!AN276</f>
        <v>800985171</v>
      </c>
      <c r="N60" s="165">
        <f>IFERROR(M60/O60,".")</f>
        <v>0.94336974261865969</v>
      </c>
      <c r="O60" s="66">
        <f>'[3]arkusz główny'!AR276</f>
        <v>849068117</v>
      </c>
    </row>
    <row r="61" spans="1:15" ht="24" x14ac:dyDescent="0.25">
      <c r="A61" s="67" t="s">
        <v>97</v>
      </c>
      <c r="B61" s="38" t="s">
        <v>98</v>
      </c>
      <c r="C61" s="256"/>
      <c r="D61" s="166">
        <f>'[3]arkusz główny'!H277</f>
        <v>42472</v>
      </c>
      <c r="E61" s="276"/>
      <c r="F61" s="266"/>
      <c r="G61" s="169">
        <f>'[3]arkusz główny'!U277</f>
        <v>37860</v>
      </c>
      <c r="H61" s="170">
        <f>'[3]arkusz główny'!V277</f>
        <v>800994675.31999993</v>
      </c>
      <c r="I61" s="277"/>
      <c r="J61" s="172">
        <f>'[3]arkusz główny'!AK277</f>
        <v>16750</v>
      </c>
      <c r="K61" s="173">
        <f>'[3]arkusz główny'!AL277</f>
        <v>802695412.83000004</v>
      </c>
      <c r="L61" s="173">
        <f>'[3]arkusz główny'!AM277</f>
        <v>510754730.43999994</v>
      </c>
      <c r="M61" s="173">
        <f>'[3]arkusz główny'!AN277</f>
        <v>180331832.77999997</v>
      </c>
      <c r="N61" s="278"/>
      <c r="O61" s="263"/>
    </row>
    <row r="62" spans="1:15" x14ac:dyDescent="0.25">
      <c r="A62" s="126" t="s">
        <v>99</v>
      </c>
      <c r="B62" s="72" t="s">
        <v>100</v>
      </c>
      <c r="C62" s="256"/>
      <c r="D62" s="104">
        <f>'[3]arkusz główny'!H278</f>
        <v>147981</v>
      </c>
      <c r="E62" s="276"/>
      <c r="F62" s="266"/>
      <c r="G62" s="107">
        <f>'[3]arkusz główny'!U278</f>
        <v>135141</v>
      </c>
      <c r="H62" s="105">
        <f>'[3]arkusz główny'!V278</f>
        <v>2725722843.1800003</v>
      </c>
      <c r="I62" s="277"/>
      <c r="J62" s="172">
        <f>'[3]arkusz główny'!AK278</f>
        <v>31970</v>
      </c>
      <c r="K62" s="173">
        <f>'[3]arkusz główny'!AL278</f>
        <v>2743436048.8900003</v>
      </c>
      <c r="L62" s="173">
        <f>'[3]arkusz główny'!AM278</f>
        <v>1745646850.7400002</v>
      </c>
      <c r="M62" s="173">
        <f>'[3]arkusz główny'!AN278</f>
        <v>620653338.22000003</v>
      </c>
      <c r="N62" s="278"/>
      <c r="O62" s="263"/>
    </row>
    <row r="63" spans="1:15" x14ac:dyDescent="0.25">
      <c r="A63" s="270" t="s">
        <v>101</v>
      </c>
      <c r="B63" s="183" t="s">
        <v>90</v>
      </c>
      <c r="C63" s="256"/>
      <c r="D63" s="175">
        <f>'[3]arkusz główny'!H279</f>
        <v>135382</v>
      </c>
      <c r="E63" s="276"/>
      <c r="F63" s="266"/>
      <c r="G63" s="176">
        <f>'[3]arkusz główny'!U279</f>
        <v>120666</v>
      </c>
      <c r="H63" s="177">
        <f>'[3]zobowiązania wieloletnie'!F20</f>
        <v>3273044676.79</v>
      </c>
      <c r="I63" s="277"/>
      <c r="J63" s="109">
        <f>'[3]arkusz główny'!AK279</f>
        <v>23991</v>
      </c>
      <c r="K63" s="184">
        <f>'[3]arkusz główny'!AL279</f>
        <v>2985093030.77</v>
      </c>
      <c r="L63" s="184">
        <f>'[3]arkusz główny'!AM279</f>
        <v>1899413177.8100002</v>
      </c>
      <c r="M63" s="184">
        <f>'[3]arkusz główny'!AN279</f>
        <v>671126599.26999998</v>
      </c>
      <c r="N63" s="278"/>
      <c r="O63" s="263"/>
    </row>
    <row r="64" spans="1:15" x14ac:dyDescent="0.25">
      <c r="A64" s="254"/>
      <c r="B64" s="159" t="s">
        <v>39</v>
      </c>
      <c r="C64" s="256"/>
      <c r="D64" s="166">
        <f>'[3]arkusz główny'!H297</f>
        <v>40780</v>
      </c>
      <c r="E64" s="276"/>
      <c r="F64" s="266"/>
      <c r="G64" s="169">
        <f>'[3]arkusz główny'!U297</f>
        <v>39960</v>
      </c>
      <c r="H64" s="162">
        <f>'[3]zobowiązania wieloletnie'!F21</f>
        <v>561038430.95000005</v>
      </c>
      <c r="I64" s="277"/>
      <c r="J64" s="109">
        <f>'[3]arkusz główny'!AK297</f>
        <v>17901</v>
      </c>
      <c r="K64" s="84">
        <f>'[3]arkusz główny'!AL297</f>
        <v>561038430.95000005</v>
      </c>
      <c r="L64" s="84">
        <f>'[3]arkusz główny'!AM297</f>
        <v>356988403.37</v>
      </c>
      <c r="M64" s="84">
        <f>'[3]arkusz główny'!AN297</f>
        <v>129858571.72999999</v>
      </c>
      <c r="N64" s="278"/>
      <c r="O64" s="263"/>
    </row>
    <row r="65" spans="1:15" x14ac:dyDescent="0.25">
      <c r="A65" s="55">
        <v>13</v>
      </c>
      <c r="B65" s="56" t="s">
        <v>102</v>
      </c>
      <c r="C65" s="57">
        <f>'[3]arkusz główny'!F302</f>
        <v>12503772043.772211</v>
      </c>
      <c r="D65" s="58">
        <f>'[3]arkusz główny'!H302</f>
        <v>7142235</v>
      </c>
      <c r="E65" s="59"/>
      <c r="F65" s="60"/>
      <c r="G65" s="61">
        <f>'[3]arkusz główny'!U302</f>
        <v>7002507</v>
      </c>
      <c r="H65" s="59">
        <f>'[3]arkusz główny'!V302</f>
        <v>12475179369.769999</v>
      </c>
      <c r="I65" s="62">
        <f>IFERROR(H65/C65,".")</f>
        <v>0.99771327612962568</v>
      </c>
      <c r="J65" s="63">
        <f>'[3]arkusz główny'!AK302</f>
        <v>1099725</v>
      </c>
      <c r="K65" s="64">
        <f>'[3]arkusz główny'!AL302</f>
        <v>12511388821.169998</v>
      </c>
      <c r="L65" s="64">
        <f>'[3]arkusz główny'!AM302</f>
        <v>8468041849.9700003</v>
      </c>
      <c r="M65" s="64">
        <f>'[3]arkusz główny'!AN302</f>
        <v>2818629902.3600001</v>
      </c>
      <c r="N65" s="65">
        <f>IFERROR(M65/O65,".")</f>
        <v>1.0005684988286905</v>
      </c>
      <c r="O65" s="66">
        <f>'[3]arkusz główny'!AR302</f>
        <v>2817028425</v>
      </c>
    </row>
    <row r="66" spans="1:15" x14ac:dyDescent="0.25">
      <c r="A66" s="37" t="s">
        <v>103</v>
      </c>
      <c r="B66" s="271" t="s">
        <v>104</v>
      </c>
      <c r="C66" s="256"/>
      <c r="D66" s="185">
        <f>'[3]arkusz główny'!H303</f>
        <v>279911</v>
      </c>
      <c r="E66" s="274"/>
      <c r="F66" s="265"/>
      <c r="G66" s="186">
        <f>'[3]arkusz główny'!U303</f>
        <v>275841</v>
      </c>
      <c r="H66" s="187">
        <f>'[3]arkusz główny'!V303</f>
        <v>621988308.09000003</v>
      </c>
      <c r="I66" s="259"/>
      <c r="J66" s="188">
        <f>'[3]arkusz główny'!AK303</f>
        <v>42185</v>
      </c>
      <c r="K66" s="189">
        <f>'[3]arkusz główny'!AL303</f>
        <v>624338416.21000004</v>
      </c>
      <c r="L66" s="189">
        <f>'[3]arkusz główny'!AM303</f>
        <v>424687749.95999998</v>
      </c>
      <c r="M66" s="189">
        <f>'[3]arkusz główny'!AN303</f>
        <v>140587643.06</v>
      </c>
      <c r="N66" s="261"/>
      <c r="O66" s="263"/>
    </row>
    <row r="67" spans="1:15" x14ac:dyDescent="0.25">
      <c r="A67" s="126" t="s">
        <v>105</v>
      </c>
      <c r="B67" s="272"/>
      <c r="C67" s="256"/>
      <c r="D67" s="185">
        <f>'[3]arkusz główny'!H304</f>
        <v>5929823</v>
      </c>
      <c r="E67" s="274"/>
      <c r="F67" s="265"/>
      <c r="G67" s="186">
        <f>'[3]arkusz główny'!U304</f>
        <v>5830820</v>
      </c>
      <c r="H67" s="187">
        <f>'[3]arkusz główny'!V304</f>
        <v>10459948786.269999</v>
      </c>
      <c r="I67" s="259"/>
      <c r="J67" s="190">
        <f>'[3]arkusz główny'!AK304</f>
        <v>940579</v>
      </c>
      <c r="K67" s="191">
        <f>'[3]arkusz główny'!AL304</f>
        <v>10487324930.09</v>
      </c>
      <c r="L67" s="191">
        <f>'[3]arkusz główny'!AM304</f>
        <v>7073118128.5499992</v>
      </c>
      <c r="M67" s="191">
        <f>'[3]arkusz główny'!AN304</f>
        <v>2366583470.1799998</v>
      </c>
      <c r="N67" s="261"/>
      <c r="O67" s="263"/>
    </row>
    <row r="68" spans="1:15" x14ac:dyDescent="0.25">
      <c r="A68" s="126" t="s">
        <v>106</v>
      </c>
      <c r="B68" s="273"/>
      <c r="C68" s="256"/>
      <c r="D68" s="185">
        <f>'[3]arkusz główny'!H305</f>
        <v>1142981</v>
      </c>
      <c r="E68" s="274"/>
      <c r="F68" s="265"/>
      <c r="G68" s="186">
        <f>'[3]arkusz główny'!U305</f>
        <v>1110285</v>
      </c>
      <c r="H68" s="187">
        <f>'[3]arkusz główny'!V305</f>
        <v>1393242275.4099998</v>
      </c>
      <c r="I68" s="259"/>
      <c r="J68" s="190">
        <f>'[3]arkusz główny'!AK305</f>
        <v>223766</v>
      </c>
      <c r="K68" s="191">
        <f>'[3]arkusz główny'!AL305</f>
        <v>1399725474.8700001</v>
      </c>
      <c r="L68" s="191">
        <f>'[3]arkusz główny'!AM305</f>
        <v>970235971.45999992</v>
      </c>
      <c r="M68" s="191">
        <f>'[3]arkusz główny'!AN305</f>
        <v>311458789.12</v>
      </c>
      <c r="N68" s="261"/>
      <c r="O68" s="263"/>
    </row>
    <row r="69" spans="1:15" x14ac:dyDescent="0.25">
      <c r="A69" s="267" t="s">
        <v>107</v>
      </c>
      <c r="B69" s="183" t="s">
        <v>90</v>
      </c>
      <c r="C69" s="256"/>
      <c r="D69" s="192">
        <f>'[3]arkusz główny'!H306</f>
        <v>7141426</v>
      </c>
      <c r="E69" s="274"/>
      <c r="F69" s="265"/>
      <c r="G69" s="193">
        <f>'[3]arkusz główny'!U306</f>
        <v>7001698</v>
      </c>
      <c r="H69" s="194">
        <f>'[3]arkusz główny'!V306</f>
        <v>12471175829.469999</v>
      </c>
      <c r="I69" s="259"/>
      <c r="J69" s="109">
        <f>'[3]arkusz główny'!AK306</f>
        <v>1099646</v>
      </c>
      <c r="K69" s="84">
        <f>'[3]arkusz główny'!AL306</f>
        <v>12508963554.779999</v>
      </c>
      <c r="L69" s="84">
        <f>'[3]arkusz główny'!AM306</f>
        <v>8466498655.71</v>
      </c>
      <c r="M69" s="84">
        <f>'[3]arkusz główny'!AN306</f>
        <v>2818063692.5100002</v>
      </c>
      <c r="N69" s="261"/>
      <c r="O69" s="263"/>
    </row>
    <row r="70" spans="1:15" x14ac:dyDescent="0.25">
      <c r="A70" s="275"/>
      <c r="B70" s="159" t="s">
        <v>108</v>
      </c>
      <c r="C70" s="256"/>
      <c r="D70" s="49">
        <f>'[3]arkusz główny'!H316</f>
        <v>809</v>
      </c>
      <c r="E70" s="274"/>
      <c r="F70" s="265"/>
      <c r="G70" s="193">
        <f>'[3]arkusz główny'!U316</f>
        <v>809</v>
      </c>
      <c r="H70" s="194">
        <f>'[3]arkusz główny'!V316</f>
        <v>4003540.3000000003</v>
      </c>
      <c r="I70" s="259"/>
      <c r="J70" s="109">
        <f>'[3]arkusz główny'!AK316</f>
        <v>812</v>
      </c>
      <c r="K70" s="84">
        <f>'[3]arkusz główny'!AL316</f>
        <v>2425266.3899999997</v>
      </c>
      <c r="L70" s="84">
        <f>'[3]arkusz główny'!AM316</f>
        <v>1543194.2599999998</v>
      </c>
      <c r="M70" s="84">
        <f>'[3]arkusz główny'!AN316</f>
        <v>566209.84999999986</v>
      </c>
      <c r="N70" s="261"/>
      <c r="O70" s="263"/>
    </row>
    <row r="71" spans="1:15" x14ac:dyDescent="0.25">
      <c r="A71" s="195">
        <v>14</v>
      </c>
      <c r="B71" s="196" t="s">
        <v>109</v>
      </c>
      <c r="C71" s="197">
        <f>'[3]arkusz główny'!F318</f>
        <v>973443404.22389388</v>
      </c>
      <c r="D71" s="198">
        <f>'[3]arkusz główny'!H318</f>
        <v>144695</v>
      </c>
      <c r="E71" s="199"/>
      <c r="F71" s="200"/>
      <c r="G71" s="201">
        <f>'[3]arkusz główny'!U318</f>
        <v>136648</v>
      </c>
      <c r="H71" s="202">
        <f>'[3]arkusz główny'!V318</f>
        <v>969960519.34000003</v>
      </c>
      <c r="I71" s="203">
        <f>IFERROR(H71/C71,".")</f>
        <v>0.99642209822493921</v>
      </c>
      <c r="J71" s="204">
        <f>'[3]arkusz główny'!AK318</f>
        <v>57965</v>
      </c>
      <c r="K71" s="205">
        <f>'[3]arkusz główny'!AL318</f>
        <v>970798628.55000007</v>
      </c>
      <c r="L71" s="205">
        <f>'[3]arkusz główny'!AM318</f>
        <v>669001492.32999992</v>
      </c>
      <c r="M71" s="205">
        <f>'[3]arkusz główny'!AN318</f>
        <v>210712383.60999998</v>
      </c>
      <c r="N71" s="206">
        <f>IFERROR(M71/O71,".")</f>
        <v>0.99703030003785365</v>
      </c>
      <c r="O71" s="207">
        <f>'[3]arkusz główny'!AR318</f>
        <v>211340000</v>
      </c>
    </row>
    <row r="72" spans="1:15" x14ac:dyDescent="0.25">
      <c r="A72" s="208">
        <v>16</v>
      </c>
      <c r="B72" s="163" t="s">
        <v>110</v>
      </c>
      <c r="C72" s="197">
        <f>'[3]arkusz główny'!F323</f>
        <v>725275513.88606191</v>
      </c>
      <c r="D72" s="198">
        <f>'[3]arkusz główny'!H323</f>
        <v>1112</v>
      </c>
      <c r="E72" s="202">
        <f>'[3]arkusz główny'!I323</f>
        <v>2554318245.1499996</v>
      </c>
      <c r="F72" s="209">
        <f>IFERROR(E72/C72,".")</f>
        <v>3.5218592055642919</v>
      </c>
      <c r="G72" s="201">
        <f>'[3]arkusz główny'!U323</f>
        <v>436</v>
      </c>
      <c r="H72" s="202">
        <f>'[3]arkusz główny'!V323</f>
        <v>732185700</v>
      </c>
      <c r="I72" s="203">
        <f>IFERROR(H72/C72,".")</f>
        <v>1.0095276704943656</v>
      </c>
      <c r="J72" s="204">
        <f>'[3]arkusz główny'!AK323</f>
        <v>347</v>
      </c>
      <c r="K72" s="205">
        <f>'[3]arkusz główny'!AL323</f>
        <v>452235489.10000002</v>
      </c>
      <c r="L72" s="205">
        <f>'[3]arkusz główny'!AM323</f>
        <v>231040792.09</v>
      </c>
      <c r="M72" s="205">
        <f>'[3]arkusz główny'!AN323</f>
        <v>99965758.029999971</v>
      </c>
      <c r="N72" s="206">
        <f>IFERROR(M72/O72,".")</f>
        <v>0.61087294404757897</v>
      </c>
      <c r="O72" s="207">
        <f>'[3]arkusz główny'!AR323</f>
        <v>163644108</v>
      </c>
    </row>
    <row r="73" spans="1:15" x14ac:dyDescent="0.25">
      <c r="A73" s="208">
        <v>17</v>
      </c>
      <c r="B73" s="163" t="s">
        <v>111</v>
      </c>
      <c r="C73" s="197">
        <f>'[3]arkusz główny'!F331</f>
        <v>15266992.999299999</v>
      </c>
      <c r="D73" s="210">
        <f>'[3]arkusz główny'!H331</f>
        <v>1668</v>
      </c>
      <c r="E73" s="202">
        <f>'[3]arkusz główny'!I331</f>
        <v>15902254.310000002</v>
      </c>
      <c r="F73" s="209">
        <f>IFERROR(E73/C73,".")</f>
        <v>1.0416101134472997</v>
      </c>
      <c r="G73" s="201">
        <f>'[3]arkusz główny'!U331</f>
        <v>1105</v>
      </c>
      <c r="H73" s="202">
        <f>'[3]arkusz główny'!V331</f>
        <v>12240099.34</v>
      </c>
      <c r="I73" s="203">
        <f>IFERROR(H73/C73,".")</f>
        <v>0.8017360943678441</v>
      </c>
      <c r="J73" s="204">
        <f>'[3]arkusz główny'!AK331</f>
        <v>811</v>
      </c>
      <c r="K73" s="205">
        <f>'[3]arkusz główny'!AL331</f>
        <v>12235860.98</v>
      </c>
      <c r="L73" s="205">
        <f>'[3]arkusz główny'!AM331</f>
        <v>7785672.6999999993</v>
      </c>
      <c r="M73" s="205">
        <f>'[3]arkusz główny'!AN331</f>
        <v>2763318.1199999996</v>
      </c>
      <c r="N73" s="206">
        <f>IFERROR(M73/O73,".")</f>
        <v>0.79634527953890477</v>
      </c>
      <c r="O73" s="207">
        <f>'[3]arkusz główny'!AR331</f>
        <v>3470000</v>
      </c>
    </row>
    <row r="74" spans="1:15" x14ac:dyDescent="0.25">
      <c r="A74" s="55">
        <v>19</v>
      </c>
      <c r="B74" s="56" t="s">
        <v>112</v>
      </c>
      <c r="C74" s="57">
        <f>'[3]arkusz główny'!F337</f>
        <v>4264184895.4380693</v>
      </c>
      <c r="D74" s="211">
        <f>D75+D76+D79+D82</f>
        <v>53799</v>
      </c>
      <c r="E74" s="59">
        <f>E75+E76+E79+E82</f>
        <v>6965544961.9624147</v>
      </c>
      <c r="F74" s="60">
        <f>IFERROR(E74/C74,".")</f>
        <v>1.6334997503073394</v>
      </c>
      <c r="G74" s="61">
        <f>G75+G76+G79+G82</f>
        <v>31393</v>
      </c>
      <c r="H74" s="59">
        <f>H75+H76+H79+H82</f>
        <v>4323048350.8240595</v>
      </c>
      <c r="I74" s="62">
        <f>IFERROR(H74/C74,".")</f>
        <v>1.0138041517498371</v>
      </c>
      <c r="J74" s="63">
        <f>'[3]arkusz główny'!AK337</f>
        <v>24027</v>
      </c>
      <c r="K74" s="64">
        <f>K75+K76+K79+K82</f>
        <v>4039294777.2400002</v>
      </c>
      <c r="L74" s="64">
        <f>L75+L76+L79+L82</f>
        <v>2510566455.8899999</v>
      </c>
      <c r="M74" s="64">
        <f>M75+M76+M79+M82</f>
        <v>911638035.98000002</v>
      </c>
      <c r="N74" s="65">
        <f>IFERROR(M74/O74,".")</f>
        <v>0.94504199596691441</v>
      </c>
      <c r="O74" s="66">
        <f>'[3]arkusz główny'!AR337</f>
        <v>964653465</v>
      </c>
    </row>
    <row r="75" spans="1:15" x14ac:dyDescent="0.25">
      <c r="A75" s="37" t="s">
        <v>113</v>
      </c>
      <c r="B75" s="212" t="s">
        <v>114</v>
      </c>
      <c r="C75" s="256"/>
      <c r="D75" s="213">
        <f>'[3]arkusz główny'!H338</f>
        <v>620</v>
      </c>
      <c r="E75" s="41">
        <f>'[3]arkusz główny'!I338</f>
        <v>61028000</v>
      </c>
      <c r="F75" s="265"/>
      <c r="G75" s="214">
        <f>'[3]arkusz główny'!U338</f>
        <v>603</v>
      </c>
      <c r="H75" s="94">
        <f>'[3]arkusz główny'!V338</f>
        <v>59640000</v>
      </c>
      <c r="I75" s="259"/>
      <c r="J75" s="44">
        <f>'[3]arkusz główny'!AK338</f>
        <v>334</v>
      </c>
      <c r="K75" s="215">
        <f>'[3]arkusz główny'!AL338</f>
        <v>59798460</v>
      </c>
      <c r="L75" s="215">
        <f>'[3]arkusz główny'!AM338</f>
        <v>38049760.07</v>
      </c>
      <c r="M75" s="215">
        <f>'[3]arkusz główny'!AN338</f>
        <v>13630497.820000002</v>
      </c>
      <c r="N75" s="261"/>
      <c r="O75" s="263"/>
    </row>
    <row r="76" spans="1:15" x14ac:dyDescent="0.25">
      <c r="A76" s="267" t="s">
        <v>115</v>
      </c>
      <c r="B76" s="85" t="s">
        <v>116</v>
      </c>
      <c r="C76" s="256"/>
      <c r="D76" s="93">
        <f>'[3]arkusz główny'!H341</f>
        <v>52499</v>
      </c>
      <c r="E76" s="94">
        <f>'[3]arkusz główny'!I341</f>
        <v>6028267828.6028576</v>
      </c>
      <c r="F76" s="265"/>
      <c r="G76" s="95">
        <f>SUM(G77:G78)</f>
        <v>30198</v>
      </c>
      <c r="H76" s="94">
        <f>SUM(H77:H78)</f>
        <v>3437421784.125134</v>
      </c>
      <c r="I76" s="259"/>
      <c r="J76" s="80">
        <f>'[3]arkusz główny'!AK341</f>
        <v>23941</v>
      </c>
      <c r="K76" s="81">
        <f>'[3]arkusz główny'!AL341</f>
        <v>3218021507.9900002</v>
      </c>
      <c r="L76" s="81">
        <f>'[3]arkusz główny'!AM341</f>
        <v>2003012647.4899998</v>
      </c>
      <c r="M76" s="81">
        <f>'[3]arkusz główny'!AN341</f>
        <v>726608085.37</v>
      </c>
      <c r="N76" s="261"/>
      <c r="O76" s="263"/>
    </row>
    <row r="77" spans="1:15" x14ac:dyDescent="0.25">
      <c r="A77" s="268"/>
      <c r="B77" s="183" t="s">
        <v>117</v>
      </c>
      <c r="C77" s="256"/>
      <c r="D77" s="93">
        <f>'[3]arkusz główny'!H342</f>
        <v>52499</v>
      </c>
      <c r="E77" s="94">
        <f>'[3]arkusz główny'!I342</f>
        <v>6028267828.6028576</v>
      </c>
      <c r="F77" s="265"/>
      <c r="G77" s="95">
        <f>'[3]arkusz główny'!U342</f>
        <v>30135</v>
      </c>
      <c r="H77" s="94">
        <f>'[3]arkusz główny'!V342</f>
        <v>3432375103.585134</v>
      </c>
      <c r="I77" s="259"/>
      <c r="J77" s="80">
        <f>'[3]arkusz główny'!AK342</f>
        <v>23888</v>
      </c>
      <c r="K77" s="81">
        <f>'[3]arkusz główny'!AL342</f>
        <v>3212974827.4500003</v>
      </c>
      <c r="L77" s="81">
        <f>'[3]arkusz główny'!AM342</f>
        <v>1999801444.8699999</v>
      </c>
      <c r="M77" s="81">
        <f>'[3]arkusz główny'!AN342</f>
        <v>725473373.70000005</v>
      </c>
      <c r="N77" s="261"/>
      <c r="O77" s="263"/>
    </row>
    <row r="78" spans="1:15" x14ac:dyDescent="0.25">
      <c r="A78" s="269"/>
      <c r="B78" s="159" t="s">
        <v>118</v>
      </c>
      <c r="C78" s="256"/>
      <c r="D78" s="216"/>
      <c r="E78" s="217"/>
      <c r="F78" s="265"/>
      <c r="G78" s="95">
        <f>'[3]arkusz główny'!U343</f>
        <v>63</v>
      </c>
      <c r="H78" s="94">
        <f>'[3]arkusz główny'!V343</f>
        <v>5046680.5399999991</v>
      </c>
      <c r="I78" s="259"/>
      <c r="J78" s="80">
        <f>'[3]arkusz główny'!AK343</f>
        <v>62</v>
      </c>
      <c r="K78" s="81">
        <f>'[3]arkusz główny'!AL343</f>
        <v>5046680.5399999991</v>
      </c>
      <c r="L78" s="81">
        <f>'[3]arkusz główny'!AM343</f>
        <v>3211202.62</v>
      </c>
      <c r="M78" s="81">
        <f>'[3]arkusz główny'!AN343</f>
        <v>1134711.67</v>
      </c>
      <c r="N78" s="261"/>
      <c r="O78" s="263"/>
    </row>
    <row r="79" spans="1:15" x14ac:dyDescent="0.25">
      <c r="A79" s="267" t="s">
        <v>119</v>
      </c>
      <c r="B79" s="85" t="s">
        <v>120</v>
      </c>
      <c r="C79" s="256"/>
      <c r="D79" s="93">
        <f>'[3]arkusz główny'!H344</f>
        <v>406</v>
      </c>
      <c r="E79" s="94">
        <f>'[3]arkusz główny'!I344</f>
        <v>244129322.9807418</v>
      </c>
      <c r="F79" s="265"/>
      <c r="G79" s="95">
        <f>SUM(G80:G81)</f>
        <v>319</v>
      </c>
      <c r="H79" s="94">
        <f>SUM(H80:H81)</f>
        <v>195421808.82011002</v>
      </c>
      <c r="I79" s="259"/>
      <c r="J79" s="80">
        <f>'[3]arkusz główny'!AK344</f>
        <v>284</v>
      </c>
      <c r="K79" s="81">
        <f>'[3]arkusz główny'!AL344</f>
        <v>156309484.95000002</v>
      </c>
      <c r="L79" s="81">
        <f>'[3]arkusz główny'!AM344</f>
        <v>85280706.460000008</v>
      </c>
      <c r="M79" s="81">
        <f>'[3]arkusz główny'!AN344</f>
        <v>34816954.630000003</v>
      </c>
      <c r="N79" s="261"/>
      <c r="O79" s="263"/>
    </row>
    <row r="80" spans="1:15" x14ac:dyDescent="0.25">
      <c r="A80" s="268"/>
      <c r="B80" s="183" t="s">
        <v>117</v>
      </c>
      <c r="C80" s="256"/>
      <c r="D80" s="49">
        <f>'[3]arkusz główny'!H345</f>
        <v>406</v>
      </c>
      <c r="E80" s="50">
        <f>'[3]arkusz główny'!I345</f>
        <v>244129322.9807418</v>
      </c>
      <c r="F80" s="265"/>
      <c r="G80" s="51">
        <f>'[3]arkusz główny'!U345</f>
        <v>315</v>
      </c>
      <c r="H80" s="50">
        <f>'[3]arkusz główny'!V345</f>
        <v>194451650.54011002</v>
      </c>
      <c r="I80" s="259"/>
      <c r="J80" s="52">
        <f>'[3]arkusz główny'!AK345</f>
        <v>283</v>
      </c>
      <c r="K80" s="53">
        <f>'[3]arkusz główny'!AL345</f>
        <v>155339326.67000002</v>
      </c>
      <c r="L80" s="53">
        <f>'[3]arkusz główny'!AM345</f>
        <v>84663394.780000001</v>
      </c>
      <c r="M80" s="53">
        <f>'[3]arkusz główny'!AN345</f>
        <v>34599107.990000002</v>
      </c>
      <c r="N80" s="261"/>
      <c r="O80" s="263"/>
    </row>
    <row r="81" spans="1:15" x14ac:dyDescent="0.25">
      <c r="A81" s="269"/>
      <c r="B81" s="159" t="s">
        <v>118</v>
      </c>
      <c r="C81" s="256"/>
      <c r="D81" s="216"/>
      <c r="E81" s="217"/>
      <c r="F81" s="266"/>
      <c r="G81" s="51">
        <f>'[3]arkusz główny'!U346</f>
        <v>4</v>
      </c>
      <c r="H81" s="50">
        <f>'[3]arkusz główny'!V346</f>
        <v>970158.28</v>
      </c>
      <c r="I81" s="259"/>
      <c r="J81" s="52">
        <f>'[3]arkusz główny'!AK346</f>
        <v>7</v>
      </c>
      <c r="K81" s="53">
        <f>'[3]arkusz główny'!AL346</f>
        <v>970158.28</v>
      </c>
      <c r="L81" s="53">
        <f>'[3]arkusz główny'!AM346</f>
        <v>617311.68000000005</v>
      </c>
      <c r="M81" s="53">
        <f>'[3]arkusz główny'!AN346</f>
        <v>217846.64</v>
      </c>
      <c r="N81" s="261"/>
      <c r="O81" s="263"/>
    </row>
    <row r="82" spans="1:15" x14ac:dyDescent="0.25">
      <c r="A82" s="47" t="s">
        <v>121</v>
      </c>
      <c r="B82" s="82" t="s">
        <v>122</v>
      </c>
      <c r="C82" s="256"/>
      <c r="D82" s="49">
        <f>'[3]arkusz główny'!H347</f>
        <v>274</v>
      </c>
      <c r="E82" s="50">
        <f>'[3]arkusz główny'!I347</f>
        <v>632119810.37881601</v>
      </c>
      <c r="F82" s="265"/>
      <c r="G82" s="51">
        <f>'[3]arkusz główny'!U347</f>
        <v>273</v>
      </c>
      <c r="H82" s="50">
        <f>'[3]arkusz główny'!V347</f>
        <v>630564757.87881601</v>
      </c>
      <c r="I82" s="259"/>
      <c r="J82" s="52">
        <f>'[3]arkusz główny'!AK347</f>
        <v>274</v>
      </c>
      <c r="K82" s="53">
        <f>'[3]arkusz główny'!AL347</f>
        <v>605165324.30000007</v>
      </c>
      <c r="L82" s="53">
        <f>'[3]arkusz główny'!AM347</f>
        <v>384223341.87</v>
      </c>
      <c r="M82" s="53">
        <f>'[3]arkusz główny'!AN347</f>
        <v>136582498.16</v>
      </c>
      <c r="N82" s="261"/>
      <c r="O82" s="263"/>
    </row>
    <row r="83" spans="1:15" x14ac:dyDescent="0.25">
      <c r="A83" s="55">
        <v>20</v>
      </c>
      <c r="B83" s="56" t="s">
        <v>123</v>
      </c>
      <c r="C83" s="57">
        <f>'[3]arkusz główny'!F348</f>
        <v>2111420770.4274297</v>
      </c>
      <c r="D83" s="58">
        <f>'[3]arkusz główny'!H348</f>
        <v>2076</v>
      </c>
      <c r="E83" s="59">
        <f>'[3]arkusz główny'!I348</f>
        <v>2023185470.9299998</v>
      </c>
      <c r="F83" s="60">
        <f>IFERROR(E83/C83,".")</f>
        <v>0.95821046153696421</v>
      </c>
      <c r="G83" s="61">
        <f>'[3]arkusz główny'!U348</f>
        <v>1810</v>
      </c>
      <c r="H83" s="59">
        <f>'[3]arkusz główny'!V348</f>
        <v>1677301163.04</v>
      </c>
      <c r="I83" s="62">
        <f>IFERROR(H83/C83,".")</f>
        <v>0.79439455485722632</v>
      </c>
      <c r="J83" s="63">
        <f>'[3]arkusz główny'!AK348</f>
        <v>43</v>
      </c>
      <c r="K83" s="64">
        <f>'[3]arkusz główny'!AL348</f>
        <v>1518144653.99</v>
      </c>
      <c r="L83" s="64">
        <f>'[3]arkusz główny'!AM348</f>
        <v>965995113.66000009</v>
      </c>
      <c r="M83" s="64">
        <f>'[3]arkusz główny'!AN348</f>
        <v>339838708.47999996</v>
      </c>
      <c r="N83" s="65">
        <f>IFERROR(M83/O83,".")</f>
        <v>0.71075447698488392</v>
      </c>
      <c r="O83" s="66">
        <f>'[3]arkusz główny'!AR348</f>
        <v>478137978</v>
      </c>
    </row>
    <row r="84" spans="1:15" ht="24.75" customHeight="1" x14ac:dyDescent="0.25">
      <c r="A84" s="55">
        <f>'[3]arkusz główny'!B351</f>
        <v>21</v>
      </c>
      <c r="B84" s="56" t="e">
        <f>'[3]arkusz główny'!C351:D351</f>
        <v>#VALUE!</v>
      </c>
      <c r="C84" s="57">
        <f>'[3]arkusz główny'!F351</f>
        <v>1198799689.1682942</v>
      </c>
      <c r="D84" s="211">
        <f>'[3]arkusz główny'!H351</f>
        <v>195625</v>
      </c>
      <c r="E84" s="218"/>
      <c r="F84" s="219"/>
      <c r="G84" s="61">
        <f>'[3]arkusz główny'!U351</f>
        <v>180304</v>
      </c>
      <c r="H84" s="59">
        <f>'[3]arkusz główny'!V351</f>
        <v>1198851096.1099999</v>
      </c>
      <c r="I84" s="62">
        <f>IFERROR(H84/C84,".")</f>
        <v>1.0000428820112068</v>
      </c>
      <c r="J84" s="63">
        <f>'[3]arkusz główny'!AK351</f>
        <v>180340</v>
      </c>
      <c r="K84" s="64">
        <f>'[3]arkusz główny'!AL351</f>
        <v>1199187395.2399998</v>
      </c>
      <c r="L84" s="64">
        <f>'[3]arkusz główny'!AM351</f>
        <v>763042532.93000019</v>
      </c>
      <c r="M84" s="64">
        <f>'[3]arkusz główny'!AN351</f>
        <v>267027232.38999996</v>
      </c>
      <c r="N84" s="65">
        <f>IFERROR(M84/O84,".")</f>
        <v>1.000313453490419</v>
      </c>
      <c r="O84" s="66">
        <f>'[3]arkusz główny'!AR351</f>
        <v>266943558</v>
      </c>
    </row>
    <row r="85" spans="1:15" ht="24.75" customHeight="1" x14ac:dyDescent="0.25">
      <c r="A85" s="55">
        <v>22</v>
      </c>
      <c r="B85" s="56" t="s">
        <v>124</v>
      </c>
      <c r="C85" s="57">
        <f>'[3]arkusz główny'!F352</f>
        <v>578725474.21356606</v>
      </c>
      <c r="D85" s="211">
        <f>'[3]arkusz główny'!H352</f>
        <v>34662</v>
      </c>
      <c r="E85" s="218"/>
      <c r="F85" s="219"/>
      <c r="G85" s="61">
        <f>'[3]arkusz główny'!U352</f>
        <v>30137</v>
      </c>
      <c r="H85" s="59">
        <f>'[3]arkusz główny'!V352</f>
        <v>578594815</v>
      </c>
      <c r="I85" s="62">
        <f>IFERROR(H85/C85,".")</f>
        <v>0.99977422937232263</v>
      </c>
      <c r="J85" s="63">
        <f>'[3]arkusz główny'!AK352</f>
        <v>30137</v>
      </c>
      <c r="K85" s="64">
        <f>'[3]arkusz główny'!AL352</f>
        <v>578724815</v>
      </c>
      <c r="L85" s="64">
        <f>'[3]arkusz główny'!AM352</f>
        <v>368242599.77000004</v>
      </c>
      <c r="M85" s="64">
        <f>'[3]arkusz główny'!AN352</f>
        <v>122722661.33</v>
      </c>
      <c r="N85" s="65">
        <f>IFERROR(M85/O85,".")</f>
        <v>0.99999874782859244</v>
      </c>
      <c r="O85" s="66">
        <f>'[3]arkusz główny'!AR352</f>
        <v>122722815</v>
      </c>
    </row>
    <row r="86" spans="1:15" x14ac:dyDescent="0.25">
      <c r="A86" s="55"/>
      <c r="B86" s="56" t="s">
        <v>125</v>
      </c>
      <c r="C86" s="57">
        <f>'[3]arkusz główny'!F353</f>
        <v>1107676777.1073198</v>
      </c>
      <c r="D86" s="220"/>
      <c r="E86" s="218"/>
      <c r="F86" s="219"/>
      <c r="G86" s="221"/>
      <c r="H86" s="59">
        <f>'[3]zobowiązania wieloletnie'!F22</f>
        <v>1259806059.8399999</v>
      </c>
      <c r="I86" s="62">
        <f>IFERROR(H86/C86,".")</f>
        <v>1.13734086141082</v>
      </c>
      <c r="J86" s="63">
        <f>'[3]arkusz główny'!AK353</f>
        <v>53466</v>
      </c>
      <c r="K86" s="64">
        <f>SUM(K87:K88)</f>
        <v>1259806059.8399999</v>
      </c>
      <c r="L86" s="64">
        <f>SUM(L87:L88)</f>
        <v>801610222.11000001</v>
      </c>
      <c r="M86" s="64">
        <f>SUM(M87:M88)</f>
        <v>298022333.51999998</v>
      </c>
      <c r="N86" s="65">
        <f>IFERROR(M86/O86,".")</f>
        <v>1.1362533924201312</v>
      </c>
      <c r="O86" s="66">
        <f>'[3]arkusz główny'!AR353</f>
        <v>262285099</v>
      </c>
    </row>
    <row r="87" spans="1:15" x14ac:dyDescent="0.25">
      <c r="A87" s="254" t="s">
        <v>89</v>
      </c>
      <c r="B87" s="222" t="s">
        <v>39</v>
      </c>
      <c r="C87" s="256"/>
      <c r="D87" s="258"/>
      <c r="E87" s="157"/>
      <c r="F87" s="42"/>
      <c r="G87" s="223"/>
      <c r="H87" s="142">
        <f>'[3]zobowiązania wieloletnie'!F23</f>
        <v>586710746.80999994</v>
      </c>
      <c r="I87" s="259"/>
      <c r="J87" s="224">
        <f>'[3]arkusz główny'!AK354</f>
        <v>17662</v>
      </c>
      <c r="K87" s="225">
        <f>'[3]arkusz główny'!AL354</f>
        <v>586710746.80999994</v>
      </c>
      <c r="L87" s="225">
        <f>'[3]arkusz główny'!AM354</f>
        <v>373321628.94999999</v>
      </c>
      <c r="M87" s="225">
        <f>'[3]arkusz główny'!AN354</f>
        <v>137689495.24000001</v>
      </c>
      <c r="N87" s="261"/>
      <c r="O87" s="263"/>
    </row>
    <row r="88" spans="1:15" ht="13" thickBot="1" x14ac:dyDescent="0.3">
      <c r="A88" s="255"/>
      <c r="B88" s="159" t="s">
        <v>126</v>
      </c>
      <c r="C88" s="257"/>
      <c r="D88" s="258"/>
      <c r="E88" s="157"/>
      <c r="F88" s="42"/>
      <c r="G88" s="226"/>
      <c r="H88" s="227">
        <f>'[3]zobowiązania wieloletnie'!F24</f>
        <v>673095313.02999997</v>
      </c>
      <c r="I88" s="260"/>
      <c r="J88" s="228">
        <f>'[3]arkusz główny'!AK355</f>
        <v>35804</v>
      </c>
      <c r="K88" s="229">
        <f>'[3]arkusz główny'!AL355</f>
        <v>673095313.02999997</v>
      </c>
      <c r="L88" s="229">
        <f>'[3]arkusz główny'!AM355</f>
        <v>428288593.16000003</v>
      </c>
      <c r="M88" s="229">
        <f>'[3]arkusz główny'!AN355</f>
        <v>160332838.28</v>
      </c>
      <c r="N88" s="262"/>
      <c r="O88" s="264"/>
    </row>
    <row r="89" spans="1:15" ht="31.5" customHeight="1" thickBot="1" x14ac:dyDescent="0.3">
      <c r="A89" s="248" t="s">
        <v>127</v>
      </c>
      <c r="B89" s="249"/>
      <c r="C89" s="230">
        <f>'[3]arkusz główny'!F356</f>
        <v>79912465683.434387</v>
      </c>
      <c r="D89" s="231">
        <f>D86+D83+D74+D72+D71+D65+D60+D54+D51+D45+D39+D33+D30+D18+D13+D9+D6+D84+D73+D85</f>
        <v>8792917</v>
      </c>
      <c r="E89" s="232">
        <f>E86+E83+E74+E72+E71+E65+E60+E54+E51+E45+E39+E33+E30+E18+E13+E9+E6+E84+E73</f>
        <v>92169581341.396378</v>
      </c>
      <c r="F89" s="233">
        <f>IFERROR(E89/C89,".")</f>
        <v>1.1533817728327567</v>
      </c>
      <c r="G89" s="234">
        <f>G86+G83+G74+G72+G71+G65+G60+G54+G51+G45+G39+G33+G30+G18+G13+G9+G6+G84+G73+G85</f>
        <v>8382602</v>
      </c>
      <c r="H89" s="235">
        <f>H86+H83+H74+H72+H71+H65+H60+H54+H51+H45+H39+H33+H30+H18+H13+H9+H6+H84+H73+H85</f>
        <v>78785732482.980148</v>
      </c>
      <c r="I89" s="236">
        <f>IFERROR(H89/C89,".")</f>
        <v>0.98590040751692376</v>
      </c>
      <c r="J89" s="237">
        <f>'[3]arkusz główny'!AK356</f>
        <v>1312584</v>
      </c>
      <c r="K89" s="238">
        <f>K86+K83+K74+K72+K65+K60+K54+K51+K45+K39+K33+K30+K18+K13+K9+K6+K84+K71+K73+K85</f>
        <v>67678274311.020004</v>
      </c>
      <c r="L89" s="238">
        <f>L86+L83+L74+L72+L65+L60+L54+L51+L45+L39+L33+L30+L18+L13+L9+L6+L84+L71+L73+L85</f>
        <v>43784695764.619987</v>
      </c>
      <c r="M89" s="238">
        <f>M86+M83+M74+M72+M65+M60+M54+M51+M45+M39+M33+M30+M18+M13+M9+M6+M84+M71+M73+M85</f>
        <v>15201260285.85</v>
      </c>
      <c r="N89" s="239">
        <f>IFERROR(M89/O89,".")</f>
        <v>0.84183351913683735</v>
      </c>
      <c r="O89" s="240">
        <f>'[3]arkusz główny'!AR356</f>
        <v>18057323616</v>
      </c>
    </row>
    <row r="90" spans="1:15" ht="31.5" customHeight="1" thickBot="1" x14ac:dyDescent="0.3">
      <c r="A90" s="250" t="s">
        <v>128</v>
      </c>
      <c r="B90" s="250"/>
      <c r="C90" s="241">
        <f>'[3]arkusz główny'!F357</f>
        <v>80457457683.434387</v>
      </c>
      <c r="D90" s="251"/>
      <c r="E90" s="252"/>
      <c r="F90" s="252"/>
      <c r="G90" s="253"/>
      <c r="H90" s="235">
        <f>'[3]arkusz główny'!V357</f>
        <v>79330724482.980148</v>
      </c>
      <c r="I90" s="242">
        <f>IFERROR(H90/C90,".")</f>
        <v>0.98599591345668103</v>
      </c>
      <c r="J90" s="243"/>
      <c r="K90" s="238">
        <f>'[3]arkusz główny'!AL357</f>
        <v>68223266311.020004</v>
      </c>
      <c r="L90" s="238">
        <f>'[3]arkusz główny'!AM357</f>
        <v>44131474174.079987</v>
      </c>
      <c r="M90" s="238">
        <f>'[3]arkusz główny'!AN357</f>
        <v>15319491601.349998</v>
      </c>
      <c r="N90" s="239">
        <f>IFERROR(M90/O90,".")</f>
        <v>0.84286238620068432</v>
      </c>
      <c r="O90" s="241">
        <f>O86+O83+O74+O72+O65+O60+O54+O51+O45+O39+O33+O30+O18+O13+O9+O6+O71+O84+O73+O85</f>
        <v>18175554933</v>
      </c>
    </row>
    <row r="91" spans="1:15" ht="13" x14ac:dyDescent="0.3">
      <c r="A91" s="244" t="s">
        <v>130</v>
      </c>
      <c r="B91" s="245"/>
      <c r="C91" s="245"/>
      <c r="D91" s="245"/>
      <c r="E91" s="245"/>
      <c r="F91" s="245"/>
      <c r="G91" s="245"/>
      <c r="H91" s="245"/>
      <c r="I91" s="245"/>
      <c r="J91" s="245"/>
      <c r="K91" s="245"/>
      <c r="L91" s="245"/>
      <c r="M91" s="245"/>
      <c r="N91" s="245"/>
      <c r="O91" s="245"/>
    </row>
    <row r="92" spans="1:15" ht="13" x14ac:dyDescent="0.3">
      <c r="A92" s="244" t="s">
        <v>129</v>
      </c>
      <c r="B92" s="245"/>
      <c r="C92" s="245"/>
      <c r="D92" s="245"/>
      <c r="E92" s="245"/>
      <c r="F92" s="245"/>
      <c r="G92" s="245"/>
      <c r="H92" s="245"/>
      <c r="I92" s="245"/>
      <c r="J92" s="245"/>
      <c r="K92" s="245"/>
      <c r="L92" s="245"/>
      <c r="M92" s="245"/>
      <c r="O92" s="246"/>
    </row>
    <row r="93" spans="1:15" ht="13.5" hidden="1" customHeight="1" x14ac:dyDescent="0.25">
      <c r="C93" s="90">
        <f>C6+C9+C13+C18+C30+C33+C39+C45+C51+C54+C60+C65+C71+C72+C73+C74+C83+C84+C86+C85-C90</f>
        <v>0</v>
      </c>
      <c r="D93" s="90">
        <f>D89-'[3]arkusz główny'!H356</f>
        <v>0</v>
      </c>
      <c r="E93" s="90">
        <f>E89-'[3]arkusz główny'!I356</f>
        <v>0</v>
      </c>
      <c r="G93" s="90">
        <f>G89-'[3]arkusz główny'!U356</f>
        <v>0</v>
      </c>
      <c r="H93" s="90">
        <f>H89-'[3]arkusz główny'!V356</f>
        <v>0</v>
      </c>
      <c r="J93" s="90">
        <f>J89-'[3]arkusz główny'!AK356</f>
        <v>0</v>
      </c>
      <c r="K93" s="90">
        <f>K89-'[3]arkusz główny'!AL356</f>
        <v>0</v>
      </c>
      <c r="L93" s="90">
        <f>L89-'[3]arkusz główny'!AM356</f>
        <v>0</v>
      </c>
      <c r="M93" s="90">
        <f>M89-'[3]arkusz główny'!AN356</f>
        <v>0</v>
      </c>
      <c r="O93" s="247">
        <f>O90-'[3]arkusz główny'!AR357</f>
        <v>0</v>
      </c>
    </row>
    <row r="94" spans="1:15" x14ac:dyDescent="0.25">
      <c r="A94" s="244" t="s">
        <v>131</v>
      </c>
    </row>
    <row r="95" spans="1:15" x14ac:dyDescent="0.25">
      <c r="A95" s="244" t="s">
        <v>132</v>
      </c>
    </row>
    <row r="96" spans="1:15" x14ac:dyDescent="0.25">
      <c r="A96" s="244" t="s">
        <v>133</v>
      </c>
    </row>
  </sheetData>
  <mergeCells count="105"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A19:A24"/>
    <mergeCell ref="A26:A29"/>
    <mergeCell ref="C31:C32"/>
    <mergeCell ref="F31:F32"/>
    <mergeCell ref="I31:I32"/>
    <mergeCell ref="N31:N32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C46:C50"/>
    <mergeCell ref="A47:A49"/>
    <mergeCell ref="F47:F49"/>
    <mergeCell ref="I47:I49"/>
    <mergeCell ref="N47:N49"/>
    <mergeCell ref="O47:O49"/>
    <mergeCell ref="O31:O32"/>
    <mergeCell ref="A40:A41"/>
    <mergeCell ref="C40:C44"/>
    <mergeCell ref="F40:F44"/>
    <mergeCell ref="I40:I44"/>
    <mergeCell ref="N40:N44"/>
    <mergeCell ref="O40:O44"/>
    <mergeCell ref="A42:A43"/>
    <mergeCell ref="A57:A59"/>
    <mergeCell ref="C61:C64"/>
    <mergeCell ref="E61:E64"/>
    <mergeCell ref="F61:F64"/>
    <mergeCell ref="I61:I64"/>
    <mergeCell ref="N61:N64"/>
    <mergeCell ref="O52:O53"/>
    <mergeCell ref="C55:C58"/>
    <mergeCell ref="E55:E58"/>
    <mergeCell ref="F55:F58"/>
    <mergeCell ref="I55:I58"/>
    <mergeCell ref="N55:N58"/>
    <mergeCell ref="O55:O58"/>
    <mergeCell ref="A52:A53"/>
    <mergeCell ref="C52:C53"/>
    <mergeCell ref="E52:E53"/>
    <mergeCell ref="F52:F53"/>
    <mergeCell ref="I52:I53"/>
    <mergeCell ref="N52:N53"/>
    <mergeCell ref="C75:C82"/>
    <mergeCell ref="F75:F82"/>
    <mergeCell ref="I75:I82"/>
    <mergeCell ref="N75:N82"/>
    <mergeCell ref="O75:O82"/>
    <mergeCell ref="A76:A78"/>
    <mergeCell ref="A79:A81"/>
    <mergeCell ref="O61:O64"/>
    <mergeCell ref="A63:A64"/>
    <mergeCell ref="B66:B68"/>
    <mergeCell ref="C66:C70"/>
    <mergeCell ref="E66:E70"/>
    <mergeCell ref="F66:F70"/>
    <mergeCell ref="I66:I70"/>
    <mergeCell ref="N66:N70"/>
    <mergeCell ref="O66:O70"/>
    <mergeCell ref="A69:A70"/>
    <mergeCell ref="A89:B89"/>
    <mergeCell ref="A90:B90"/>
    <mergeCell ref="D90:G90"/>
    <mergeCell ref="A87:A88"/>
    <mergeCell ref="C87:C88"/>
    <mergeCell ref="D87:D88"/>
    <mergeCell ref="I87:I88"/>
    <mergeCell ref="N87:N88"/>
    <mergeCell ref="O87:O88"/>
  </mergeCells>
  <printOptions horizontalCentered="1" verticalCentered="1"/>
  <pageMargins left="0.31496062992125984" right="0" top="0" bottom="0" header="0.27559055118110237" footer="7.874015748031496E-2"/>
  <pageSetup paperSize="9"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PROW 2014-2020 wrzesień 2024 r.</vt:lpstr>
      <vt:lpstr>'PROW 2014-2020 wrzesień 2024 r.'!Obszar_wydruku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2024-10-15T11:31:16Z</cp:lastPrinted>
  <dcterms:created xsi:type="dcterms:W3CDTF">2024-10-15T11:13:30Z</dcterms:created>
  <dcterms:modified xsi:type="dcterms:W3CDTF">2024-10-18T11:43:37Z</dcterms:modified>
</cp:coreProperties>
</file>