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39B8394-B3C5-43EF-97B0-77EDE1EAF318}" xr6:coauthVersionLast="47" xr6:coauthVersionMax="47" xr10:uidLastSave="{00000000-0000-0000-0000-000000000000}"/>
  <bookViews>
    <workbookView xWindow="28680" yWindow="-120" windowWidth="29040" windowHeight="15720" xr2:uid="{F87AF128-9FCC-485A-BADD-52D976B41B07}"/>
  </bookViews>
  <sheets>
    <sheet name="PROW 2014-2020 marzec 2025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marzec 2025'!$A$1:$O$97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1" l="1"/>
  <c r="L91" i="1"/>
  <c r="K91" i="1"/>
  <c r="H91" i="1"/>
  <c r="C91" i="1"/>
  <c r="O90" i="1"/>
  <c r="J90" i="1"/>
  <c r="C90" i="1"/>
  <c r="M89" i="1"/>
  <c r="L89" i="1"/>
  <c r="K89" i="1"/>
  <c r="J89" i="1"/>
  <c r="H89" i="1"/>
  <c r="M88" i="1"/>
  <c r="L88" i="1"/>
  <c r="K88" i="1"/>
  <c r="J88" i="1"/>
  <c r="H88" i="1"/>
  <c r="O87" i="1"/>
  <c r="J87" i="1"/>
  <c r="H87" i="1"/>
  <c r="C87" i="1"/>
  <c r="O86" i="1"/>
  <c r="M86" i="1"/>
  <c r="L86" i="1"/>
  <c r="K86" i="1"/>
  <c r="J86" i="1"/>
  <c r="H86" i="1"/>
  <c r="G86" i="1"/>
  <c r="D86" i="1"/>
  <c r="C86" i="1"/>
  <c r="O85" i="1"/>
  <c r="M85" i="1"/>
  <c r="L85" i="1"/>
  <c r="K85" i="1"/>
  <c r="J85" i="1"/>
  <c r="H85" i="1"/>
  <c r="G85" i="1"/>
  <c r="D85" i="1"/>
  <c r="C85" i="1"/>
  <c r="B85" i="1"/>
  <c r="A85" i="1"/>
  <c r="O84" i="1"/>
  <c r="M84" i="1"/>
  <c r="L84" i="1"/>
  <c r="K84" i="1"/>
  <c r="J84" i="1"/>
  <c r="H84" i="1"/>
  <c r="G84" i="1"/>
  <c r="E84" i="1"/>
  <c r="D84" i="1"/>
  <c r="C84" i="1"/>
  <c r="M83" i="1"/>
  <c r="L83" i="1"/>
  <c r="K83" i="1"/>
  <c r="J83" i="1"/>
  <c r="H83" i="1"/>
  <c r="G83" i="1"/>
  <c r="E83" i="1"/>
  <c r="D83" i="1"/>
  <c r="M82" i="1"/>
  <c r="L82" i="1"/>
  <c r="K82" i="1"/>
  <c r="J82" i="1"/>
  <c r="H82" i="1"/>
  <c r="G82" i="1"/>
  <c r="M81" i="1"/>
  <c r="L81" i="1"/>
  <c r="K81" i="1"/>
  <c r="J81" i="1"/>
  <c r="H81" i="1"/>
  <c r="G81" i="1"/>
  <c r="E81" i="1"/>
  <c r="D81" i="1"/>
  <c r="M80" i="1"/>
  <c r="L80" i="1"/>
  <c r="K80" i="1"/>
  <c r="J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E76" i="1"/>
  <c r="D76" i="1"/>
  <c r="O75" i="1"/>
  <c r="J75" i="1"/>
  <c r="C75" i="1"/>
  <c r="O74" i="1"/>
  <c r="M74" i="1"/>
  <c r="L74" i="1"/>
  <c r="K74" i="1"/>
  <c r="J74" i="1"/>
  <c r="H74" i="1"/>
  <c r="G74" i="1"/>
  <c r="E74" i="1"/>
  <c r="D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D72" i="1"/>
  <c r="C72" i="1"/>
  <c r="M71" i="1"/>
  <c r="L71" i="1"/>
  <c r="K71" i="1"/>
  <c r="J71" i="1"/>
  <c r="H71" i="1"/>
  <c r="G71" i="1"/>
  <c r="D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O66" i="1"/>
  <c r="M66" i="1"/>
  <c r="L66" i="1"/>
  <c r="K66" i="1"/>
  <c r="J66" i="1"/>
  <c r="H66" i="1"/>
  <c r="G66" i="1"/>
  <c r="D66" i="1"/>
  <c r="C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O55" i="1"/>
  <c r="M55" i="1"/>
  <c r="L55" i="1"/>
  <c r="K55" i="1"/>
  <c r="J55" i="1"/>
  <c r="H55" i="1"/>
  <c r="G55" i="1"/>
  <c r="D55" i="1"/>
  <c r="C55" i="1"/>
  <c r="M54" i="1"/>
  <c r="L54" i="1"/>
  <c r="K54" i="1"/>
  <c r="J54" i="1"/>
  <c r="H54" i="1"/>
  <c r="M53" i="1"/>
  <c r="L53" i="1"/>
  <c r="K53" i="1"/>
  <c r="J53" i="1"/>
  <c r="H53" i="1"/>
  <c r="G53" i="1"/>
  <c r="G52" i="1" s="1"/>
  <c r="D53" i="1"/>
  <c r="D52" i="1" s="1"/>
  <c r="O52" i="1"/>
  <c r="H52" i="1"/>
  <c r="C52" i="1"/>
  <c r="M51" i="1"/>
  <c r="L51" i="1"/>
  <c r="K51" i="1"/>
  <c r="J51" i="1"/>
  <c r="H51" i="1"/>
  <c r="G51" i="1"/>
  <c r="E51" i="1"/>
  <c r="D51" i="1"/>
  <c r="M50" i="1"/>
  <c r="L50" i="1"/>
  <c r="K50" i="1"/>
  <c r="J50" i="1"/>
  <c r="H50" i="1"/>
  <c r="M49" i="1"/>
  <c r="L49" i="1"/>
  <c r="K49" i="1"/>
  <c r="J49" i="1"/>
  <c r="H49" i="1"/>
  <c r="G49" i="1"/>
  <c r="E49" i="1"/>
  <c r="D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O46" i="1"/>
  <c r="M46" i="1"/>
  <c r="L46" i="1"/>
  <c r="K46" i="1"/>
  <c r="J46" i="1"/>
  <c r="H46" i="1"/>
  <c r="G46" i="1"/>
  <c r="E46" i="1"/>
  <c r="D46" i="1"/>
  <c r="C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M40" i="1" s="1"/>
  <c r="L41" i="1"/>
  <c r="L40" i="1" s="1"/>
  <c r="K41" i="1"/>
  <c r="K40" i="1" s="1"/>
  <c r="J41" i="1"/>
  <c r="H41" i="1"/>
  <c r="H40" i="1" s="1"/>
  <c r="G41" i="1"/>
  <c r="G40" i="1" s="1"/>
  <c r="E41" i="1"/>
  <c r="E40" i="1" s="1"/>
  <c r="D41" i="1"/>
  <c r="O40" i="1"/>
  <c r="J40" i="1"/>
  <c r="C40" i="1"/>
  <c r="O39" i="1"/>
  <c r="M39" i="1"/>
  <c r="L39" i="1"/>
  <c r="K39" i="1"/>
  <c r="J39" i="1"/>
  <c r="H39" i="1"/>
  <c r="G39" i="1"/>
  <c r="D39" i="1"/>
  <c r="C39" i="1"/>
  <c r="O38" i="1"/>
  <c r="M38" i="1"/>
  <c r="L38" i="1"/>
  <c r="K38" i="1"/>
  <c r="J38" i="1"/>
  <c r="H38" i="1"/>
  <c r="G38" i="1"/>
  <c r="E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J34" i="1"/>
  <c r="M33" i="1"/>
  <c r="L33" i="1"/>
  <c r="K33" i="1"/>
  <c r="J33" i="1"/>
  <c r="H33" i="1"/>
  <c r="G33" i="1"/>
  <c r="E33" i="1"/>
  <c r="D33" i="1"/>
  <c r="M32" i="1"/>
  <c r="M31" i="1" s="1"/>
  <c r="L32" i="1"/>
  <c r="L31" i="1" s="1"/>
  <c r="K32" i="1"/>
  <c r="K31" i="1" s="1"/>
  <c r="J32" i="1"/>
  <c r="H32" i="1"/>
  <c r="G32" i="1"/>
  <c r="E32" i="1"/>
  <c r="E31" i="1" s="1"/>
  <c r="D32" i="1"/>
  <c r="D31" i="1" s="1"/>
  <c r="O31" i="1"/>
  <c r="J31" i="1"/>
  <c r="C31" i="1"/>
  <c r="O30" i="1"/>
  <c r="M30" i="1"/>
  <c r="L30" i="1"/>
  <c r="K30" i="1"/>
  <c r="J30" i="1"/>
  <c r="H30" i="1"/>
  <c r="I30" i="1" s="1"/>
  <c r="G30" i="1"/>
  <c r="E30" i="1"/>
  <c r="F30" i="1" s="1"/>
  <c r="D30" i="1"/>
  <c r="B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G28" i="1"/>
  <c r="E28" i="1"/>
  <c r="D28" i="1"/>
  <c r="C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B25" i="1"/>
  <c r="O24" i="1"/>
  <c r="M24" i="1"/>
  <c r="L24" i="1"/>
  <c r="K24" i="1"/>
  <c r="J24" i="1"/>
  <c r="H24" i="1"/>
  <c r="G24" i="1"/>
  <c r="E24" i="1"/>
  <c r="D24" i="1"/>
  <c r="C24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K9" i="1" s="1"/>
  <c r="J10" i="1"/>
  <c r="H10" i="1"/>
  <c r="H9" i="1" s="1"/>
  <c r="G10" i="1"/>
  <c r="G9" i="1" s="1"/>
  <c r="E10" i="1"/>
  <c r="D10" i="1"/>
  <c r="D9" i="1" s="1"/>
  <c r="O9" i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C23" i="1" l="1"/>
  <c r="O23" i="1"/>
  <c r="N27" i="1"/>
  <c r="L9" i="1"/>
  <c r="I6" i="1"/>
  <c r="N36" i="1"/>
  <c r="G77" i="1"/>
  <c r="G75" i="1" s="1"/>
  <c r="I86" i="1"/>
  <c r="I85" i="1"/>
  <c r="L14" i="1"/>
  <c r="L13" i="1" s="1"/>
  <c r="I20" i="1"/>
  <c r="F22" i="1"/>
  <c r="F27" i="1"/>
  <c r="K87" i="1"/>
  <c r="G80" i="1"/>
  <c r="L87" i="1"/>
  <c r="N29" i="1"/>
  <c r="I40" i="1"/>
  <c r="N66" i="1"/>
  <c r="N74" i="1"/>
  <c r="H80" i="1"/>
  <c r="I9" i="1"/>
  <c r="I21" i="1"/>
  <c r="N31" i="1"/>
  <c r="I72" i="1"/>
  <c r="F25" i="1"/>
  <c r="N35" i="1"/>
  <c r="F38" i="1"/>
  <c r="I84" i="1"/>
  <c r="N25" i="1"/>
  <c r="I19" i="1"/>
  <c r="I25" i="1"/>
  <c r="I38" i="1"/>
  <c r="M87" i="1"/>
  <c r="N87" i="1" s="1"/>
  <c r="N19" i="1"/>
  <c r="F21" i="1"/>
  <c r="M18" i="1"/>
  <c r="N18" i="1" s="1"/>
  <c r="N40" i="1"/>
  <c r="N72" i="1"/>
  <c r="F24" i="1"/>
  <c r="F31" i="1"/>
  <c r="F35" i="1"/>
  <c r="L52" i="1"/>
  <c r="I22" i="1"/>
  <c r="I28" i="1"/>
  <c r="N28" i="1"/>
  <c r="I39" i="1"/>
  <c r="M52" i="1"/>
  <c r="N52" i="1" s="1"/>
  <c r="N55" i="1"/>
  <c r="N6" i="1"/>
  <c r="D18" i="1"/>
  <c r="N20" i="1"/>
  <c r="F36" i="1"/>
  <c r="N37" i="1"/>
  <c r="I55" i="1"/>
  <c r="N61" i="1"/>
  <c r="G31" i="1"/>
  <c r="G34" i="1"/>
  <c r="I61" i="1"/>
  <c r="N21" i="1"/>
  <c r="I26" i="1"/>
  <c r="N26" i="1"/>
  <c r="F37" i="1"/>
  <c r="D40" i="1"/>
  <c r="N46" i="1"/>
  <c r="N84" i="1"/>
  <c r="H31" i="1"/>
  <c r="I31" i="1" s="1"/>
  <c r="I27" i="1"/>
  <c r="F20" i="1"/>
  <c r="L18" i="1"/>
  <c r="M34" i="1"/>
  <c r="N39" i="1"/>
  <c r="F40" i="1"/>
  <c r="N73" i="1"/>
  <c r="E9" i="1"/>
  <c r="F9" i="1" s="1"/>
  <c r="L34" i="1"/>
  <c r="F73" i="1"/>
  <c r="F84" i="1"/>
  <c r="I91" i="1"/>
  <c r="D34" i="1"/>
  <c r="I52" i="1"/>
  <c r="J9" i="1"/>
  <c r="H14" i="1"/>
  <c r="H13" i="1" s="1"/>
  <c r="I13" i="1" s="1"/>
  <c r="F26" i="1"/>
  <c r="K34" i="1"/>
  <c r="F46" i="1"/>
  <c r="I73" i="1"/>
  <c r="F74" i="1"/>
  <c r="K75" i="1"/>
  <c r="N85" i="1"/>
  <c r="F28" i="1"/>
  <c r="K18" i="1"/>
  <c r="N30" i="1"/>
  <c r="I37" i="1"/>
  <c r="N38" i="1"/>
  <c r="I66" i="1"/>
  <c r="L75" i="1"/>
  <c r="E75" i="1"/>
  <c r="F75" i="1" s="1"/>
  <c r="N86" i="1"/>
  <c r="M14" i="1"/>
  <c r="M13" i="1" s="1"/>
  <c r="N13" i="1" s="1"/>
  <c r="H18" i="1"/>
  <c r="I18" i="1" s="1"/>
  <c r="E18" i="1"/>
  <c r="F18" i="1" s="1"/>
  <c r="N24" i="1"/>
  <c r="G13" i="1"/>
  <c r="K14" i="1"/>
  <c r="K13" i="1" s="1"/>
  <c r="I24" i="1"/>
  <c r="I36" i="1"/>
  <c r="I46" i="1"/>
  <c r="I74" i="1"/>
  <c r="M75" i="1"/>
  <c r="N75" i="1" s="1"/>
  <c r="F6" i="1"/>
  <c r="G18" i="1"/>
  <c r="D13" i="1"/>
  <c r="K52" i="1"/>
  <c r="N9" i="1"/>
  <c r="F19" i="1"/>
  <c r="N22" i="1"/>
  <c r="E34" i="1"/>
  <c r="I35" i="1"/>
  <c r="O34" i="1"/>
  <c r="O91" i="1" s="1"/>
  <c r="J52" i="1"/>
  <c r="D75" i="1"/>
  <c r="H77" i="1"/>
  <c r="H75" i="1" s="1"/>
  <c r="I75" i="1" s="1"/>
  <c r="I87" i="1"/>
  <c r="H34" i="1"/>
  <c r="C34" i="1"/>
  <c r="D90" i="1" l="1"/>
  <c r="M90" i="1"/>
  <c r="N90" i="1" s="1"/>
  <c r="G90" i="1"/>
  <c r="L90" i="1"/>
  <c r="K90" i="1"/>
  <c r="F34" i="1"/>
  <c r="N34" i="1"/>
  <c r="E90" i="1"/>
  <c r="F90" i="1" s="1"/>
  <c r="I34" i="1"/>
  <c r="H90" i="1"/>
  <c r="N91" i="1"/>
  <c r="I90" i="1" l="1"/>
</calcChain>
</file>

<file path=xl/sharedStrings.xml><?xml version="1.0" encoding="utf-8"?>
<sst xmlns="http://schemas.openxmlformats.org/spreadsheetml/2006/main" count="159" uniqueCount="136">
  <si>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</si>
  <si>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</si>
  <si>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</si>
  <si>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</si>
  <si>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</si>
  <si>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</si>
  <si>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</si>
  <si>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</si>
  <si>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</si>
  <si>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</si>
  <si>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</si>
  <si>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</si>
  <si>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</si>
  <si>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</si>
  <si>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</si>
  <si>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</si>
  <si>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</si>
  <si>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</si>
  <si>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</si>
  <si>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</si>
  <si>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</si>
  <si>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</si>
  <si>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</si>
  <si>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</si>
  <si>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</si>
  <si>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</si>
  <si>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</si>
  <si>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</si>
  <si>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</si>
  <si>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</si>
  <si>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</si>
  <si>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</si>
  <si>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</si>
  <si>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</si>
  <si>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</si>
  <si>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</si>
  <si>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</si>
  <si>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</si>
  <si>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</si>
  <si>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</si>
  <si>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</si>
  <si>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</si>
  <si>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</si>
  <si>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</si>
  <si>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</si>
  <si>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</si>
  <si>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</si>
  <si>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</si>
  <si>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</si>
  <si>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</si>
  <si>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</si>
  <si>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</si>
  <si>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</si>
  <si>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</si>
  <si>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</si>
  <si>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</si>
  <si>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</si>
  <si>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</si>
  <si>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</si>
  <si>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</si>
  <si>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</si>
  <si>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</si>
  <si>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</si>
  <si>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</si>
  <si>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</si>
  <si>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</si>
  <si>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</si>
  <si>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</si>
  <si>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</si>
  <si>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</si>
  <si>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</si>
  <si>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</si>
  <si>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</si>
  <si>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</si>
  <si>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</si>
  <si>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</si>
  <si>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</si>
  <si>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</si>
  <si>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</si>
  <si>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</si>
  <si>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</si>
  <si>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</si>
  <si>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</si>
  <si>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</si>
  <si>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</si>
  <si>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</si>
  <si>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</si>
  <si>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</si>
  <si>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</si>
  <si>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</si>
  <si>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</si>
  <si>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</si>
  <si>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</si>
  <si>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</si>
  <si>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</si>
  <si>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</si>
  <si>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</si>
  <si>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</si>
  <si>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</si>
  <si>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</si>
  <si>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</si>
  <si>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</si>
  <si>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</si>
  <si>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</si>
  <si>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</si>
  <si>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</si>
  <si>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</si>
  <si>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</si>
  <si>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</si>
  <si>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</si>
  <si>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</si>
  <si>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</si>
  <si>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</si>
  <si>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</si>
  <si>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</si>
  <si>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</si>
  <si>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</si>
  <si>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</si>
  <si>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</si>
  <si>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</si>
  <si>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</si>
  <si>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</si>
  <si>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</si>
  <si>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</si>
  <si>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</si>
  <si>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</si>
  <si>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</si>
  <si>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</si>
  <si>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</si>
  <si>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</si>
  <si>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</si>
  <si>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6.) Stopień wykorzystania limitu w ramach zawartych umów/ wydanych decyzji może przekroczyć poziom 100% z powodu zmian kursu PLN/EUR między okresem kontraktacji, a sprawozdawczym.</t>
  </si>
  <si>
    <t>2.) Szacunkowe limity finansowe zostały przeliczone wg kursu  4,1308 kurs EBC z przedostatniego dnia roboczego Komisji Europejskiej miesiąca poprzedzającego miesiąc, dla którego dokonuje się wyliczenia limitu alokacji środków wspólnotowych - 27.02.2025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</si>
  <si>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</si>
  <si>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i kontraktacji jest wyższa od limitu środków przeznaczonych na jego realizację.</t>
  </si>
  <si>
    <t>Instrumenty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</si>
</sst>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3" fontId="8" fillId="3" borderId="15" xfId="2" applyNumberFormat="1" applyFont="1" applyFill="1" applyBorder="1" applyAlignment="1" applyProtection="1">
      <alignment vertical="center" wrapText="1"/>
      <protection locked="0"/>
    </xf>
    <xf numFmtId="4" fontId="8" fillId="3" borderId="16" xfId="2" applyNumberFormat="1" applyFont="1" applyFill="1" applyBorder="1" applyAlignment="1" applyProtection="1">
      <alignment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1" xfId="2" applyFont="1" applyFill="1" applyBorder="1" applyAlignment="1">
      <alignment horizontal="center" vertical="center" wrapText="1"/>
    </xf>
    <xf numFmtId="0" fontId="11" fillId="9" borderId="3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616B4E72-C3CD-495F-87B8-E1B54D4D3ABA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5\marzec%202025\ARiMR%20(M_2025-03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5\marzec%202025\ARiMR%20(M_2025-03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 refreshError="1"/>
      <sheetData sheetId="1">
        <row r="100">
          <cell r="D100">
            <v>2323401907</v>
          </cell>
          <cell r="E100">
            <v>10248769746.784016</v>
          </cell>
        </row>
        <row r="101">
          <cell r="D101">
            <v>8000000</v>
          </cell>
          <cell r="E101">
            <v>35014286.057352006</v>
          </cell>
        </row>
        <row r="102">
          <cell r="D102">
            <v>21300000</v>
          </cell>
          <cell r="E102">
            <v>89533288.408360019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B2" t="str">
            <v>od uruchomienia Programu na dzień 31.03.2025 r.</v>
          </cell>
        </row>
        <row r="8">
          <cell r="F8">
            <v>199211289.12118798</v>
          </cell>
          <cell r="AK8">
            <v>24</v>
          </cell>
          <cell r="AR8">
            <v>45999757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24</v>
          </cell>
          <cell r="AL9">
            <v>84976115.150000006</v>
          </cell>
          <cell r="AM9">
            <v>54070301.450000003</v>
          </cell>
          <cell r="AN9">
            <v>19111212.82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98211180.399999991</v>
          </cell>
          <cell r="AK16">
            <v>2</v>
          </cell>
          <cell r="AL16">
            <v>57160073.82</v>
          </cell>
          <cell r="AM16">
            <v>36370954.950000003</v>
          </cell>
          <cell r="AN16">
            <v>13071407.93</v>
          </cell>
        </row>
        <row r="20">
          <cell r="F20">
            <v>473881667.56544793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374730059.70000005</v>
          </cell>
          <cell r="AM21">
            <v>238440735.92999998</v>
          </cell>
          <cell r="AN21">
            <v>83475380.679999977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21316863.650000002</v>
          </cell>
          <cell r="AM27">
            <v>13563920.030000001</v>
          </cell>
          <cell r="AN27">
            <v>4682353.45</v>
          </cell>
        </row>
        <row r="39">
          <cell r="F39">
            <v>169997007.70147201</v>
          </cell>
          <cell r="AK39">
            <v>10669</v>
          </cell>
          <cell r="AR39">
            <v>39004400</v>
          </cell>
        </row>
        <row r="40">
          <cell r="AK40">
            <v>10601</v>
          </cell>
        </row>
        <row r="41">
          <cell r="H41">
            <v>4417</v>
          </cell>
          <cell r="U41">
            <v>3318</v>
          </cell>
          <cell r="AK41">
            <v>2446</v>
          </cell>
          <cell r="AL41">
            <v>9118330.2799999993</v>
          </cell>
          <cell r="AM41">
            <v>5801963.0800000001</v>
          </cell>
          <cell r="AN41">
            <v>2070180.7099999997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101</v>
          </cell>
          <cell r="V51">
            <v>138397279.06</v>
          </cell>
          <cell r="AK51">
            <v>69</v>
          </cell>
          <cell r="AL51">
            <v>114763284.84</v>
          </cell>
          <cell r="AM51">
            <v>73023876.61999999</v>
          </cell>
          <cell r="AN51">
            <v>26005685.630000003</v>
          </cell>
        </row>
        <row r="55">
          <cell r="F55">
            <v>17055084732.570107</v>
          </cell>
          <cell r="AK55">
            <v>49064</v>
          </cell>
          <cell r="AR55">
            <v>3889373515</v>
          </cell>
        </row>
        <row r="56">
          <cell r="F56">
            <v>10902635668.289921</v>
          </cell>
          <cell r="H56">
            <v>105081</v>
          </cell>
          <cell r="I56">
            <v>20298797907.560001</v>
          </cell>
          <cell r="U56">
            <v>54981</v>
          </cell>
          <cell r="V56">
            <v>10342598257.84</v>
          </cell>
          <cell r="AK56">
            <v>44558</v>
          </cell>
          <cell r="AL56">
            <v>8876029147.5499973</v>
          </cell>
          <cell r="AM56">
            <v>5647817185.8600044</v>
          </cell>
          <cell r="AN56">
            <v>1993740125.2699966</v>
          </cell>
          <cell r="AR56">
            <v>2470933224</v>
          </cell>
        </row>
        <row r="71">
          <cell r="F71">
            <v>409479536.14450401</v>
          </cell>
          <cell r="H71">
            <v>4681</v>
          </cell>
          <cell r="I71">
            <v>805486735.70000005</v>
          </cell>
          <cell r="U71">
            <v>2765</v>
          </cell>
          <cell r="V71">
            <v>411772367.66999996</v>
          </cell>
          <cell r="AK71">
            <v>2580</v>
          </cell>
          <cell r="AL71">
            <v>401913527.53000003</v>
          </cell>
          <cell r="AM71">
            <v>349820859.68000001</v>
          </cell>
          <cell r="AN71">
            <v>90058304.99000001</v>
          </cell>
          <cell r="AR71">
            <v>91898335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547627151.04583597</v>
          </cell>
          <cell r="H75">
            <v>11999</v>
          </cell>
          <cell r="I75">
            <v>984510347.77999997</v>
          </cell>
          <cell r="U75">
            <v>6337</v>
          </cell>
          <cell r="V75">
            <v>549684387.4000001</v>
          </cell>
          <cell r="AK75">
            <v>5044</v>
          </cell>
          <cell r="AL75">
            <v>422353591.54000002</v>
          </cell>
          <cell r="AM75">
            <v>390230560.01999998</v>
          </cell>
          <cell r="AN75">
            <v>94672280.560000017</v>
          </cell>
          <cell r="AR75">
            <v>125003224</v>
          </cell>
        </row>
        <row r="85">
          <cell r="F85">
            <v>3018859517.9917636</v>
          </cell>
          <cell r="H85">
            <v>5846</v>
          </cell>
          <cell r="I85">
            <v>11191473194.859999</v>
          </cell>
          <cell r="U85">
            <v>1426</v>
          </cell>
          <cell r="V85">
            <v>3056233411.7600002</v>
          </cell>
          <cell r="AK85">
            <v>1047</v>
          </cell>
          <cell r="AL85">
            <v>2515161786.1800003</v>
          </cell>
          <cell r="AM85">
            <v>1600397437.5399997</v>
          </cell>
          <cell r="AN85">
            <v>564447631.24000001</v>
          </cell>
          <cell r="AR85">
            <v>686812899</v>
          </cell>
        </row>
        <row r="97">
          <cell r="F97">
            <v>1797461576.9739797</v>
          </cell>
          <cell r="H97">
            <v>234</v>
          </cell>
          <cell r="I97">
            <v>2189936393.7660294</v>
          </cell>
          <cell r="U97">
            <v>185</v>
          </cell>
          <cell r="V97">
            <v>1877256341.0742307</v>
          </cell>
          <cell r="AK97">
            <v>56</v>
          </cell>
          <cell r="AL97">
            <v>683828399.59000003</v>
          </cell>
          <cell r="AM97">
            <v>435120009.71999997</v>
          </cell>
          <cell r="AN97">
            <v>153387888.59</v>
          </cell>
          <cell r="AR97">
            <v>422980512</v>
          </cell>
        </row>
        <row r="98">
          <cell r="F98">
            <v>379021282.12409997</v>
          </cell>
          <cell r="H98">
            <v>827</v>
          </cell>
          <cell r="I98">
            <v>477749200.03000009</v>
          </cell>
          <cell r="U98">
            <v>624</v>
          </cell>
          <cell r="V98">
            <v>357371548.5</v>
          </cell>
          <cell r="AK98">
            <v>19</v>
          </cell>
          <cell r="AL98">
            <v>7191261.9399999995</v>
          </cell>
          <cell r="AM98">
            <v>4575799.8599999994</v>
          </cell>
          <cell r="AN98">
            <v>1731275.25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15</v>
          </cell>
          <cell r="V99">
            <v>124529365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29439482</v>
          </cell>
        </row>
        <row r="100">
          <cell r="D100" t="str">
            <v>w tym beneficjenci - gminy</v>
          </cell>
          <cell r="H100">
            <v>803</v>
          </cell>
          <cell r="I100">
            <v>325098477.97000003</v>
          </cell>
          <cell r="U100">
            <v>609</v>
          </cell>
          <cell r="V100">
            <v>232842183.5</v>
          </cell>
          <cell r="AK100">
            <v>19</v>
          </cell>
          <cell r="AL100">
            <v>7191261.9399999995</v>
          </cell>
          <cell r="AM100">
            <v>4575799.8599999994</v>
          </cell>
          <cell r="AN100">
            <v>1731275.25</v>
          </cell>
          <cell r="AR100">
            <v>62305839</v>
          </cell>
        </row>
        <row r="101">
          <cell r="F101">
            <v>450914514.20828009</v>
          </cell>
          <cell r="AK101">
            <v>5341</v>
          </cell>
          <cell r="AR101">
            <v>101046174</v>
          </cell>
        </row>
        <row r="102">
          <cell r="H102">
            <v>9862</v>
          </cell>
          <cell r="I102">
            <v>716187926.85000002</v>
          </cell>
          <cell r="U102">
            <v>5571</v>
          </cell>
          <cell r="V102">
            <v>390402033.09000003</v>
          </cell>
          <cell r="AK102">
            <v>4782</v>
          </cell>
          <cell r="AL102">
            <v>362816487.60000002</v>
          </cell>
          <cell r="AM102">
            <v>229962778.61000001</v>
          </cell>
          <cell r="AN102">
            <v>80228631.960000008</v>
          </cell>
        </row>
        <row r="112">
          <cell r="H112">
            <v>1783</v>
          </cell>
          <cell r="I112">
            <v>130929536.29000001</v>
          </cell>
          <cell r="U112">
            <v>648</v>
          </cell>
          <cell r="V112">
            <v>34713393.780000001</v>
          </cell>
          <cell r="AK112">
            <v>566</v>
          </cell>
          <cell r="AL112">
            <v>33376731.359999999</v>
          </cell>
          <cell r="AM112">
            <v>21237611.690000001</v>
          </cell>
          <cell r="AN112">
            <v>7524162.7699999996</v>
          </cell>
        </row>
        <row r="126">
          <cell r="AK126">
            <v>123763</v>
          </cell>
        </row>
        <row r="127">
          <cell r="F127">
            <v>3331547155.5678163</v>
          </cell>
          <cell r="H127">
            <v>35642</v>
          </cell>
          <cell r="I127">
            <v>4485450000</v>
          </cell>
          <cell r="U127">
            <v>26021</v>
          </cell>
          <cell r="V127">
            <v>3321400000</v>
          </cell>
          <cell r="AK127">
            <v>27027</v>
          </cell>
          <cell r="AL127">
            <v>3294740000</v>
          </cell>
          <cell r="AM127">
            <v>2096443062</v>
          </cell>
          <cell r="AN127">
            <v>737567316.43000007</v>
          </cell>
          <cell r="AR127">
            <v>747471231</v>
          </cell>
        </row>
        <row r="136">
          <cell r="F136">
            <v>2976008320.1062198</v>
          </cell>
          <cell r="H136">
            <v>31827</v>
          </cell>
          <cell r="I136">
            <v>5629400000</v>
          </cell>
          <cell r="U136">
            <v>16845</v>
          </cell>
          <cell r="V136">
            <v>2893550000</v>
          </cell>
          <cell r="AK136">
            <v>17370</v>
          </cell>
          <cell r="AL136">
            <v>2752230000</v>
          </cell>
          <cell r="AM136">
            <v>1751243949</v>
          </cell>
          <cell r="AN136">
            <v>605813388.38999999</v>
          </cell>
          <cell r="AR136">
            <v>661377347</v>
          </cell>
        </row>
        <row r="145">
          <cell r="F145">
            <v>4282544716.79318</v>
          </cell>
          <cell r="H145">
            <v>89941</v>
          </cell>
          <cell r="I145">
            <v>5396460000</v>
          </cell>
          <cell r="U145">
            <v>71147</v>
          </cell>
          <cell r="V145">
            <v>4268820000</v>
          </cell>
          <cell r="AK145">
            <v>73696</v>
          </cell>
          <cell r="AL145">
            <v>4122132000</v>
          </cell>
          <cell r="AM145">
            <v>2622912591.6000004</v>
          </cell>
          <cell r="AN145">
            <v>917879568.9000001</v>
          </cell>
          <cell r="AR145">
            <v>957752603</v>
          </cell>
        </row>
        <row r="156">
          <cell r="F156">
            <v>2856749627.1179757</v>
          </cell>
          <cell r="H156">
            <v>12801</v>
          </cell>
          <cell r="I156">
            <v>5493315422.25</v>
          </cell>
          <cell r="U156">
            <v>6582</v>
          </cell>
          <cell r="V156">
            <v>2818704265.8400002</v>
          </cell>
          <cell r="AK156">
            <v>5505</v>
          </cell>
          <cell r="AL156">
            <v>2393126707.8299999</v>
          </cell>
          <cell r="AM156">
            <v>1525454067.5899999</v>
          </cell>
          <cell r="AN156">
            <v>539327999.38</v>
          </cell>
          <cell r="AR156">
            <v>651577793</v>
          </cell>
        </row>
        <row r="162">
          <cell r="F162">
            <v>10246550.197211999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10179059510.052294</v>
          </cell>
          <cell r="AK168">
            <v>2267</v>
          </cell>
          <cell r="AR168">
            <v>2361951634</v>
          </cell>
        </row>
        <row r="169">
          <cell r="H169">
            <v>6638</v>
          </cell>
          <cell r="I169">
            <v>10025228275.366602</v>
          </cell>
          <cell r="U169">
            <v>3074</v>
          </cell>
          <cell r="V169">
            <v>4285682424.7986131</v>
          </cell>
          <cell r="AK169">
            <v>1385</v>
          </cell>
          <cell r="AL169">
            <v>3057917781.98</v>
          </cell>
          <cell r="AM169">
            <v>1945753073.9000001</v>
          </cell>
          <cell r="AN169">
            <v>709949996.98000002</v>
          </cell>
        </row>
        <row r="170">
          <cell r="H170">
            <v>4423</v>
          </cell>
          <cell r="I170">
            <v>9888749515.483139</v>
          </cell>
          <cell r="U170">
            <v>2503</v>
          </cell>
          <cell r="V170">
            <v>5158462699.5265179</v>
          </cell>
          <cell r="AK170">
            <v>1437</v>
          </cell>
          <cell r="AL170">
            <v>3552839742.1899996</v>
          </cell>
          <cell r="AM170">
            <v>2497853216.0499997</v>
          </cell>
          <cell r="AN170">
            <v>801968970.28000009</v>
          </cell>
        </row>
        <row r="173">
          <cell r="H173">
            <v>1538</v>
          </cell>
          <cell r="I173">
            <v>944294693.04759717</v>
          </cell>
          <cell r="U173">
            <v>859</v>
          </cell>
          <cell r="V173">
            <v>532776392.33032691</v>
          </cell>
          <cell r="AK173">
            <v>632</v>
          </cell>
          <cell r="AL173">
            <v>487081638.63999999</v>
          </cell>
          <cell r="AM173">
            <v>309930043.13999999</v>
          </cell>
          <cell r="AN173">
            <v>108770029.53999999</v>
          </cell>
        </row>
        <row r="174">
          <cell r="H174">
            <v>350</v>
          </cell>
          <cell r="I174">
            <v>444843734.68042427</v>
          </cell>
          <cell r="U174">
            <v>213</v>
          </cell>
          <cell r="V174">
            <v>260735803.98828223</v>
          </cell>
          <cell r="AK174">
            <v>209</v>
          </cell>
          <cell r="AL174">
            <v>250708588.21000004</v>
          </cell>
          <cell r="AM174">
            <v>159525873.91999999</v>
          </cell>
          <cell r="AN174">
            <v>56708990.080000006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1048720498.173164</v>
          </cell>
          <cell r="H177">
            <v>35756</v>
          </cell>
          <cell r="I177">
            <v>152572771.91999999</v>
          </cell>
          <cell r="U177">
            <v>31906</v>
          </cell>
          <cell r="V177">
            <v>1075026776.8699999</v>
          </cell>
          <cell r="AK177">
            <v>19091</v>
          </cell>
          <cell r="AL177">
            <v>1026912194.9299999</v>
          </cell>
          <cell r="AM177">
            <v>653422697.87000012</v>
          </cell>
          <cell r="AN177">
            <v>233702742.20000002</v>
          </cell>
          <cell r="AR177">
            <v>239089060</v>
          </cell>
        </row>
        <row r="178">
          <cell r="H178">
            <v>33117</v>
          </cell>
          <cell r="I178">
            <v>136383419.63999999</v>
          </cell>
          <cell r="U178">
            <v>30082</v>
          </cell>
          <cell r="V178">
            <v>1065798520</v>
          </cell>
          <cell r="AK178">
            <v>18635</v>
          </cell>
          <cell r="AL178">
            <v>1017683491.2600001</v>
          </cell>
          <cell r="AM178">
            <v>647550482.90999997</v>
          </cell>
          <cell r="AN178">
            <v>231672261.79000005</v>
          </cell>
        </row>
        <row r="179">
          <cell r="H179">
            <v>32955</v>
          </cell>
          <cell r="I179">
            <v>133988575.73999998</v>
          </cell>
          <cell r="U179">
            <v>30025</v>
          </cell>
          <cell r="AK179">
            <v>2880</v>
          </cell>
          <cell r="AL179">
            <v>115091255.52000001</v>
          </cell>
          <cell r="AM179">
            <v>73232319.159999996</v>
          </cell>
          <cell r="AN179">
            <v>26076592.769999996</v>
          </cell>
        </row>
        <row r="206">
          <cell r="H206">
            <v>162</v>
          </cell>
          <cell r="I206">
            <v>2394843.9</v>
          </cell>
          <cell r="U206">
            <v>57</v>
          </cell>
          <cell r="AK206">
            <v>9473</v>
          </cell>
          <cell r="AL206">
            <v>418261245.75999993</v>
          </cell>
          <cell r="AM206">
            <v>266138711.23000005</v>
          </cell>
          <cell r="AN206">
            <v>95370286.069999993</v>
          </cell>
        </row>
        <row r="219">
          <cell r="V219">
            <v>531671520</v>
          </cell>
          <cell r="AK219">
            <v>7905</v>
          </cell>
          <cell r="AL219">
            <v>484330989.97999996</v>
          </cell>
          <cell r="AM219">
            <v>308179452.51999998</v>
          </cell>
          <cell r="AN219">
            <v>110225382.94999999</v>
          </cell>
        </row>
        <row r="230">
          <cell r="H230">
            <v>2639</v>
          </cell>
          <cell r="I230">
            <v>16189352.279999999</v>
          </cell>
          <cell r="U230">
            <v>1824</v>
          </cell>
          <cell r="V230">
            <v>9228256.8699999992</v>
          </cell>
          <cell r="AK230">
            <v>1357</v>
          </cell>
          <cell r="AL230">
            <v>9228703.6700000018</v>
          </cell>
          <cell r="AM230">
            <v>5872214.96</v>
          </cell>
          <cell r="AN230">
            <v>2030480.4100000001</v>
          </cell>
        </row>
        <row r="237">
          <cell r="F237">
            <v>1245828456.5714881</v>
          </cell>
          <cell r="AR237">
            <v>283416420</v>
          </cell>
        </row>
        <row r="238">
          <cell r="H238">
            <v>804</v>
          </cell>
          <cell r="U238">
            <v>772</v>
          </cell>
          <cell r="AK238">
            <v>749</v>
          </cell>
          <cell r="AL238">
            <v>873481564.29999995</v>
          </cell>
          <cell r="AM238">
            <v>555382261.76999998</v>
          </cell>
          <cell r="AN238">
            <v>195921754.75999999</v>
          </cell>
        </row>
        <row r="251">
          <cell r="AK251">
            <v>756</v>
          </cell>
          <cell r="AL251">
            <v>271387585.75</v>
          </cell>
          <cell r="AM251">
            <v>172683911.65000001</v>
          </cell>
          <cell r="AN251">
            <v>63008249.32</v>
          </cell>
        </row>
        <row r="252">
          <cell r="F252">
            <v>8538116733.585</v>
          </cell>
          <cell r="H252">
            <v>676598</v>
          </cell>
          <cell r="U252">
            <v>643201</v>
          </cell>
          <cell r="AK252">
            <v>122987</v>
          </cell>
          <cell r="AL252">
            <v>8606655343.5900002</v>
          </cell>
          <cell r="AM252">
            <v>5476391556.1300001</v>
          </cell>
          <cell r="AN252">
            <v>1944062652.2600002</v>
          </cell>
          <cell r="AR252">
            <v>1929664058</v>
          </cell>
        </row>
        <row r="253">
          <cell r="H253">
            <v>631421</v>
          </cell>
          <cell r="U253">
            <v>604057</v>
          </cell>
          <cell r="V253">
            <v>7813017599.1199989</v>
          </cell>
          <cell r="AK253">
            <v>115590</v>
          </cell>
          <cell r="AL253">
            <v>7962619017.29</v>
          </cell>
          <cell r="AM253">
            <v>5066591610.4200001</v>
          </cell>
          <cell r="AN253">
            <v>1798925964.8000002</v>
          </cell>
        </row>
        <row r="254">
          <cell r="H254">
            <v>61437</v>
          </cell>
          <cell r="U254">
            <v>57978</v>
          </cell>
          <cell r="V254">
            <v>636686093.67999983</v>
          </cell>
          <cell r="AK254">
            <v>13525</v>
          </cell>
          <cell r="AL254">
            <v>644036326.29999995</v>
          </cell>
          <cell r="AM254">
            <v>409799945.70999998</v>
          </cell>
          <cell r="AN254">
            <v>145136687.46000001</v>
          </cell>
        </row>
        <row r="255">
          <cell r="H255">
            <v>526884</v>
          </cell>
          <cell r="U255">
            <v>499475</v>
          </cell>
          <cell r="AK255">
            <v>94479</v>
          </cell>
          <cell r="AL255">
            <v>7063554757.6999998</v>
          </cell>
          <cell r="AM255">
            <v>4494534553.3100004</v>
          </cell>
          <cell r="AN255">
            <v>1586624379.49</v>
          </cell>
        </row>
        <row r="274">
          <cell r="H274">
            <v>149714</v>
          </cell>
          <cell r="U274">
            <v>143726</v>
          </cell>
          <cell r="AK274">
            <v>57610</v>
          </cell>
          <cell r="AL274">
            <v>1543056469.0899997</v>
          </cell>
          <cell r="AM274">
            <v>981828931.31000018</v>
          </cell>
          <cell r="AN274">
            <v>357427708.40999997</v>
          </cell>
        </row>
        <row r="279">
          <cell r="AK279">
            <v>1</v>
          </cell>
          <cell r="AL279">
            <v>44116.800000000003</v>
          </cell>
          <cell r="AM279">
            <v>28071.51</v>
          </cell>
          <cell r="AN279">
            <v>10564.36</v>
          </cell>
        </row>
        <row r="280">
          <cell r="F280">
            <v>3844364537.6014161</v>
          </cell>
          <cell r="H280">
            <v>176154</v>
          </cell>
          <cell r="U280">
            <v>166028</v>
          </cell>
          <cell r="AK280">
            <v>34333</v>
          </cell>
          <cell r="AL280">
            <v>3767335101.27</v>
          </cell>
          <cell r="AM280">
            <v>2397153382.6500001</v>
          </cell>
          <cell r="AN280">
            <v>852672989.2299999</v>
          </cell>
          <cell r="AR280">
            <v>872068117</v>
          </cell>
        </row>
        <row r="281">
          <cell r="H281">
            <v>42137</v>
          </cell>
          <cell r="U281">
            <v>38163</v>
          </cell>
          <cell r="V281">
            <v>806507349.86000001</v>
          </cell>
          <cell r="AK281">
            <v>16759</v>
          </cell>
          <cell r="AL281">
            <v>808484612.28000009</v>
          </cell>
          <cell r="AM281">
            <v>514438395.00999999</v>
          </cell>
          <cell r="AN281">
            <v>181688499.24000001</v>
          </cell>
        </row>
        <row r="282">
          <cell r="H282">
            <v>148107</v>
          </cell>
          <cell r="U282">
            <v>140357</v>
          </cell>
          <cell r="V282">
            <v>2914821734.2600002</v>
          </cell>
          <cell r="AK282">
            <v>33011</v>
          </cell>
          <cell r="AL282">
            <v>2958850488.9899998</v>
          </cell>
          <cell r="AM282">
            <v>1882714987.6399999</v>
          </cell>
          <cell r="AN282">
            <v>670984489.99000001</v>
          </cell>
        </row>
        <row r="283">
          <cell r="H283">
            <v>135374</v>
          </cell>
          <cell r="U283">
            <v>126068</v>
          </cell>
          <cell r="AK283">
            <v>24028</v>
          </cell>
          <cell r="AL283">
            <v>3206128629.1599998</v>
          </cell>
          <cell r="AM283">
            <v>2040058054.7000003</v>
          </cell>
          <cell r="AN283">
            <v>722774467.62</v>
          </cell>
        </row>
        <row r="301">
          <cell r="H301">
            <v>40780</v>
          </cell>
          <cell r="U301">
            <v>39960</v>
          </cell>
          <cell r="AK301">
            <v>17901</v>
          </cell>
          <cell r="AL301">
            <v>561206472.11000001</v>
          </cell>
          <cell r="AM301">
            <v>357095327.94999999</v>
          </cell>
          <cell r="AN301">
            <v>129898521.60999998</v>
          </cell>
        </row>
        <row r="306">
          <cell r="F306">
            <v>12492226912.195618</v>
          </cell>
          <cell r="H306">
            <v>7142230</v>
          </cell>
          <cell r="U306">
            <v>7002515</v>
          </cell>
          <cell r="V306">
            <v>12475872242.669998</v>
          </cell>
          <cell r="AK306">
            <v>1099855</v>
          </cell>
          <cell r="AL306">
            <v>12511914778.169998</v>
          </cell>
          <cell r="AM306">
            <v>8468401773.0699997</v>
          </cell>
          <cell r="AN306">
            <v>2818753468.73</v>
          </cell>
          <cell r="AR306">
            <v>2814368425</v>
          </cell>
        </row>
        <row r="307">
          <cell r="H307">
            <v>279911</v>
          </cell>
          <cell r="U307">
            <v>275849</v>
          </cell>
          <cell r="V307">
            <v>622102722.17000008</v>
          </cell>
          <cell r="AK307">
            <v>42188</v>
          </cell>
          <cell r="AL307">
            <v>624408762.16999996</v>
          </cell>
          <cell r="AM307">
            <v>424736831.46999997</v>
          </cell>
          <cell r="AN307">
            <v>140604218.35000002</v>
          </cell>
        </row>
        <row r="308">
          <cell r="H308">
            <v>5929840</v>
          </cell>
          <cell r="U308">
            <v>5830874</v>
          </cell>
          <cell r="V308">
            <v>10460366067.290001</v>
          </cell>
          <cell r="AK308">
            <v>940692</v>
          </cell>
          <cell r="AL308">
            <v>10487690466.889999</v>
          </cell>
          <cell r="AM308">
            <v>7073368934.6499996</v>
          </cell>
          <cell r="AN308">
            <v>2366669072.5900006</v>
          </cell>
        </row>
        <row r="309">
          <cell r="H309">
            <v>1142983</v>
          </cell>
          <cell r="U309">
            <v>1110274</v>
          </cell>
          <cell r="V309">
            <v>1393403453.2100003</v>
          </cell>
          <cell r="AK309">
            <v>223788</v>
          </cell>
          <cell r="AL309">
            <v>1399815549.1100001</v>
          </cell>
          <cell r="AM309">
            <v>970296006.94999993</v>
          </cell>
          <cell r="AN309">
            <v>311480177.79000002</v>
          </cell>
        </row>
        <row r="310">
          <cell r="H310">
            <v>7141421</v>
          </cell>
          <cell r="U310">
            <v>7001706</v>
          </cell>
          <cell r="V310">
            <v>12471868702.369999</v>
          </cell>
          <cell r="AK310">
            <v>1099776</v>
          </cell>
          <cell r="AL310">
            <v>12509489511.779999</v>
          </cell>
          <cell r="AM310">
            <v>8466858578.8099995</v>
          </cell>
          <cell r="AN310">
            <v>2818187258.8800001</v>
          </cell>
        </row>
        <row r="320">
          <cell r="H320">
            <v>809</v>
          </cell>
          <cell r="U320">
            <v>809</v>
          </cell>
          <cell r="V320">
            <v>4003540.3000000003</v>
          </cell>
          <cell r="AK320">
            <v>812</v>
          </cell>
          <cell r="AL320">
            <v>2425266.3899999997</v>
          </cell>
          <cell r="AM320">
            <v>1543194.2599999998</v>
          </cell>
          <cell r="AN320">
            <v>566209.84999999986</v>
          </cell>
        </row>
        <row r="322">
          <cell r="F322">
            <v>972488579.23267198</v>
          </cell>
          <cell r="H322">
            <v>144695</v>
          </cell>
          <cell r="U322">
            <v>136652</v>
          </cell>
          <cell r="V322">
            <v>969944910.56999993</v>
          </cell>
          <cell r="AK322">
            <v>57966</v>
          </cell>
          <cell r="AL322">
            <v>970865395.5200001</v>
          </cell>
          <cell r="AM322">
            <v>669067371.68999994</v>
          </cell>
          <cell r="AN322">
            <v>210728283.56</v>
          </cell>
          <cell r="AR322">
            <v>211140000</v>
          </cell>
        </row>
        <row r="327">
          <cell r="F327">
            <v>716774906.13333607</v>
          </cell>
          <cell r="H327">
            <v>1112</v>
          </cell>
          <cell r="I327">
            <v>2554208040.1399999</v>
          </cell>
          <cell r="U327">
            <v>438</v>
          </cell>
          <cell r="V327">
            <v>746234535</v>
          </cell>
          <cell r="AK327">
            <v>349</v>
          </cell>
          <cell r="AL327">
            <v>517207440.62999994</v>
          </cell>
          <cell r="AM327">
            <v>284494856.87</v>
          </cell>
          <cell r="AN327">
            <v>115255898.30000001</v>
          </cell>
          <cell r="AR327">
            <v>163644108</v>
          </cell>
        </row>
        <row r="335">
          <cell r="F335">
            <v>15275441.860104</v>
          </cell>
          <cell r="H335">
            <v>1683</v>
          </cell>
          <cell r="I335">
            <v>17284435.289999999</v>
          </cell>
          <cell r="U335">
            <v>1426</v>
          </cell>
          <cell r="V335">
            <v>15510358.890000001</v>
          </cell>
          <cell r="AK335">
            <v>914</v>
          </cell>
          <cell r="AL335">
            <v>15058422.360000001</v>
          </cell>
          <cell r="AM335">
            <v>9581666.9300000016</v>
          </cell>
          <cell r="AN335">
            <v>3417074.68</v>
          </cell>
          <cell r="AR335">
            <v>3470000</v>
          </cell>
        </row>
        <row r="341">
          <cell r="F341">
            <v>4257614037.6308999</v>
          </cell>
          <cell r="AK341">
            <v>24239</v>
          </cell>
          <cell r="AR341">
            <v>963653465</v>
          </cell>
        </row>
        <row r="342">
          <cell r="H342">
            <v>620</v>
          </cell>
          <cell r="I342">
            <v>61028000</v>
          </cell>
          <cell r="U342">
            <v>603</v>
          </cell>
          <cell r="V342">
            <v>59640000</v>
          </cell>
          <cell r="AK342">
            <v>334</v>
          </cell>
          <cell r="AL342">
            <v>59798460</v>
          </cell>
          <cell r="AM342">
            <v>38049760.07</v>
          </cell>
          <cell r="AN342">
            <v>13630497.820000002</v>
          </cell>
        </row>
        <row r="345">
          <cell r="H345">
            <v>52499</v>
          </cell>
          <cell r="I345">
            <v>6027886719.4842672</v>
          </cell>
          <cell r="AK345">
            <v>24153</v>
          </cell>
          <cell r="AL345">
            <v>3432450872.2400002</v>
          </cell>
          <cell r="AM345">
            <v>2154293335.3999996</v>
          </cell>
          <cell r="AN345">
            <v>776724727.75999999</v>
          </cell>
        </row>
        <row r="346">
          <cell r="H346">
            <v>52499</v>
          </cell>
          <cell r="I346">
            <v>6027886719.4842672</v>
          </cell>
          <cell r="U346">
            <v>29977</v>
          </cell>
          <cell r="V346">
            <v>3420852223.0870776</v>
          </cell>
          <cell r="AK346">
            <v>24100</v>
          </cell>
          <cell r="AL346">
            <v>3427404191.7000003</v>
          </cell>
          <cell r="AM346">
            <v>2151082132.7799997</v>
          </cell>
          <cell r="AN346">
            <v>775590016.09000003</v>
          </cell>
        </row>
        <row r="347">
          <cell r="U347">
            <v>63</v>
          </cell>
          <cell r="V347">
            <v>5046680.5399999991</v>
          </cell>
          <cell r="AK347">
            <v>62</v>
          </cell>
          <cell r="AL347">
            <v>5046680.5399999991</v>
          </cell>
          <cell r="AM347">
            <v>3211202.62</v>
          </cell>
          <cell r="AN347">
            <v>1134711.67</v>
          </cell>
        </row>
        <row r="348">
          <cell r="H348">
            <v>404</v>
          </cell>
          <cell r="I348">
            <v>244129322.9807418</v>
          </cell>
          <cell r="AK348">
            <v>284</v>
          </cell>
          <cell r="AL348">
            <v>178814684.26999998</v>
          </cell>
          <cell r="AM348">
            <v>106688068.2</v>
          </cell>
          <cell r="AN348">
            <v>40093484.140000001</v>
          </cell>
        </row>
        <row r="349">
          <cell r="H349">
            <v>404</v>
          </cell>
          <cell r="I349">
            <v>244129322.9807418</v>
          </cell>
          <cell r="U349">
            <v>314</v>
          </cell>
          <cell r="V349">
            <v>193955170.54121011</v>
          </cell>
          <cell r="AK349">
            <v>283</v>
          </cell>
          <cell r="AL349">
            <v>177844525.98999998</v>
          </cell>
          <cell r="AM349">
            <v>106070756.52</v>
          </cell>
          <cell r="AN349">
            <v>39875637.5</v>
          </cell>
        </row>
        <row r="350">
          <cell r="U350">
            <v>4</v>
          </cell>
          <cell r="V350">
            <v>970158.28</v>
          </cell>
          <cell r="AK350">
            <v>7</v>
          </cell>
          <cell r="AL350">
            <v>970158.28</v>
          </cell>
          <cell r="AM350">
            <v>617311.68000000005</v>
          </cell>
          <cell r="AN350">
            <v>217846.64</v>
          </cell>
        </row>
        <row r="351">
          <cell r="H351">
            <v>274</v>
          </cell>
          <cell r="I351">
            <v>631442906.30450964</v>
          </cell>
          <cell r="U351">
            <v>273</v>
          </cell>
          <cell r="V351">
            <v>629945491.30450964</v>
          </cell>
          <cell r="AK351">
            <v>274</v>
          </cell>
          <cell r="AL351">
            <v>619124020.23000002</v>
          </cell>
          <cell r="AM351">
            <v>393293384.60999995</v>
          </cell>
          <cell r="AN351">
            <v>139893049.31999999</v>
          </cell>
        </row>
        <row r="352">
          <cell r="F352">
            <v>2094807456.3437486</v>
          </cell>
          <cell r="H352">
            <v>2132</v>
          </cell>
          <cell r="I352">
            <v>2196089898.7400007</v>
          </cell>
          <cell r="U352">
            <v>2035</v>
          </cell>
          <cell r="V352">
            <v>2092701753.7899997</v>
          </cell>
          <cell r="AK352">
            <v>43</v>
          </cell>
          <cell r="AL352">
            <v>1691688001.8599997</v>
          </cell>
          <cell r="AM352">
            <v>1076420745.1900001</v>
          </cell>
          <cell r="AN352">
            <v>380549109.29999995</v>
          </cell>
          <cell r="AR352">
            <v>478137978</v>
          </cell>
        </row>
        <row r="355">
          <cell r="B355">
            <v>21</v>
          </cell>
          <cell r="C355" t="str">
            <v>Wyjątkowe tymczasowe wsparcie dla rolników i MŚP szczególnie dotkniętych kryzysem
związanym z COVID-19</v>
          </cell>
          <cell r="F355">
            <v>1198798726.895524</v>
          </cell>
          <cell r="H355">
            <v>195625</v>
          </cell>
          <cell r="U355">
            <v>180304</v>
          </cell>
          <cell r="V355">
            <v>1198851096.1099999</v>
          </cell>
          <cell r="AK355">
            <v>180340</v>
          </cell>
          <cell r="AL355">
            <v>1199187395.2399998</v>
          </cell>
          <cell r="AM355">
            <v>763042532.93000019</v>
          </cell>
          <cell r="AN355">
            <v>267027232.38999996</v>
          </cell>
          <cell r="AR355">
            <v>266943558</v>
          </cell>
        </row>
        <row r="356">
          <cell r="F356">
            <v>578723879.08111596</v>
          </cell>
          <cell r="H356">
            <v>34662</v>
          </cell>
          <cell r="U356">
            <v>30137</v>
          </cell>
          <cell r="V356">
            <v>578594815</v>
          </cell>
          <cell r="AK356">
            <v>30137</v>
          </cell>
          <cell r="AL356">
            <v>578724815</v>
          </cell>
          <cell r="AM356">
            <v>368242599.77000004</v>
          </cell>
          <cell r="AN356">
            <v>122722661.33</v>
          </cell>
          <cell r="AR356">
            <v>122722815</v>
          </cell>
        </row>
        <row r="357">
          <cell r="F357">
            <v>1110748125.180192</v>
          </cell>
          <cell r="AK357">
            <v>53466</v>
          </cell>
          <cell r="AR357">
            <v>262285099</v>
          </cell>
        </row>
        <row r="358">
          <cell r="AK358">
            <v>17662</v>
          </cell>
          <cell r="AL358">
            <v>586710746.80999994</v>
          </cell>
          <cell r="AM358">
            <v>373321628.94999999</v>
          </cell>
          <cell r="AN358">
            <v>137689495.24000001</v>
          </cell>
        </row>
        <row r="359">
          <cell r="AK359">
            <v>35804</v>
          </cell>
          <cell r="AL359">
            <v>673095313.02999997</v>
          </cell>
          <cell r="AM359">
            <v>428288593.16000003</v>
          </cell>
          <cell r="AN359">
            <v>160332838.28</v>
          </cell>
        </row>
        <row r="360">
          <cell r="F360">
            <v>79554741381.485474</v>
          </cell>
          <cell r="AK360">
            <v>1313862</v>
          </cell>
          <cell r="AR360">
            <v>18057323616</v>
          </cell>
        </row>
        <row r="361">
          <cell r="F361">
            <v>80099733381.485474</v>
          </cell>
          <cell r="V361">
            <v>80492821740.984787</v>
          </cell>
          <cell r="AL361">
            <v>72076096815.770004</v>
          </cell>
          <cell r="AM361">
            <v>46792385721.860008</v>
          </cell>
          <cell r="AN361">
            <v>16223739171.579998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7">
          <cell r="F7">
            <v>9751127.5399999879</v>
          </cell>
        </row>
        <row r="8">
          <cell r="F8">
            <v>22571733.219999999</v>
          </cell>
        </row>
        <row r="10">
          <cell r="F10">
            <v>114820000</v>
          </cell>
        </row>
        <row r="11">
          <cell r="F11">
            <v>419307000</v>
          </cell>
        </row>
        <row r="13">
          <cell r="F13">
            <v>1287463622.6071036</v>
          </cell>
        </row>
        <row r="14">
          <cell r="F14">
            <v>1009118763.2971035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3849338430.9499998</v>
          </cell>
        </row>
        <row r="20">
          <cell r="F20">
            <v>3288300000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46">
          <cell r="D46">
            <v>91919</v>
          </cell>
          <cell r="E46">
            <v>16873229147.809999</v>
          </cell>
          <cell r="M46">
            <v>50895</v>
          </cell>
          <cell r="N46">
            <v>9281009022.1500015</v>
          </cell>
          <cell r="W46">
            <v>7885744863.6099977</v>
          </cell>
          <cell r="X46">
            <v>5017699310.1900043</v>
          </cell>
          <cell r="Y46">
            <v>1768356701.9599972</v>
          </cell>
        </row>
        <row r="69">
          <cell r="D69">
            <v>896</v>
          </cell>
          <cell r="E69">
            <v>678237307.79000008</v>
          </cell>
          <cell r="M69">
            <v>231</v>
          </cell>
          <cell r="N69">
            <v>177268697.26999998</v>
          </cell>
          <cell r="W69">
            <v>176464244.66999999</v>
          </cell>
          <cell r="X69">
            <v>112284197.80999997</v>
          </cell>
          <cell r="Y69">
            <v>40129003</v>
          </cell>
        </row>
        <row r="92">
          <cell r="D92">
            <v>4443</v>
          </cell>
          <cell r="E92">
            <v>1489780594.96</v>
          </cell>
          <cell r="M92">
            <v>1900</v>
          </cell>
          <cell r="N92">
            <v>605243187.68999994</v>
          </cell>
          <cell r="W92">
            <v>589523452.43999994</v>
          </cell>
          <cell r="X92">
            <v>375113765.13</v>
          </cell>
          <cell r="Y92">
            <v>134020612.12000005</v>
          </cell>
        </row>
        <row r="115">
          <cell r="D115">
            <v>2141</v>
          </cell>
          <cell r="E115">
            <v>776787057.8499999</v>
          </cell>
          <cell r="M115">
            <v>477</v>
          </cell>
          <cell r="N115">
            <v>158986552.43000004</v>
          </cell>
          <cell r="W115">
            <v>155549782.23000002</v>
          </cell>
          <cell r="X115">
            <v>98976323.840000004</v>
          </cell>
          <cell r="Y115">
            <v>35438664.099999994</v>
          </cell>
        </row>
        <row r="138">
          <cell r="D138">
            <v>2666</v>
          </cell>
          <cell r="E138">
            <v>210155218.63</v>
          </cell>
          <cell r="M138">
            <v>433</v>
          </cell>
          <cell r="N138">
            <v>31506402.599999998</v>
          </cell>
          <cell r="W138">
            <v>23304835.600000001</v>
          </cell>
          <cell r="X138">
            <v>14828865.779999997</v>
          </cell>
          <cell r="Y138">
            <v>5168940.79</v>
          </cell>
        </row>
        <row r="161">
          <cell r="D161">
            <v>3016</v>
          </cell>
          <cell r="E161">
            <v>270608580.52000004</v>
          </cell>
          <cell r="M161">
            <v>1045</v>
          </cell>
          <cell r="N161">
            <v>88584395.699999988</v>
          </cell>
          <cell r="W161">
            <v>45441969</v>
          </cell>
          <cell r="X161">
            <v>28914723.110000007</v>
          </cell>
          <cell r="Y161">
            <v>10626203.300000001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963B-EA1D-4F35-A7F5-2029B57492F7}">
  <sheetPr>
    <pageSetUpPr fitToPage="1"/>
  </sheetPr>
  <dimension ref="A1:Q98"/>
  <sheetViews>
    <sheetView tabSelected="1" topLeftCell="A2" zoomScale="78" zoomScaleNormal="78" workbookViewId="0">
      <selection activeCell="B8" sqref="B8"/>
    </sheetView>
  </sheetViews>
  <sheetFormatPr defaultColWidth="9.26953125" defaultRowHeight="12.5" x14ac:dyDescent="0.25"/>
  <cols>
    <col min="1" max="1" width="12.7265625" style="1" customWidth="1"/>
    <col min="2" max="2" width="68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7265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2695312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61" t="s">
        <v>1</v>
      </c>
      <c r="E1" s="262"/>
      <c r="F1" s="263"/>
      <c r="G1" s="264" t="s">
        <v>2</v>
      </c>
      <c r="H1" s="264"/>
      <c r="I1" s="264"/>
      <c r="J1" s="265" t="s">
        <v>3</v>
      </c>
      <c r="K1" s="264"/>
      <c r="L1" s="264"/>
      <c r="M1" s="264"/>
      <c r="N1" s="266"/>
      <c r="O1" s="5" t="s">
        <v>4</v>
      </c>
    </row>
    <row r="2" spans="1:15" s="2" customFormat="1" ht="29" x14ac:dyDescent="0.25">
      <c r="A2" s="267" t="s">
        <v>5</v>
      </c>
      <c r="B2" s="270" t="s">
        <v>6</v>
      </c>
      <c r="C2" s="7" t="s">
        <v>7</v>
      </c>
      <c r="D2" s="273" t="s">
        <v>8</v>
      </c>
      <c r="E2" s="274"/>
      <c r="F2" s="270"/>
      <c r="G2" s="274" t="s">
        <v>9</v>
      </c>
      <c r="H2" s="274"/>
      <c r="I2" s="274"/>
      <c r="J2" s="275" t="s">
        <v>10</v>
      </c>
      <c r="K2" s="276"/>
      <c r="L2" s="276"/>
      <c r="M2" s="276"/>
      <c r="N2" s="277"/>
      <c r="O2" s="6" t="s">
        <v>11</v>
      </c>
    </row>
    <row r="3" spans="1:15" s="2" customFormat="1" ht="29" x14ac:dyDescent="0.25">
      <c r="A3" s="268"/>
      <c r="B3" s="271"/>
      <c r="C3" s="249" t="s">
        <v>12</v>
      </c>
      <c r="D3" s="251" t="s">
        <v>13</v>
      </c>
      <c r="E3" s="8" t="s">
        <v>14</v>
      </c>
      <c r="F3" s="9" t="s">
        <v>15</v>
      </c>
      <c r="G3" s="253" t="s">
        <v>16</v>
      </c>
      <c r="H3" s="10" t="s">
        <v>14</v>
      </c>
      <c r="I3" s="11" t="s">
        <v>15</v>
      </c>
      <c r="J3" s="255" t="s">
        <v>17</v>
      </c>
      <c r="K3" s="257" t="s">
        <v>14</v>
      </c>
      <c r="L3" s="258"/>
      <c r="M3" s="8" t="s">
        <v>18</v>
      </c>
      <c r="N3" s="9" t="s">
        <v>15</v>
      </c>
      <c r="O3" s="259" t="s">
        <v>12</v>
      </c>
    </row>
    <row r="4" spans="1:15" s="2" customFormat="1" ht="22.5" customHeight="1" thickBot="1" x14ac:dyDescent="0.3">
      <c r="A4" s="269"/>
      <c r="B4" s="272"/>
      <c r="C4" s="250"/>
      <c r="D4" s="252"/>
      <c r="E4" s="12" t="s">
        <v>12</v>
      </c>
      <c r="F4" s="13" t="s">
        <v>19</v>
      </c>
      <c r="G4" s="254"/>
      <c r="H4" s="12" t="s">
        <v>12</v>
      </c>
      <c r="I4" s="14" t="s">
        <v>19</v>
      </c>
      <c r="J4" s="256"/>
      <c r="K4" s="12" t="s">
        <v>12</v>
      </c>
      <c r="L4" s="12" t="s">
        <v>20</v>
      </c>
      <c r="M4" s="12" t="s">
        <v>12</v>
      </c>
      <c r="N4" s="13" t="s">
        <v>19</v>
      </c>
      <c r="O4" s="260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199211289.12118798</v>
      </c>
      <c r="D6" s="27">
        <f>SUM(D7:D8)</f>
        <v>200</v>
      </c>
      <c r="E6" s="28">
        <f>SUM(E7:E8)</f>
        <v>352471135.97000003</v>
      </c>
      <c r="F6" s="29">
        <f>IFERROR(E6/C6,".")</f>
        <v>1.7693331413340643</v>
      </c>
      <c r="G6" s="30">
        <f>SUM(G7:G8)</f>
        <v>65</v>
      </c>
      <c r="H6" s="28">
        <f>SUM(H7:H8)</f>
        <v>205040324.71999997</v>
      </c>
      <c r="I6" s="31">
        <f>IFERROR(H6/C6,".")</f>
        <v>1.0292605686380853</v>
      </c>
      <c r="J6" s="32">
        <f>'[3]arkusz główny'!AK8</f>
        <v>24</v>
      </c>
      <c r="K6" s="33">
        <f>SUM(K7:K8)</f>
        <v>142136188.97</v>
      </c>
      <c r="L6" s="33">
        <f>SUM(L7:L8)</f>
        <v>90441256.400000006</v>
      </c>
      <c r="M6" s="33">
        <f>SUM(M7:M8)</f>
        <v>32182620.75</v>
      </c>
      <c r="N6" s="34">
        <f>IFERROR(M6/O6,".")</f>
        <v>0.69962588606718079</v>
      </c>
      <c r="O6" s="35">
        <f>'[3]arkusz główny'!AR8</f>
        <v>45999757</v>
      </c>
    </row>
    <row r="7" spans="1:15" s="36" customFormat="1" ht="14" x14ac:dyDescent="0.3">
      <c r="A7" s="37" t="s">
        <v>25</v>
      </c>
      <c r="B7" s="38" t="s">
        <v>26</v>
      </c>
      <c r="C7" s="278"/>
      <c r="D7" s="40">
        <f>'[3]arkusz główny'!H9</f>
        <v>195</v>
      </c>
      <c r="E7" s="41">
        <f>'[3]arkusz główny'!I9</f>
        <v>213846805.05000001</v>
      </c>
      <c r="F7" s="279"/>
      <c r="G7" s="43">
        <f>'[3]arkusz główny'!U9</f>
        <v>62</v>
      </c>
      <c r="H7" s="41">
        <f>'[3]arkusz główny'!V9</f>
        <v>106829144.31999999</v>
      </c>
      <c r="I7" s="280"/>
      <c r="J7" s="44">
        <f>'[3]arkusz główny'!AK9</f>
        <v>24</v>
      </c>
      <c r="K7" s="45">
        <f>'[3]arkusz główny'!AL9</f>
        <v>84976115.150000006</v>
      </c>
      <c r="L7" s="45">
        <f>'[3]arkusz główny'!AM9</f>
        <v>54070301.450000003</v>
      </c>
      <c r="M7" s="45">
        <f>'[3]arkusz główny'!AN9</f>
        <v>19111212.82</v>
      </c>
      <c r="N7" s="281"/>
      <c r="O7" s="282"/>
    </row>
    <row r="8" spans="1:15" x14ac:dyDescent="0.25">
      <c r="A8" s="47" t="s">
        <v>27</v>
      </c>
      <c r="B8" s="48" t="s">
        <v>28</v>
      </c>
      <c r="C8" s="278"/>
      <c r="D8" s="49">
        <f>'[3]arkusz główny'!H16</f>
        <v>5</v>
      </c>
      <c r="E8" s="50">
        <f>'[3]arkusz główny'!I16</f>
        <v>138624330.92000002</v>
      </c>
      <c r="F8" s="279"/>
      <c r="G8" s="51">
        <f>'[3]arkusz główny'!U16</f>
        <v>3</v>
      </c>
      <c r="H8" s="50">
        <f>'[3]arkusz główny'!V16</f>
        <v>98211180.399999991</v>
      </c>
      <c r="I8" s="280"/>
      <c r="J8" s="52">
        <f>'[3]arkusz główny'!AK16</f>
        <v>2</v>
      </c>
      <c r="K8" s="53">
        <f>'[3]arkusz główny'!AL16</f>
        <v>57160073.82</v>
      </c>
      <c r="L8" s="54">
        <f>'[3]arkusz główny'!AM16</f>
        <v>36370954.950000003</v>
      </c>
      <c r="M8" s="45">
        <f>'[3]arkusz główny'!AN16</f>
        <v>13071407.93</v>
      </c>
      <c r="N8" s="281"/>
      <c r="O8" s="282"/>
    </row>
    <row r="9" spans="1:15" ht="24" x14ac:dyDescent="0.25">
      <c r="A9" s="55">
        <v>2</v>
      </c>
      <c r="B9" s="56" t="s">
        <v>29</v>
      </c>
      <c r="C9" s="57">
        <f>'[3]arkusz główny'!F20</f>
        <v>473881667.56544793</v>
      </c>
      <c r="D9" s="58">
        <f>D10+D12</f>
        <v>189</v>
      </c>
      <c r="E9" s="59">
        <f>E10+E12</f>
        <v>586420189.61000001</v>
      </c>
      <c r="F9" s="60">
        <f>IFERROR(E9/C9,".")</f>
        <v>1.23748232891708</v>
      </c>
      <c r="G9" s="61">
        <f>G10+G12</f>
        <v>131</v>
      </c>
      <c r="H9" s="59">
        <f>H10+H12</f>
        <v>489335000.31</v>
      </c>
      <c r="I9" s="62">
        <f>IFERROR(H9/C9,".")</f>
        <v>1.0326101088145974</v>
      </c>
      <c r="J9" s="63">
        <f>J12+J10</f>
        <v>29</v>
      </c>
      <c r="K9" s="64">
        <f>K10+K12</f>
        <v>396046923.35000002</v>
      </c>
      <c r="L9" s="64">
        <f>L10+L12</f>
        <v>252004655.95999998</v>
      </c>
      <c r="M9" s="64">
        <f>M10+M12</f>
        <v>88157734.12999998</v>
      </c>
      <c r="N9" s="65">
        <f>IFERROR(M9/O9,".")</f>
        <v>0.82390006098942359</v>
      </c>
      <c r="O9" s="66">
        <f>'[3]arkusz główny'!AR20</f>
        <v>107000519</v>
      </c>
    </row>
    <row r="10" spans="1:15" x14ac:dyDescent="0.25">
      <c r="A10" s="283" t="s">
        <v>30</v>
      </c>
      <c r="B10" s="38" t="s">
        <v>31</v>
      </c>
      <c r="C10" s="278"/>
      <c r="D10" s="284">
        <f>'[3]arkusz główny'!H21</f>
        <v>103</v>
      </c>
      <c r="E10" s="286">
        <f>'[3]arkusz główny'!I21</f>
        <v>499787010.64999998</v>
      </c>
      <c r="F10" s="279"/>
      <c r="G10" s="300">
        <f>'[3]arkusz główny'!U21</f>
        <v>88</v>
      </c>
      <c r="H10" s="286">
        <f>'[3]arkusz główny'!V21</f>
        <v>456392846.75</v>
      </c>
      <c r="I10" s="280"/>
      <c r="J10" s="302">
        <f>'[3]arkusz główny'!AK21</f>
        <v>17</v>
      </c>
      <c r="K10" s="291">
        <f>'[3]arkusz główny'!AL21</f>
        <v>374730059.70000005</v>
      </c>
      <c r="L10" s="303">
        <f>'[3]arkusz główny'!AM21</f>
        <v>238440735.92999998</v>
      </c>
      <c r="M10" s="291">
        <f>'[3]arkusz główny'!AN21</f>
        <v>83475380.679999977</v>
      </c>
      <c r="N10" s="281"/>
      <c r="O10" s="282"/>
    </row>
    <row r="11" spans="1:15" x14ac:dyDescent="0.25">
      <c r="A11" s="283"/>
      <c r="B11" s="72" t="s">
        <v>32</v>
      </c>
      <c r="C11" s="278"/>
      <c r="D11" s="285"/>
      <c r="E11" s="287"/>
      <c r="F11" s="279"/>
      <c r="G11" s="301"/>
      <c r="H11" s="287"/>
      <c r="I11" s="280"/>
      <c r="J11" s="302"/>
      <c r="K11" s="291"/>
      <c r="L11" s="304"/>
      <c r="M11" s="291"/>
      <c r="N11" s="281"/>
      <c r="O11" s="282"/>
    </row>
    <row r="12" spans="1:15" x14ac:dyDescent="0.25">
      <c r="A12" s="47" t="s">
        <v>33</v>
      </c>
      <c r="B12" s="48" t="s">
        <v>34</v>
      </c>
      <c r="C12" s="278"/>
      <c r="D12" s="49">
        <f>'[3]arkusz główny'!H27</f>
        <v>86</v>
      </c>
      <c r="E12" s="50">
        <f>'[3]arkusz główny'!I27</f>
        <v>86633178.959999993</v>
      </c>
      <c r="F12" s="279"/>
      <c r="G12" s="51">
        <f>'[3]arkusz główny'!U27</f>
        <v>43</v>
      </c>
      <c r="H12" s="50">
        <f>'[3]arkusz główny'!V27</f>
        <v>32942153.560000002</v>
      </c>
      <c r="I12" s="280"/>
      <c r="J12" s="52">
        <f>'[3]arkusz główny'!AK27</f>
        <v>12</v>
      </c>
      <c r="K12" s="53">
        <f>'[3]arkusz główny'!AL27</f>
        <v>21316863.650000002</v>
      </c>
      <c r="L12" s="53">
        <f>'[3]arkusz główny'!AM27</f>
        <v>13563920.030000001</v>
      </c>
      <c r="M12" s="53">
        <f>'[3]arkusz główny'!AN27</f>
        <v>4682353.45</v>
      </c>
      <c r="N12" s="281"/>
      <c r="O12" s="282"/>
    </row>
    <row r="13" spans="1:15" x14ac:dyDescent="0.25">
      <c r="A13" s="55">
        <v>3</v>
      </c>
      <c r="B13" s="56" t="s">
        <v>35</v>
      </c>
      <c r="C13" s="57">
        <f>'[3]arkusz główny'!F39</f>
        <v>169997007.70147201</v>
      </c>
      <c r="D13" s="58">
        <f>D14+D17</f>
        <v>4616</v>
      </c>
      <c r="E13" s="59">
        <f>E14+E17</f>
        <v>268858534.80000001</v>
      </c>
      <c r="F13" s="60"/>
      <c r="G13" s="61">
        <f>G14+G17</f>
        <v>3419</v>
      </c>
      <c r="H13" s="59">
        <f>H14+H17</f>
        <v>170720139.81999999</v>
      </c>
      <c r="I13" s="62">
        <f>IFERROR(H13/C13,".")</f>
        <v>1.0042537932185127</v>
      </c>
      <c r="J13" s="63">
        <f>'[3]arkusz główny'!AK39</f>
        <v>10669</v>
      </c>
      <c r="K13" s="64">
        <f>K14+K17</f>
        <v>146453348.34</v>
      </c>
      <c r="L13" s="64">
        <f>L14+L17</f>
        <v>93188159.079999983</v>
      </c>
      <c r="M13" s="64">
        <f>M14+M17</f>
        <v>33303951.370000005</v>
      </c>
      <c r="N13" s="65">
        <f>IFERROR(M13/O13,".")</f>
        <v>0.8538511391022553</v>
      </c>
      <c r="O13" s="66">
        <f>'[3]arkusz główny'!AR39</f>
        <v>39004400</v>
      </c>
    </row>
    <row r="14" spans="1:15" x14ac:dyDescent="0.25">
      <c r="A14" s="288" t="s">
        <v>36</v>
      </c>
      <c r="B14" s="73" t="s">
        <v>37</v>
      </c>
      <c r="C14" s="278"/>
      <c r="D14" s="44">
        <f>D15+D16</f>
        <v>4417</v>
      </c>
      <c r="E14" s="292"/>
      <c r="F14" s="294"/>
      <c r="G14" s="74">
        <f>G15+G16</f>
        <v>3318</v>
      </c>
      <c r="H14" s="75">
        <f>H15+H16</f>
        <v>32322860.759999987</v>
      </c>
      <c r="I14" s="295"/>
      <c r="J14" s="44">
        <f>'[3]arkusz główny'!AK40</f>
        <v>10601</v>
      </c>
      <c r="K14" s="45">
        <f>K15+K16</f>
        <v>31690063.5</v>
      </c>
      <c r="L14" s="45">
        <f>L15+L16</f>
        <v>20164282.460000001</v>
      </c>
      <c r="M14" s="45">
        <f>M15+M16</f>
        <v>7298265.7400000002</v>
      </c>
      <c r="N14" s="296"/>
      <c r="O14" s="299"/>
    </row>
    <row r="15" spans="1:15" ht="24" x14ac:dyDescent="0.25">
      <c r="A15" s="289"/>
      <c r="B15" s="73" t="s">
        <v>38</v>
      </c>
      <c r="C15" s="278"/>
      <c r="D15" s="44">
        <f>'[3]arkusz główny'!H41</f>
        <v>4417</v>
      </c>
      <c r="E15" s="292"/>
      <c r="F15" s="294"/>
      <c r="G15" s="74">
        <f>'[3]arkusz główny'!U41</f>
        <v>3318</v>
      </c>
      <c r="H15" s="75">
        <f>'[3]zobowiązania wieloletnie'!F7</f>
        <v>9751127.5399999879</v>
      </c>
      <c r="I15" s="295"/>
      <c r="J15" s="44">
        <f>'[3]arkusz główny'!AK41</f>
        <v>2446</v>
      </c>
      <c r="K15" s="45">
        <f>'[3]arkusz główny'!AL41</f>
        <v>9118330.2799999993</v>
      </c>
      <c r="L15" s="45">
        <f>'[3]arkusz główny'!AM41</f>
        <v>5801963.0800000001</v>
      </c>
      <c r="M15" s="45">
        <f>'[3]arkusz główny'!AN41</f>
        <v>2070180.7099999997</v>
      </c>
      <c r="N15" s="297"/>
      <c r="O15" s="299"/>
    </row>
    <row r="16" spans="1:15" x14ac:dyDescent="0.25">
      <c r="A16" s="290"/>
      <c r="B16" s="76" t="s">
        <v>39</v>
      </c>
      <c r="C16" s="278"/>
      <c r="D16" s="77"/>
      <c r="E16" s="293"/>
      <c r="F16" s="294"/>
      <c r="G16" s="78"/>
      <c r="H16" s="79">
        <f>'[3]zobowiązania wieloletnie'!F8</f>
        <v>22571733.219999999</v>
      </c>
      <c r="I16" s="295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7"/>
      <c r="O16" s="299"/>
    </row>
    <row r="17" spans="1:17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4"/>
      <c r="G17" s="83">
        <f>'[3]arkusz główny'!U51</f>
        <v>101</v>
      </c>
      <c r="H17" s="84">
        <f>'[3]arkusz główny'!V51</f>
        <v>138397279.06</v>
      </c>
      <c r="I17" s="295"/>
      <c r="J17" s="52">
        <f>'[3]arkusz główny'!AK51</f>
        <v>69</v>
      </c>
      <c r="K17" s="53">
        <f>'[3]arkusz główny'!AL51</f>
        <v>114763284.84</v>
      </c>
      <c r="L17" s="53">
        <f>'[3]arkusz główny'!AM51</f>
        <v>73023876.61999999</v>
      </c>
      <c r="M17" s="53">
        <f>'[3]arkusz główny'!AN51</f>
        <v>26005685.630000003</v>
      </c>
      <c r="N17" s="298"/>
      <c r="O17" s="299"/>
    </row>
    <row r="18" spans="1:17" x14ac:dyDescent="0.25">
      <c r="A18" s="55">
        <v>4</v>
      </c>
      <c r="B18" s="56" t="s">
        <v>42</v>
      </c>
      <c r="C18" s="57">
        <f>'[3]arkusz główny'!F55</f>
        <v>17055084732.570107</v>
      </c>
      <c r="D18" s="58">
        <f>D19+D24+D25+D26+D27+D28</f>
        <v>128668</v>
      </c>
      <c r="E18" s="59">
        <f>E19+E24+E25+E26+E27+E28</f>
        <v>35947953779.69603</v>
      </c>
      <c r="F18" s="60">
        <f t="shared" ref="F18:F31" si="0">IFERROR(E18/C18,".")</f>
        <v>2.107755800887122</v>
      </c>
      <c r="G18" s="61">
        <f>G19+G24+G25+G26+G27+G28</f>
        <v>66318</v>
      </c>
      <c r="H18" s="59">
        <f>H19+H24+H25+H26+H27+H28</f>
        <v>16594916314.24423</v>
      </c>
      <c r="I18" s="62">
        <f t="shared" ref="I18:I31" si="1">IFERROR(H18/C18,".")</f>
        <v>0.97301869644499084</v>
      </c>
      <c r="J18" s="63">
        <f>'[3]arkusz główny'!AK55</f>
        <v>49064</v>
      </c>
      <c r="K18" s="64">
        <f>K19+K24+K25+K26+K27+K30</f>
        <v>12906477714.33</v>
      </c>
      <c r="L18" s="64">
        <f>L19+L24+L25+L26+L27+L30</f>
        <v>8427961852.6800051</v>
      </c>
      <c r="M18" s="64">
        <f>M19+M24+M25+M26+M27+M30</f>
        <v>2898037505.8999968</v>
      </c>
      <c r="N18" s="65">
        <f t="shared" ref="N18:N31" si="2">IFERROR(M18/O18,".")</f>
        <v>0.74511678930379022</v>
      </c>
      <c r="O18" s="66">
        <f>'[3]arkusz główny'!AR55</f>
        <v>3889373515</v>
      </c>
    </row>
    <row r="19" spans="1:17" x14ac:dyDescent="0.25">
      <c r="A19" s="288" t="s">
        <v>43</v>
      </c>
      <c r="B19" s="85" t="s">
        <v>44</v>
      </c>
      <c r="C19" s="86">
        <f>'[3]arkusz główny'!F56</f>
        <v>10902635668.289921</v>
      </c>
      <c r="D19" s="68">
        <f>'[3]arkusz główny'!H56</f>
        <v>105081</v>
      </c>
      <c r="E19" s="69">
        <f>'[3]arkusz główny'!I56</f>
        <v>20298797907.560001</v>
      </c>
      <c r="F19" s="87">
        <f t="shared" si="0"/>
        <v>1.8618248398961559</v>
      </c>
      <c r="G19" s="70">
        <f>'[3]arkusz główny'!U56</f>
        <v>54981</v>
      </c>
      <c r="H19" s="69">
        <f>'[3]arkusz główny'!V56</f>
        <v>10342598257.84</v>
      </c>
      <c r="I19" s="87">
        <f t="shared" si="1"/>
        <v>0.94863284186604735</v>
      </c>
      <c r="J19" s="71">
        <f>'[3]arkusz główny'!AK56</f>
        <v>44558</v>
      </c>
      <c r="K19" s="54">
        <f>'[3]arkusz główny'!AL56</f>
        <v>8876029147.5499973</v>
      </c>
      <c r="L19" s="54">
        <f>'[3]arkusz główny'!AM56</f>
        <v>5647817185.8600044</v>
      </c>
      <c r="M19" s="54">
        <f>'[3]arkusz główny'!AN56</f>
        <v>1993740125.2699966</v>
      </c>
      <c r="N19" s="88">
        <f t="shared" si="2"/>
        <v>0.80687737973043527</v>
      </c>
      <c r="O19" s="89">
        <f>'[3]arkusz główny'!AR56</f>
        <v>2470933224</v>
      </c>
      <c r="P19" s="90"/>
      <c r="Q19" s="90"/>
    </row>
    <row r="20" spans="1:17" x14ac:dyDescent="0.25">
      <c r="A20" s="283"/>
      <c r="B20" s="91" t="s">
        <v>45</v>
      </c>
      <c r="C20" s="92">
        <f>[3]limity_ogółem!E100</f>
        <v>10248769746.784016</v>
      </c>
      <c r="D20" s="93">
        <f>'[3]4.1_modernizacja'!D46+'[3]4.1_modernizacja'!D69+'[3]4.1_modernizacja'!D92+'[3]4.1_modernizacja'!D115</f>
        <v>99399</v>
      </c>
      <c r="E20" s="94">
        <f>'[3]4.1_modernizacja'!E46+'[3]4.1_modernizacja'!E69+'[3]4.1_modernizacja'!E92+'[3]4.1_modernizacja'!E115</f>
        <v>19818034108.409996</v>
      </c>
      <c r="F20" s="87">
        <f t="shared" si="0"/>
        <v>1.9336988339140648</v>
      </c>
      <c r="G20" s="95">
        <f>'[3]4.1_modernizacja'!M46+'[3]4.1_modernizacja'!M69+'[3]4.1_modernizacja'!M92+'[3]4.1_modernizacja'!M115</f>
        <v>53503</v>
      </c>
      <c r="H20" s="94">
        <f>'[3]4.1_modernizacja'!N46+'[3]4.1_modernizacja'!N69+'[3]4.1_modernizacja'!N92+'[3]4.1_modernizacja'!N115</f>
        <v>10222507459.540003</v>
      </c>
      <c r="I20" s="87">
        <f t="shared" si="1"/>
        <v>0.99743751807359571</v>
      </c>
      <c r="J20" s="80">
        <v>44131</v>
      </c>
      <c r="K20" s="81">
        <f>'[3]4.1_modernizacja'!W46+'[3]4.1_modernizacja'!W69+'[3]4.1_modernizacja'!W92+'[3]4.1_modernizacja'!W115</f>
        <v>8807282342.9499969</v>
      </c>
      <c r="L20" s="81">
        <f>'[3]4.1_modernizacja'!X46+'[3]4.1_modernizacja'!X69+'[3]4.1_modernizacja'!X92+'[3]4.1_modernizacja'!X115</f>
        <v>5604073596.970005</v>
      </c>
      <c r="M20" s="81">
        <f>'[3]4.1_modernizacja'!Y46+'[3]4.1_modernizacja'!Y69+'[3]4.1_modernizacja'!Y92+'[3]4.1_modernizacja'!Y115</f>
        <v>1977944981.1799972</v>
      </c>
      <c r="N20" s="96">
        <f t="shared" si="2"/>
        <v>0.85131417651883556</v>
      </c>
      <c r="O20" s="92">
        <f>[3]limity_ogółem!D100</f>
        <v>2323401907</v>
      </c>
    </row>
    <row r="21" spans="1:17" x14ac:dyDescent="0.25">
      <c r="A21" s="283"/>
      <c r="B21" s="91" t="s">
        <v>46</v>
      </c>
      <c r="C21" s="97">
        <f>[3]limity_ogółem!E101</f>
        <v>35014286.057352006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6.0019849693857559</v>
      </c>
      <c r="G21" s="95">
        <f>'[3]4.1_modernizacja'!M138</f>
        <v>433</v>
      </c>
      <c r="H21" s="94">
        <f>'[3]4.1_modernizacja'!N138</f>
        <v>31506402.599999998</v>
      </c>
      <c r="I21" s="98">
        <f t="shared" si="1"/>
        <v>0.89981565091442295</v>
      </c>
      <c r="J21" s="80">
        <v>349</v>
      </c>
      <c r="K21" s="81">
        <f>'[3]4.1_modernizacja'!W138</f>
        <v>23304835.600000001</v>
      </c>
      <c r="L21" s="81">
        <f>'[3]4.1_modernizacja'!X138</f>
        <v>14828865.779999997</v>
      </c>
      <c r="M21" s="81">
        <f>'[3]4.1_modernizacja'!Y138</f>
        <v>5168940.79</v>
      </c>
      <c r="N21" s="96">
        <f t="shared" si="2"/>
        <v>0.64611759874999997</v>
      </c>
      <c r="O21" s="92">
        <f>[3]limity_ogółem!D101</f>
        <v>8000000</v>
      </c>
    </row>
    <row r="22" spans="1:17" x14ac:dyDescent="0.25">
      <c r="A22" s="283"/>
      <c r="B22" s="91" t="s">
        <v>47</v>
      </c>
      <c r="C22" s="99">
        <f>[3]limity_ogółem!E102</f>
        <v>89533288.408360019</v>
      </c>
      <c r="D22" s="40">
        <f>'[3]4.1_modernizacja'!D161</f>
        <v>3016</v>
      </c>
      <c r="E22" s="41">
        <f>'[3]4.1_modernizacja'!E161</f>
        <v>270608580.52000004</v>
      </c>
      <c r="F22" s="100">
        <f t="shared" si="0"/>
        <v>3.0224354017441901</v>
      </c>
      <c r="G22" s="43">
        <f>'[3]4.1_modernizacja'!M161</f>
        <v>1045</v>
      </c>
      <c r="H22" s="41">
        <f>'[3]4.1_modernizacja'!N161</f>
        <v>88584395.699999988</v>
      </c>
      <c r="I22" s="101">
        <f t="shared" si="1"/>
        <v>0.98940178870642903</v>
      </c>
      <c r="J22" s="71">
        <v>572</v>
      </c>
      <c r="K22" s="54">
        <f>'[3]4.1_modernizacja'!W161</f>
        <v>45441969</v>
      </c>
      <c r="L22" s="54">
        <f>'[3]4.1_modernizacja'!X161</f>
        <v>28914723.110000007</v>
      </c>
      <c r="M22" s="81">
        <f>'[3]4.1_modernizacja'!Y161</f>
        <v>10626203.300000001</v>
      </c>
      <c r="N22" s="102">
        <f t="shared" si="2"/>
        <v>0.4988827840375587</v>
      </c>
      <c r="O22" s="92">
        <f>[3]limity_ogółem!D102</f>
        <v>21300000</v>
      </c>
    </row>
    <row r="23" spans="1:17" x14ac:dyDescent="0.25">
      <c r="A23" s="283"/>
      <c r="B23" s="91" t="s">
        <v>135</v>
      </c>
      <c r="C23" s="92">
        <f>C19-C20-C21-C22</f>
        <v>529318347.04019308</v>
      </c>
      <c r="D23" s="148"/>
      <c r="E23" s="149"/>
      <c r="F23" s="125"/>
      <c r="G23" s="148"/>
      <c r="H23" s="149"/>
      <c r="I23" s="125"/>
      <c r="J23" s="247"/>
      <c r="K23" s="248"/>
      <c r="L23" s="248"/>
      <c r="M23" s="248"/>
      <c r="N23" s="125"/>
      <c r="O23" s="92">
        <f t="shared" ref="O23" si="3">O19-O20-O21-O22</f>
        <v>118231317</v>
      </c>
    </row>
    <row r="24" spans="1:17" x14ac:dyDescent="0.25">
      <c r="A24" s="283"/>
      <c r="B24" s="85" t="s">
        <v>48</v>
      </c>
      <c r="C24" s="103">
        <f>'[3]arkusz główny'!F71</f>
        <v>409479536.14450401</v>
      </c>
      <c r="D24" s="104">
        <f>'[3]arkusz główny'!H71</f>
        <v>4681</v>
      </c>
      <c r="E24" s="105">
        <f>'[3]arkusz główny'!I71</f>
        <v>805486735.70000005</v>
      </c>
      <c r="F24" s="106">
        <f t="shared" si="0"/>
        <v>1.9670988769894142</v>
      </c>
      <c r="G24" s="107">
        <f>'[3]arkusz główny'!U71</f>
        <v>2765</v>
      </c>
      <c r="H24" s="105">
        <f>'[3]arkusz główny'!V71</f>
        <v>411772367.66999996</v>
      </c>
      <c r="I24" s="108">
        <f t="shared" si="1"/>
        <v>1.0055993800009748</v>
      </c>
      <c r="J24" s="109">
        <f>'[3]arkusz główny'!AK71</f>
        <v>2580</v>
      </c>
      <c r="K24" s="84">
        <f>'[3]arkusz główny'!AL71</f>
        <v>401913527.53000003</v>
      </c>
      <c r="L24" s="84">
        <f>'[3]arkusz główny'!AM71</f>
        <v>349820859.68000001</v>
      </c>
      <c r="M24" s="84">
        <f>'[3]arkusz główny'!AN71</f>
        <v>90058304.99000001</v>
      </c>
      <c r="N24" s="110">
        <f t="shared" si="2"/>
        <v>0.97997754790660796</v>
      </c>
      <c r="O24" s="111">
        <f>'[3]arkusz główny'!AR71</f>
        <v>91898335</v>
      </c>
    </row>
    <row r="25" spans="1:17" ht="36" x14ac:dyDescent="0.25">
      <c r="A25" s="305"/>
      <c r="B25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5" s="103">
        <f>'[3]arkusz główny'!F75</f>
        <v>547627151.04583597</v>
      </c>
      <c r="D25" s="104">
        <f>'[3]arkusz główny'!H75</f>
        <v>11999</v>
      </c>
      <c r="E25" s="105">
        <f>'[3]arkusz główny'!I75</f>
        <v>984510347.77999997</v>
      </c>
      <c r="F25" s="112">
        <f t="shared" si="0"/>
        <v>1.7977749019562348</v>
      </c>
      <c r="G25" s="107">
        <f>'[3]arkusz główny'!U75</f>
        <v>6337</v>
      </c>
      <c r="H25" s="105">
        <f>'[3]arkusz główny'!V75</f>
        <v>549684387.4000001</v>
      </c>
      <c r="I25" s="108">
        <f t="shared" si="1"/>
        <v>1.0037566368837545</v>
      </c>
      <c r="J25" s="109">
        <f>'[3]arkusz główny'!AK75</f>
        <v>5044</v>
      </c>
      <c r="K25" s="84">
        <f>'[3]arkusz główny'!AL75</f>
        <v>422353591.54000002</v>
      </c>
      <c r="L25" s="84">
        <f>'[3]arkusz główny'!AM75</f>
        <v>390230560.01999998</v>
      </c>
      <c r="M25" s="84">
        <f>'[3]arkusz główny'!AN75</f>
        <v>94672280.560000017</v>
      </c>
      <c r="N25" s="110">
        <f t="shared" si="2"/>
        <v>0.75735871068413418</v>
      </c>
      <c r="O25" s="111">
        <f>'[3]arkusz główny'!AR75</f>
        <v>125003224</v>
      </c>
    </row>
    <row r="26" spans="1:17" x14ac:dyDescent="0.25">
      <c r="A26" s="47" t="s">
        <v>49</v>
      </c>
      <c r="B26" s="85" t="s">
        <v>50</v>
      </c>
      <c r="C26" s="113">
        <f>'[3]arkusz główny'!F85</f>
        <v>3018859517.9917636</v>
      </c>
      <c r="D26" s="93">
        <f>'[3]arkusz główny'!H85</f>
        <v>5846</v>
      </c>
      <c r="E26" s="94">
        <f>'[3]arkusz główny'!I85</f>
        <v>11191473194.859999</v>
      </c>
      <c r="F26" s="114">
        <f t="shared" si="0"/>
        <v>3.7071858190688198</v>
      </c>
      <c r="G26" s="95">
        <f>'[3]arkusz główny'!U85</f>
        <v>1426</v>
      </c>
      <c r="H26" s="94">
        <f>'[3]arkusz główny'!V85</f>
        <v>3056233411.7600002</v>
      </c>
      <c r="I26" s="115">
        <f t="shared" si="1"/>
        <v>1.0123801367852647</v>
      </c>
      <c r="J26" s="52">
        <f>'[3]arkusz główny'!AK85</f>
        <v>1047</v>
      </c>
      <c r="K26" s="53">
        <f>'[3]arkusz główny'!AL85</f>
        <v>2515161786.1800003</v>
      </c>
      <c r="L26" s="53">
        <f>'[3]arkusz główny'!AM85</f>
        <v>1600397437.5399997</v>
      </c>
      <c r="M26" s="53">
        <f>'[3]arkusz główny'!AN85</f>
        <v>564447631.24000001</v>
      </c>
      <c r="N26" s="116">
        <f t="shared" si="2"/>
        <v>0.82183609548078684</v>
      </c>
      <c r="O26" s="117">
        <f>'[3]arkusz główny'!AR85</f>
        <v>686812899</v>
      </c>
    </row>
    <row r="27" spans="1:17" x14ac:dyDescent="0.25">
      <c r="A27" s="288" t="s">
        <v>51</v>
      </c>
      <c r="B27" s="82" t="s">
        <v>52</v>
      </c>
      <c r="C27" s="113">
        <f>'[3]arkusz główny'!F97</f>
        <v>1797461576.9739797</v>
      </c>
      <c r="D27" s="93">
        <f>'[3]arkusz główny'!H97</f>
        <v>234</v>
      </c>
      <c r="E27" s="94">
        <f>'[3]arkusz główny'!I97</f>
        <v>2189936393.7660294</v>
      </c>
      <c r="F27" s="114">
        <f t="shared" si="0"/>
        <v>1.218349488979219</v>
      </c>
      <c r="G27" s="51">
        <f>'[3]arkusz główny'!U97</f>
        <v>185</v>
      </c>
      <c r="H27" s="94">
        <f>'[3]arkusz główny'!V97</f>
        <v>1877256341.0742307</v>
      </c>
      <c r="I27" s="115">
        <f t="shared" si="1"/>
        <v>1.0443930291041799</v>
      </c>
      <c r="J27" s="118">
        <f>'[3]arkusz główny'!AK97</f>
        <v>56</v>
      </c>
      <c r="K27" s="81">
        <f>'[3]arkusz główny'!AL97</f>
        <v>683828399.59000003</v>
      </c>
      <c r="L27" s="119">
        <f>'[3]arkusz główny'!AM97</f>
        <v>435120009.71999997</v>
      </c>
      <c r="M27" s="53">
        <f>'[3]arkusz główny'!AN97</f>
        <v>153387888.59</v>
      </c>
      <c r="N27" s="116">
        <f t="shared" si="2"/>
        <v>0.3626358289291588</v>
      </c>
      <c r="O27" s="117">
        <f>'[3]arkusz główny'!AR97</f>
        <v>422980512</v>
      </c>
    </row>
    <row r="28" spans="1:17" x14ac:dyDescent="0.25">
      <c r="A28" s="289"/>
      <c r="B28" s="82" t="s">
        <v>53</v>
      </c>
      <c r="C28" s="113">
        <f>'[3]arkusz główny'!F98</f>
        <v>379021282.12409997</v>
      </c>
      <c r="D28" s="93">
        <f>'[3]arkusz główny'!H98</f>
        <v>827</v>
      </c>
      <c r="E28" s="94">
        <f>'[3]arkusz główny'!I98</f>
        <v>477749200.03000009</v>
      </c>
      <c r="F28" s="114">
        <f t="shared" si="0"/>
        <v>1.260481198714257</v>
      </c>
      <c r="G28" s="51">
        <f>'[3]arkusz główny'!U98</f>
        <v>624</v>
      </c>
      <c r="H28" s="94">
        <f>'[3]arkusz główny'!V98</f>
        <v>357371548.5</v>
      </c>
      <c r="I28" s="115">
        <f t="shared" si="1"/>
        <v>0.94287989977034758</v>
      </c>
      <c r="J28" s="118">
        <f>'[3]arkusz główny'!AK98</f>
        <v>19</v>
      </c>
      <c r="K28" s="81">
        <f>'[3]arkusz główny'!AL98</f>
        <v>7191261.9399999995</v>
      </c>
      <c r="L28" s="119">
        <f>'[3]arkusz główny'!AM98</f>
        <v>4575799.8599999994</v>
      </c>
      <c r="M28" s="53">
        <f>'[3]arkusz główny'!AN98</f>
        <v>1731275.25</v>
      </c>
      <c r="N28" s="116">
        <f t="shared" si="2"/>
        <v>1.8870447355020973E-2</v>
      </c>
      <c r="O28" s="117">
        <f>'[3]arkusz główny'!AR98</f>
        <v>91745321</v>
      </c>
    </row>
    <row r="29" spans="1:17" x14ac:dyDescent="0.25">
      <c r="A29" s="289"/>
      <c r="B29" s="120" t="str">
        <f>'[3]arkusz główny'!D99</f>
        <v>w tym beneficjent - PGW Wody Polskie</v>
      </c>
      <c r="C29" s="113"/>
      <c r="D29" s="93">
        <f>'[3]arkusz główny'!H99</f>
        <v>24</v>
      </c>
      <c r="E29" s="94">
        <f>'[3]arkusz główny'!I99</f>
        <v>152650722.06</v>
      </c>
      <c r="F29" s="114" t="str">
        <f t="shared" si="0"/>
        <v>.</v>
      </c>
      <c r="G29" s="51">
        <f>'[3]arkusz główny'!U99</f>
        <v>15</v>
      </c>
      <c r="H29" s="94">
        <f>'[3]arkusz główny'!V99</f>
        <v>124529365</v>
      </c>
      <c r="I29" s="115" t="str">
        <f t="shared" si="1"/>
        <v>.</v>
      </c>
      <c r="J29" s="118">
        <f>'[3]arkusz główny'!AK99</f>
        <v>0</v>
      </c>
      <c r="K29" s="81">
        <f>'[3]arkusz główny'!AL99</f>
        <v>0</v>
      </c>
      <c r="L29" s="119">
        <f>'[3]arkusz główny'!AM99</f>
        <v>0</v>
      </c>
      <c r="M29" s="53">
        <f>'[3]arkusz główny'!AN99</f>
        <v>0</v>
      </c>
      <c r="N29" s="116">
        <f t="shared" si="2"/>
        <v>0</v>
      </c>
      <c r="O29" s="117">
        <f>'[3]arkusz główny'!AR99</f>
        <v>29439482</v>
      </c>
    </row>
    <row r="30" spans="1:17" x14ac:dyDescent="0.25">
      <c r="A30" s="290"/>
      <c r="B30" s="120" t="str">
        <f>'[3]arkusz główny'!D100</f>
        <v>w tym beneficjenci - gminy</v>
      </c>
      <c r="C30" s="113"/>
      <c r="D30" s="93">
        <f>'[3]arkusz główny'!H100</f>
        <v>803</v>
      </c>
      <c r="E30" s="94">
        <f>'[3]arkusz główny'!I100</f>
        <v>325098477.97000003</v>
      </c>
      <c r="F30" s="114" t="str">
        <f t="shared" si="0"/>
        <v>.</v>
      </c>
      <c r="G30" s="51">
        <f>'[3]arkusz główny'!U100</f>
        <v>609</v>
      </c>
      <c r="H30" s="94">
        <f>'[3]arkusz główny'!V100</f>
        <v>232842183.5</v>
      </c>
      <c r="I30" s="115" t="str">
        <f t="shared" si="1"/>
        <v>.</v>
      </c>
      <c r="J30" s="118">
        <f>'[3]arkusz główny'!AK100</f>
        <v>19</v>
      </c>
      <c r="K30" s="81">
        <f>'[3]arkusz główny'!AL100</f>
        <v>7191261.9399999995</v>
      </c>
      <c r="L30" s="119">
        <f>'[3]arkusz główny'!AM100</f>
        <v>4575799.8599999994</v>
      </c>
      <c r="M30" s="53">
        <f>'[3]arkusz główny'!AN100</f>
        <v>1731275.25</v>
      </c>
      <c r="N30" s="116">
        <f t="shared" si="2"/>
        <v>2.7786725574789225E-2</v>
      </c>
      <c r="O30" s="117">
        <f>'[3]arkusz główny'!AR100</f>
        <v>62305839</v>
      </c>
    </row>
    <row r="31" spans="1:17" ht="24" x14ac:dyDescent="0.25">
      <c r="A31" s="55">
        <v>5</v>
      </c>
      <c r="B31" s="56" t="s">
        <v>54</v>
      </c>
      <c r="C31" s="57">
        <f>'[3]arkusz główny'!F101</f>
        <v>450914514.20828009</v>
      </c>
      <c r="D31" s="58">
        <f>D32+D33</f>
        <v>11645</v>
      </c>
      <c r="E31" s="59">
        <f>E32+E33</f>
        <v>847117463.13999999</v>
      </c>
      <c r="F31" s="60">
        <f t="shared" si="0"/>
        <v>1.8786653266803282</v>
      </c>
      <c r="G31" s="61">
        <f>G32+G33</f>
        <v>6219</v>
      </c>
      <c r="H31" s="59">
        <f>H32+H33</f>
        <v>425115426.87</v>
      </c>
      <c r="I31" s="62">
        <f t="shared" si="1"/>
        <v>0.94278497026519903</v>
      </c>
      <c r="J31" s="63">
        <f>'[3]arkusz główny'!AK101</f>
        <v>5341</v>
      </c>
      <c r="K31" s="64">
        <f>K32+K33</f>
        <v>396193218.96000004</v>
      </c>
      <c r="L31" s="64">
        <f>L32+L33</f>
        <v>251200390.30000001</v>
      </c>
      <c r="M31" s="64">
        <f>M32+M33</f>
        <v>87752794.730000004</v>
      </c>
      <c r="N31" s="65">
        <f t="shared" si="2"/>
        <v>0.86844252737367378</v>
      </c>
      <c r="O31" s="66">
        <f>'[3]arkusz główny'!AR101</f>
        <v>101046174</v>
      </c>
    </row>
    <row r="32" spans="1:17" x14ac:dyDescent="0.25">
      <c r="A32" s="67" t="s">
        <v>55</v>
      </c>
      <c r="B32" s="121" t="s">
        <v>56</v>
      </c>
      <c r="C32" s="278"/>
      <c r="D32" s="40">
        <f>'[3]arkusz główny'!H102</f>
        <v>9862</v>
      </c>
      <c r="E32" s="41">
        <f>'[3]arkusz główny'!I102</f>
        <v>716187926.85000002</v>
      </c>
      <c r="F32" s="279"/>
      <c r="G32" s="43">
        <f>'[3]arkusz główny'!U102</f>
        <v>5571</v>
      </c>
      <c r="H32" s="41">
        <f>'[3]arkusz główny'!V102</f>
        <v>390402033.09000003</v>
      </c>
      <c r="I32" s="280"/>
      <c r="J32" s="71">
        <f>'[3]arkusz główny'!AK102</f>
        <v>4782</v>
      </c>
      <c r="K32" s="54">
        <f>'[3]arkusz główny'!AL102</f>
        <v>362816487.60000002</v>
      </c>
      <c r="L32" s="54">
        <f>'[3]arkusz główny'!AM102</f>
        <v>229962778.61000001</v>
      </c>
      <c r="M32" s="54">
        <f>'[3]arkusz główny'!AN102</f>
        <v>80228631.960000008</v>
      </c>
      <c r="N32" s="281"/>
      <c r="O32" s="282"/>
    </row>
    <row r="33" spans="1:15" x14ac:dyDescent="0.25">
      <c r="A33" s="47" t="s">
        <v>57</v>
      </c>
      <c r="B33" s="48" t="s">
        <v>58</v>
      </c>
      <c r="C33" s="278"/>
      <c r="D33" s="49">
        <f>'[3]arkusz główny'!H112</f>
        <v>1783</v>
      </c>
      <c r="E33" s="50">
        <f>'[3]arkusz główny'!I112</f>
        <v>130929536.29000001</v>
      </c>
      <c r="F33" s="279"/>
      <c r="G33" s="51">
        <f>'[3]arkusz główny'!U112</f>
        <v>648</v>
      </c>
      <c r="H33" s="50">
        <f>'[3]arkusz główny'!V112</f>
        <v>34713393.780000001</v>
      </c>
      <c r="I33" s="280"/>
      <c r="J33" s="52">
        <f>'[3]arkusz główny'!AK112</f>
        <v>566</v>
      </c>
      <c r="K33" s="53">
        <f>'[3]arkusz główny'!AL112</f>
        <v>33376731.359999999</v>
      </c>
      <c r="L33" s="53">
        <f>'[3]arkusz główny'!AM112</f>
        <v>21237611.690000001</v>
      </c>
      <c r="M33" s="53">
        <f>'[3]arkusz główny'!AN112</f>
        <v>7524162.7699999996</v>
      </c>
      <c r="N33" s="281"/>
      <c r="O33" s="282"/>
    </row>
    <row r="34" spans="1:15" x14ac:dyDescent="0.25">
      <c r="A34" s="55">
        <v>6</v>
      </c>
      <c r="B34" s="56" t="s">
        <v>59</v>
      </c>
      <c r="C34" s="57">
        <f>SUM(C35:C39)</f>
        <v>13457096369.782404</v>
      </c>
      <c r="D34" s="58">
        <f>D35+D36+D37+D38+D39</f>
        <v>171098</v>
      </c>
      <c r="E34" s="59">
        <f>E35+E36+E37+E38+E39</f>
        <v>21004625422.25</v>
      </c>
      <c r="F34" s="60">
        <f t="shared" ref="F34:F40" si="4">IFERROR(E34/C34,".")</f>
        <v>1.5608586611161823</v>
      </c>
      <c r="G34" s="61">
        <f>G35+G36+G37+G38+G39</f>
        <v>121166</v>
      </c>
      <c r="H34" s="59">
        <f>H35+H36+H37+H38+H39</f>
        <v>13312589763.24</v>
      </c>
      <c r="I34" s="62">
        <f t="shared" ref="I34:I40" si="5">IFERROR(H34/C34,".")</f>
        <v>0.9892616800406594</v>
      </c>
      <c r="J34" s="63">
        <f>'[3]arkusz główny'!AK126</f>
        <v>123763</v>
      </c>
      <c r="K34" s="64">
        <f>K35+K36+K37+K38+K39</f>
        <v>12572207769.030001</v>
      </c>
      <c r="L34" s="64">
        <f>L35+L36+L37+L38+L39</f>
        <v>8002403343.9000006</v>
      </c>
      <c r="M34" s="64">
        <f>M35+M36+M37+M38+M39</f>
        <v>2802920374.0600004</v>
      </c>
      <c r="N34" s="65">
        <f t="shared" ref="N34:N40" si="6">IFERROR(M34/O34,".")</f>
        <v>0.92794239604706696</v>
      </c>
      <c r="O34" s="66">
        <f>SUM(O35:O39)</f>
        <v>3020575831</v>
      </c>
    </row>
    <row r="35" spans="1:15" x14ac:dyDescent="0.25">
      <c r="A35" s="67" t="s">
        <v>60</v>
      </c>
      <c r="B35" s="121" t="s">
        <v>61</v>
      </c>
      <c r="C35" s="122">
        <f>'[3]arkusz główny'!F127</f>
        <v>3331547155.5678163</v>
      </c>
      <c r="D35" s="40">
        <f>'[3]arkusz główny'!H127</f>
        <v>35642</v>
      </c>
      <c r="E35" s="41">
        <f>'[3]arkusz główny'!I127</f>
        <v>4485450000</v>
      </c>
      <c r="F35" s="100">
        <f t="shared" si="4"/>
        <v>1.3463564495864135</v>
      </c>
      <c r="G35" s="43">
        <f>'[3]arkusz główny'!U127</f>
        <v>26021</v>
      </c>
      <c r="H35" s="41">
        <f>'[3]arkusz główny'!V127</f>
        <v>3321400000</v>
      </c>
      <c r="I35" s="101">
        <f t="shared" si="5"/>
        <v>0.9969542212389646</v>
      </c>
      <c r="J35" s="71">
        <f>'[3]arkusz główny'!AK127</f>
        <v>27027</v>
      </c>
      <c r="K35" s="54">
        <f>'[3]arkusz główny'!AL127</f>
        <v>3294740000</v>
      </c>
      <c r="L35" s="54">
        <f>'[3]arkusz główny'!AM127</f>
        <v>2096443062</v>
      </c>
      <c r="M35" s="54">
        <f>'[3]arkusz główny'!AN127</f>
        <v>737567316.43000007</v>
      </c>
      <c r="N35" s="123">
        <f t="shared" si="6"/>
        <v>0.98675010601177249</v>
      </c>
      <c r="O35" s="89">
        <f>'[3]arkusz główny'!AR127</f>
        <v>747471231</v>
      </c>
    </row>
    <row r="36" spans="1:15" x14ac:dyDescent="0.25">
      <c r="A36" s="47" t="s">
        <v>62</v>
      </c>
      <c r="B36" s="48" t="s">
        <v>63</v>
      </c>
      <c r="C36" s="113">
        <f>'[3]arkusz główny'!F136</f>
        <v>2976008320.1062198</v>
      </c>
      <c r="D36" s="93">
        <f>'[3]arkusz główny'!H136</f>
        <v>31827</v>
      </c>
      <c r="E36" s="94">
        <f>'[3]arkusz główny'!I136</f>
        <v>5629400000</v>
      </c>
      <c r="F36" s="114">
        <f t="shared" si="4"/>
        <v>1.8915941739702782</v>
      </c>
      <c r="G36" s="95">
        <f>'[3]arkusz główny'!U136</f>
        <v>16845</v>
      </c>
      <c r="H36" s="94">
        <f>'[3]arkusz główny'!V136</f>
        <v>2893550000</v>
      </c>
      <c r="I36" s="115">
        <f t="shared" si="5"/>
        <v>0.97229230861045557</v>
      </c>
      <c r="J36" s="52">
        <f>'[3]arkusz główny'!AK136</f>
        <v>17370</v>
      </c>
      <c r="K36" s="53">
        <f>'[3]arkusz główny'!AL136</f>
        <v>2752230000</v>
      </c>
      <c r="L36" s="53">
        <f>'[3]arkusz główny'!AM136</f>
        <v>1751243949</v>
      </c>
      <c r="M36" s="53">
        <f>'[3]arkusz główny'!AN136</f>
        <v>605813388.38999999</v>
      </c>
      <c r="N36" s="116">
        <f t="shared" si="6"/>
        <v>0.91598750870129209</v>
      </c>
      <c r="O36" s="117">
        <f>'[3]arkusz główny'!AR136</f>
        <v>661377347</v>
      </c>
    </row>
    <row r="37" spans="1:15" x14ac:dyDescent="0.25">
      <c r="A37" s="47" t="s">
        <v>64</v>
      </c>
      <c r="B37" s="48" t="s">
        <v>65</v>
      </c>
      <c r="C37" s="113">
        <f>'[3]arkusz główny'!F145</f>
        <v>4282544716.79318</v>
      </c>
      <c r="D37" s="93">
        <f>'[3]arkusz główny'!H145</f>
        <v>89941</v>
      </c>
      <c r="E37" s="94">
        <f>'[3]arkusz główny'!I145</f>
        <v>5396460000</v>
      </c>
      <c r="F37" s="114">
        <f t="shared" si="4"/>
        <v>1.260105931606228</v>
      </c>
      <c r="G37" s="95">
        <f>'[3]arkusz główny'!U145</f>
        <v>71147</v>
      </c>
      <c r="H37" s="94">
        <f>'[3]arkusz główny'!V145</f>
        <v>4268820000</v>
      </c>
      <c r="I37" s="115">
        <f t="shared" si="5"/>
        <v>0.99679519591719357</v>
      </c>
      <c r="J37" s="52">
        <f>'[3]arkusz główny'!AK145</f>
        <v>73696</v>
      </c>
      <c r="K37" s="53">
        <f>'[3]arkusz główny'!AL145</f>
        <v>4122132000</v>
      </c>
      <c r="L37" s="53">
        <f>'[3]arkusz główny'!AM145</f>
        <v>2622912591.6000004</v>
      </c>
      <c r="M37" s="53">
        <f>'[3]arkusz główny'!AN145</f>
        <v>917879568.9000001</v>
      </c>
      <c r="N37" s="116">
        <f t="shared" si="6"/>
        <v>0.95836812766146051</v>
      </c>
      <c r="O37" s="117">
        <f>'[3]arkusz główny'!AR145</f>
        <v>957752603</v>
      </c>
    </row>
    <row r="38" spans="1:15" x14ac:dyDescent="0.25">
      <c r="A38" s="47" t="s">
        <v>66</v>
      </c>
      <c r="B38" s="48" t="s">
        <v>67</v>
      </c>
      <c r="C38" s="113">
        <f>'[3]arkusz główny'!F156</f>
        <v>2856749627.1179757</v>
      </c>
      <c r="D38" s="93">
        <f>'[3]arkusz główny'!H156</f>
        <v>12801</v>
      </c>
      <c r="E38" s="94">
        <f>'[3]arkusz główny'!I156</f>
        <v>5493315422.25</v>
      </c>
      <c r="F38" s="114">
        <f t="shared" si="4"/>
        <v>1.9229250509404692</v>
      </c>
      <c r="G38" s="95">
        <f>'[3]arkusz główny'!U156</f>
        <v>6582</v>
      </c>
      <c r="H38" s="94">
        <f>'[3]arkusz główny'!V156</f>
        <v>2818704265.8400002</v>
      </c>
      <c r="I38" s="115">
        <f t="shared" si="5"/>
        <v>0.98668229062959312</v>
      </c>
      <c r="J38" s="52">
        <f>'[3]arkusz główny'!AK156</f>
        <v>5505</v>
      </c>
      <c r="K38" s="53">
        <f>'[3]arkusz główny'!AL156</f>
        <v>2393126707.8299999</v>
      </c>
      <c r="L38" s="53">
        <f>'[3]arkusz główny'!AM156</f>
        <v>1525454067.5899999</v>
      </c>
      <c r="M38" s="53">
        <f>'[3]arkusz główny'!AN156</f>
        <v>539327999.38</v>
      </c>
      <c r="N38" s="116">
        <f t="shared" si="6"/>
        <v>0.82772618277369681</v>
      </c>
      <c r="O38" s="117">
        <f>'[3]arkusz główny'!AR156</f>
        <v>651577793</v>
      </c>
    </row>
    <row r="39" spans="1:15" x14ac:dyDescent="0.25">
      <c r="A39" s="47" t="s">
        <v>68</v>
      </c>
      <c r="B39" s="48" t="s">
        <v>69</v>
      </c>
      <c r="C39" s="113">
        <f>'[3]arkusz główny'!F162</f>
        <v>10246550.197211999</v>
      </c>
      <c r="D39" s="49">
        <f>'[3]arkusz główny'!H162</f>
        <v>887</v>
      </c>
      <c r="E39" s="124"/>
      <c r="F39" s="125"/>
      <c r="G39" s="51">
        <f>'[3]arkusz główny'!U162</f>
        <v>571</v>
      </c>
      <c r="H39" s="50">
        <f>'[3]arkusz główny'!V162</f>
        <v>10115497.399999999</v>
      </c>
      <c r="I39" s="115">
        <f t="shared" si="5"/>
        <v>0.98721005658590744</v>
      </c>
      <c r="J39" s="52">
        <f>'[3]arkusz główny'!AK162</f>
        <v>570</v>
      </c>
      <c r="K39" s="53">
        <f>'[3]arkusz główny'!AL162</f>
        <v>9979061.1999999993</v>
      </c>
      <c r="L39" s="53">
        <f>'[3]arkusz główny'!AM162</f>
        <v>6349673.71</v>
      </c>
      <c r="M39" s="53">
        <f>'[3]arkusz główny'!AN162</f>
        <v>2332100.96</v>
      </c>
      <c r="N39" s="116">
        <f t="shared" si="6"/>
        <v>0.97298293556937265</v>
      </c>
      <c r="O39" s="117">
        <f>'[3]arkusz główny'!AR162</f>
        <v>2396857</v>
      </c>
    </row>
    <row r="40" spans="1:15" x14ac:dyDescent="0.25">
      <c r="A40" s="55">
        <v>7</v>
      </c>
      <c r="B40" s="56" t="s">
        <v>70</v>
      </c>
      <c r="C40" s="57">
        <f>'[3]arkusz główny'!F168</f>
        <v>10179059510.052294</v>
      </c>
      <c r="D40" s="58">
        <f>SUM(D41:D45)</f>
        <v>13052</v>
      </c>
      <c r="E40" s="59">
        <f>SUM(E41:E45)</f>
        <v>21362012073.418331</v>
      </c>
      <c r="F40" s="60">
        <f t="shared" si="4"/>
        <v>2.0986233602743312</v>
      </c>
      <c r="G40" s="61">
        <f>SUM(G41:G45)</f>
        <v>6724</v>
      </c>
      <c r="H40" s="59">
        <f>SUM(H41:H45)</f>
        <v>10281476703.62064</v>
      </c>
      <c r="I40" s="62">
        <f t="shared" si="5"/>
        <v>1.010061557599423</v>
      </c>
      <c r="J40" s="63">
        <f>'[3]arkusz główny'!AK168</f>
        <v>2267</v>
      </c>
      <c r="K40" s="64">
        <f>SUM(K41:K45)</f>
        <v>7391177517.5900002</v>
      </c>
      <c r="L40" s="64">
        <f>SUM(L41:L45)</f>
        <v>4940187527.1700001</v>
      </c>
      <c r="M40" s="64">
        <f>SUM(M41:M45)</f>
        <v>1686966666.5200002</v>
      </c>
      <c r="N40" s="65">
        <f t="shared" si="6"/>
        <v>0.71422574545402406</v>
      </c>
      <c r="O40" s="66">
        <f>'[3]arkusz główny'!AR168</f>
        <v>2361951634</v>
      </c>
    </row>
    <row r="41" spans="1:15" x14ac:dyDescent="0.25">
      <c r="A41" s="288" t="s">
        <v>71</v>
      </c>
      <c r="B41" s="85" t="s">
        <v>72</v>
      </c>
      <c r="C41" s="278"/>
      <c r="D41" s="40">
        <f>'[3]arkusz główny'!H169</f>
        <v>6638</v>
      </c>
      <c r="E41" s="41">
        <f>'[3]arkusz główny'!I169</f>
        <v>10025228275.366602</v>
      </c>
      <c r="F41" s="279"/>
      <c r="G41" s="43">
        <f>'[3]arkusz główny'!U169</f>
        <v>3074</v>
      </c>
      <c r="H41" s="41">
        <f>'[3]arkusz główny'!V169</f>
        <v>4285682424.7986131</v>
      </c>
      <c r="I41" s="280"/>
      <c r="J41" s="44">
        <f>'[3]arkusz główny'!AK169</f>
        <v>1385</v>
      </c>
      <c r="K41" s="45">
        <f>'[3]arkusz główny'!AL169</f>
        <v>3057917781.98</v>
      </c>
      <c r="L41" s="45">
        <f>'[3]arkusz główny'!AM169</f>
        <v>1945753073.9000001</v>
      </c>
      <c r="M41" s="45">
        <f>'[3]arkusz główny'!AN169</f>
        <v>709949996.98000002</v>
      </c>
      <c r="N41" s="281"/>
      <c r="O41" s="282"/>
    </row>
    <row r="42" spans="1:15" x14ac:dyDescent="0.25">
      <c r="A42" s="305"/>
      <c r="B42" s="85" t="s">
        <v>73</v>
      </c>
      <c r="C42" s="278"/>
      <c r="D42" s="93">
        <f>'[3]arkusz główny'!H170</f>
        <v>4423</v>
      </c>
      <c r="E42" s="94">
        <f>'[3]arkusz główny'!I170</f>
        <v>9888749515.483139</v>
      </c>
      <c r="F42" s="279"/>
      <c r="G42" s="95">
        <f>'[3]arkusz główny'!U170</f>
        <v>2503</v>
      </c>
      <c r="H42" s="94">
        <f>'[3]arkusz główny'!V170</f>
        <v>5158462699.5265179</v>
      </c>
      <c r="I42" s="280"/>
      <c r="J42" s="80">
        <f>'[3]arkusz główny'!AK170</f>
        <v>1437</v>
      </c>
      <c r="K42" s="81">
        <f>'[3]arkusz główny'!AL170</f>
        <v>3552839742.1899996</v>
      </c>
      <c r="L42" s="81">
        <f>'[3]arkusz główny'!AM170</f>
        <v>2497853216.0499997</v>
      </c>
      <c r="M42" s="81">
        <f>'[3]arkusz główny'!AN170</f>
        <v>801968970.28000009</v>
      </c>
      <c r="N42" s="281"/>
      <c r="O42" s="282"/>
    </row>
    <row r="43" spans="1:15" x14ac:dyDescent="0.25">
      <c r="A43" s="288" t="s">
        <v>74</v>
      </c>
      <c r="B43" s="82" t="s">
        <v>75</v>
      </c>
      <c r="C43" s="278"/>
      <c r="D43" s="93">
        <f>'[3]arkusz główny'!H173</f>
        <v>1538</v>
      </c>
      <c r="E43" s="94">
        <f>'[3]arkusz główny'!I173</f>
        <v>944294693.04759717</v>
      </c>
      <c r="F43" s="279"/>
      <c r="G43" s="95">
        <f>'[3]arkusz główny'!U173</f>
        <v>859</v>
      </c>
      <c r="H43" s="94">
        <f>'[3]arkusz główny'!V173</f>
        <v>532776392.33032691</v>
      </c>
      <c r="I43" s="280"/>
      <c r="J43" s="80">
        <f>'[3]arkusz główny'!AK173</f>
        <v>632</v>
      </c>
      <c r="K43" s="81">
        <f>'[3]arkusz główny'!AL173</f>
        <v>487081638.63999999</v>
      </c>
      <c r="L43" s="81">
        <f>'[3]arkusz główny'!AM173</f>
        <v>309930043.13999999</v>
      </c>
      <c r="M43" s="81">
        <f>'[3]arkusz główny'!AN173</f>
        <v>108770029.53999999</v>
      </c>
      <c r="N43" s="281"/>
      <c r="O43" s="282"/>
    </row>
    <row r="44" spans="1:15" ht="24" x14ac:dyDescent="0.25">
      <c r="A44" s="305"/>
      <c r="B44" s="72" t="s">
        <v>76</v>
      </c>
      <c r="C44" s="278"/>
      <c r="D44" s="93">
        <f>'[3]arkusz główny'!H174</f>
        <v>350</v>
      </c>
      <c r="E44" s="94">
        <f>'[3]arkusz główny'!I174</f>
        <v>444843734.68042427</v>
      </c>
      <c r="F44" s="279"/>
      <c r="G44" s="95">
        <f>'[3]arkusz główny'!U174</f>
        <v>213</v>
      </c>
      <c r="H44" s="94">
        <f>'[3]arkusz główny'!V174</f>
        <v>260735803.98828223</v>
      </c>
      <c r="I44" s="280"/>
      <c r="J44" s="80">
        <f>'[3]arkusz główny'!AK174</f>
        <v>209</v>
      </c>
      <c r="K44" s="81">
        <f>'[3]arkusz główny'!AL174</f>
        <v>250708588.21000004</v>
      </c>
      <c r="L44" s="81">
        <f>'[3]arkusz główny'!AM174</f>
        <v>159525873.91999999</v>
      </c>
      <c r="M44" s="81">
        <f>'[3]arkusz główny'!AN174</f>
        <v>56708990.080000006</v>
      </c>
      <c r="N44" s="281"/>
      <c r="O44" s="282"/>
    </row>
    <row r="45" spans="1:15" x14ac:dyDescent="0.25">
      <c r="A45" s="126" t="s">
        <v>77</v>
      </c>
      <c r="B45" s="82" t="s">
        <v>78</v>
      </c>
      <c r="C45" s="278"/>
      <c r="D45" s="49">
        <f>'[3]arkusz główny'!H175</f>
        <v>103</v>
      </c>
      <c r="E45" s="50">
        <f>'[3]arkusz główny'!I175</f>
        <v>58895854.840573631</v>
      </c>
      <c r="F45" s="279"/>
      <c r="G45" s="51">
        <f>'[3]arkusz główny'!U175</f>
        <v>75</v>
      </c>
      <c r="H45" s="50">
        <f>'[3]arkusz główny'!V175</f>
        <v>43819382.976900831</v>
      </c>
      <c r="I45" s="280"/>
      <c r="J45" s="52">
        <f>'[3]arkusz główny'!AK175</f>
        <v>75</v>
      </c>
      <c r="K45" s="53">
        <f>'[3]arkusz główny'!AL175</f>
        <v>42629766.57</v>
      </c>
      <c r="L45" s="53">
        <f>'[3]arkusz główny'!AM175</f>
        <v>27125320.16</v>
      </c>
      <c r="M45" s="53">
        <f>'[3]arkusz główny'!AN175</f>
        <v>9568679.6400000006</v>
      </c>
      <c r="N45" s="281"/>
      <c r="O45" s="282"/>
    </row>
    <row r="46" spans="1:15" x14ac:dyDescent="0.25">
      <c r="A46" s="55">
        <v>8</v>
      </c>
      <c r="B46" s="56" t="s">
        <v>79</v>
      </c>
      <c r="C46" s="57">
        <f>'[3]arkusz główny'!F177</f>
        <v>1048720498.173164</v>
      </c>
      <c r="D46" s="58">
        <f>'[3]arkusz główny'!H177</f>
        <v>35756</v>
      </c>
      <c r="E46" s="59">
        <f>'[3]arkusz główny'!I177</f>
        <v>152572771.91999999</v>
      </c>
      <c r="F46" s="60">
        <f>IFERROR(E46/C46,".")</f>
        <v>0.14548468556281358</v>
      </c>
      <c r="G46" s="61">
        <f>'[3]arkusz główny'!U177</f>
        <v>31906</v>
      </c>
      <c r="H46" s="59">
        <f>'[3]arkusz główny'!V177</f>
        <v>1075026776.8699999</v>
      </c>
      <c r="I46" s="62">
        <f>IFERROR(H46/C46,".")</f>
        <v>1.0250841656501046</v>
      </c>
      <c r="J46" s="63">
        <f>'[3]arkusz główny'!AK177</f>
        <v>19091</v>
      </c>
      <c r="K46" s="64">
        <f>'[3]arkusz główny'!AL177</f>
        <v>1026912194.9299999</v>
      </c>
      <c r="L46" s="64">
        <f>'[3]arkusz główny'!AM177</f>
        <v>653422697.87000012</v>
      </c>
      <c r="M46" s="64">
        <f>'[3]arkusz główny'!AN177</f>
        <v>233702742.20000002</v>
      </c>
      <c r="N46" s="65">
        <f>IFERROR(M46/O46,".")</f>
        <v>0.97747150036894204</v>
      </c>
      <c r="O46" s="66">
        <f>'[3]arkusz główny'!AR177</f>
        <v>239089060</v>
      </c>
    </row>
    <row r="47" spans="1:15" x14ac:dyDescent="0.25">
      <c r="A47" s="127" t="s">
        <v>80</v>
      </c>
      <c r="B47" s="128" t="s">
        <v>81</v>
      </c>
      <c r="C47" s="306"/>
      <c r="D47" s="129">
        <f>'[3]arkusz główny'!H178</f>
        <v>33117</v>
      </c>
      <c r="E47" s="130">
        <f>'[3]arkusz główny'!I178</f>
        <v>136383419.63999999</v>
      </c>
      <c r="F47" s="131"/>
      <c r="G47" s="132">
        <f>'[3]arkusz główny'!U178</f>
        <v>30082</v>
      </c>
      <c r="H47" s="130">
        <f>'[3]arkusz główny'!V178</f>
        <v>1065798520</v>
      </c>
      <c r="I47" s="133"/>
      <c r="J47" s="134">
        <f>'[3]arkusz główny'!AK178</f>
        <v>18635</v>
      </c>
      <c r="K47" s="135">
        <f>'[3]arkusz główny'!AL178</f>
        <v>1017683491.2600001</v>
      </c>
      <c r="L47" s="135">
        <f>'[3]arkusz główny'!AM178</f>
        <v>647550482.90999997</v>
      </c>
      <c r="M47" s="135">
        <f>'[3]arkusz główny'!AN178</f>
        <v>231672261.79000005</v>
      </c>
      <c r="N47" s="136"/>
      <c r="O47" s="137"/>
    </row>
    <row r="48" spans="1:15" x14ac:dyDescent="0.25">
      <c r="A48" s="288" t="s">
        <v>82</v>
      </c>
      <c r="B48" s="138" t="s">
        <v>83</v>
      </c>
      <c r="C48" s="307"/>
      <c r="D48" s="139">
        <f>'[3]arkusz główny'!H179</f>
        <v>32955</v>
      </c>
      <c r="E48" s="140">
        <f>'[3]arkusz główny'!I179</f>
        <v>133988575.73999998</v>
      </c>
      <c r="F48" s="309"/>
      <c r="G48" s="141">
        <f>'[3]arkusz główny'!U179</f>
        <v>30025</v>
      </c>
      <c r="H48" s="142">
        <f>'[3]zobowiązania wieloletnie'!F10</f>
        <v>114820000</v>
      </c>
      <c r="I48" s="310"/>
      <c r="J48" s="143">
        <f>'[3]arkusz główny'!AK179</f>
        <v>2880</v>
      </c>
      <c r="K48" s="144">
        <f>'[3]arkusz główny'!AL179</f>
        <v>115091255.52000001</v>
      </c>
      <c r="L48" s="144">
        <f>'[3]arkusz główny'!AM179</f>
        <v>73232319.159999996</v>
      </c>
      <c r="M48" s="144">
        <f>'[3]arkusz główny'!AN179</f>
        <v>26076592.769999996</v>
      </c>
      <c r="N48" s="311"/>
      <c r="O48" s="312"/>
    </row>
    <row r="49" spans="1:15" x14ac:dyDescent="0.25">
      <c r="A49" s="283"/>
      <c r="B49" s="145" t="s">
        <v>84</v>
      </c>
      <c r="C49" s="307"/>
      <c r="D49" s="139">
        <f>'[3]arkusz główny'!H206</f>
        <v>162</v>
      </c>
      <c r="E49" s="140">
        <f>'[3]arkusz główny'!I206</f>
        <v>2394843.9</v>
      </c>
      <c r="F49" s="309"/>
      <c r="G49" s="146">
        <f>'[3]arkusz główny'!U206</f>
        <v>57</v>
      </c>
      <c r="H49" s="147">
        <f>'[3]zobowiązania wieloletnie'!F11</f>
        <v>419307000</v>
      </c>
      <c r="I49" s="310"/>
      <c r="J49" s="143">
        <f>'[3]arkusz główny'!AK206</f>
        <v>9473</v>
      </c>
      <c r="K49" s="144">
        <f>'[3]arkusz główny'!AL206</f>
        <v>418261245.75999993</v>
      </c>
      <c r="L49" s="144">
        <f>'[3]arkusz główny'!AM206</f>
        <v>266138711.23000005</v>
      </c>
      <c r="M49" s="144">
        <f>'[3]arkusz główny'!AN206</f>
        <v>95370286.069999993</v>
      </c>
      <c r="N49" s="311"/>
      <c r="O49" s="312"/>
    </row>
    <row r="50" spans="1:15" x14ac:dyDescent="0.25">
      <c r="A50" s="305"/>
      <c r="B50" s="145" t="s">
        <v>85</v>
      </c>
      <c r="C50" s="307"/>
      <c r="D50" s="148"/>
      <c r="E50" s="149"/>
      <c r="F50" s="309"/>
      <c r="G50" s="150"/>
      <c r="H50" s="147">
        <f>'[3]arkusz główny'!V219</f>
        <v>531671520</v>
      </c>
      <c r="I50" s="310"/>
      <c r="J50" s="143">
        <f>'[3]arkusz główny'!AK219</f>
        <v>7905</v>
      </c>
      <c r="K50" s="144">
        <f>'[3]arkusz główny'!AL219</f>
        <v>484330989.97999996</v>
      </c>
      <c r="L50" s="144">
        <f>'[3]arkusz główny'!AM219</f>
        <v>308179452.51999998</v>
      </c>
      <c r="M50" s="144">
        <f>'[3]arkusz główny'!AN219</f>
        <v>110225382.94999999</v>
      </c>
      <c r="N50" s="311"/>
      <c r="O50" s="312"/>
    </row>
    <row r="51" spans="1:15" s="155" customFormat="1" ht="13" x14ac:dyDescent="0.3">
      <c r="A51" s="151" t="s">
        <v>86</v>
      </c>
      <c r="B51" s="152" t="s">
        <v>87</v>
      </c>
      <c r="C51" s="308"/>
      <c r="D51" s="129">
        <f>'[3]arkusz główny'!H230</f>
        <v>2639</v>
      </c>
      <c r="E51" s="130">
        <f>'[3]arkusz główny'!I230</f>
        <v>16189352.279999999</v>
      </c>
      <c r="F51" s="131"/>
      <c r="G51" s="153">
        <f>'[3]arkusz główny'!U230</f>
        <v>1824</v>
      </c>
      <c r="H51" s="154">
        <f>'[3]arkusz główny'!V230</f>
        <v>9228256.8699999992</v>
      </c>
      <c r="I51" s="133"/>
      <c r="J51" s="134">
        <f>'[3]arkusz główny'!AK230</f>
        <v>1357</v>
      </c>
      <c r="K51" s="135">
        <f>'[3]arkusz główny'!AL230</f>
        <v>9228703.6700000018</v>
      </c>
      <c r="L51" s="135">
        <f>'[3]arkusz główny'!AM230</f>
        <v>5872214.96</v>
      </c>
      <c r="M51" s="135">
        <f>'[3]arkusz główny'!AN230</f>
        <v>2030480.4100000001</v>
      </c>
      <c r="N51" s="136"/>
      <c r="O51" s="137"/>
    </row>
    <row r="52" spans="1:15" x14ac:dyDescent="0.25">
      <c r="A52" s="55">
        <v>9</v>
      </c>
      <c r="B52" s="56" t="s">
        <v>88</v>
      </c>
      <c r="C52" s="57">
        <f>'[3]arkusz główny'!F237</f>
        <v>1245828456.5714881</v>
      </c>
      <c r="D52" s="58">
        <f>SUM(D53:D54)</f>
        <v>804</v>
      </c>
      <c r="E52" s="59"/>
      <c r="F52" s="60"/>
      <c r="G52" s="61">
        <f>SUM(G53)</f>
        <v>772</v>
      </c>
      <c r="H52" s="59">
        <f>'[3]zobowiązania wieloletnie'!F13</f>
        <v>1287463622.6071036</v>
      </c>
      <c r="I52" s="62">
        <f>IFERROR(H52/C52,".")</f>
        <v>1.0334196620858984</v>
      </c>
      <c r="J52" s="63">
        <f>J53+J54</f>
        <v>1505</v>
      </c>
      <c r="K52" s="64">
        <f>SUM(K53:K54)</f>
        <v>1144869150.05</v>
      </c>
      <c r="L52" s="64">
        <f>SUM(L53:L54)</f>
        <v>728066173.41999996</v>
      </c>
      <c r="M52" s="64">
        <f>SUM(M53:M54)</f>
        <v>258930004.07999998</v>
      </c>
      <c r="N52" s="65">
        <f>IFERROR(M52/O52,".")</f>
        <v>0.91360269133312733</v>
      </c>
      <c r="O52" s="66">
        <f>'[3]arkusz główny'!AR237</f>
        <v>283416420</v>
      </c>
    </row>
    <row r="53" spans="1:15" x14ac:dyDescent="0.25">
      <c r="A53" s="283" t="s">
        <v>89</v>
      </c>
      <c r="B53" s="156" t="s">
        <v>90</v>
      </c>
      <c r="C53" s="278"/>
      <c r="D53" s="40">
        <f>'[3]arkusz główny'!H238</f>
        <v>804</v>
      </c>
      <c r="E53" s="320"/>
      <c r="F53" s="279"/>
      <c r="G53" s="43">
        <f>'[3]arkusz główny'!U238</f>
        <v>772</v>
      </c>
      <c r="H53" s="142">
        <f>'[3]zobowiązania wieloletnie'!F14</f>
        <v>1009118763.2971035</v>
      </c>
      <c r="I53" s="280"/>
      <c r="J53" s="158">
        <f>'[3]arkusz główny'!AK238</f>
        <v>749</v>
      </c>
      <c r="K53" s="81">
        <f>'[3]arkusz główny'!AL238</f>
        <v>873481564.29999995</v>
      </c>
      <c r="L53" s="45">
        <f>'[3]arkusz główny'!AM238</f>
        <v>555382261.76999998</v>
      </c>
      <c r="M53" s="45">
        <f>'[3]arkusz główny'!AN238</f>
        <v>195921754.75999999</v>
      </c>
      <c r="N53" s="281"/>
      <c r="O53" s="282"/>
    </row>
    <row r="54" spans="1:15" x14ac:dyDescent="0.25">
      <c r="A54" s="283"/>
      <c r="B54" s="159" t="s">
        <v>39</v>
      </c>
      <c r="C54" s="278"/>
      <c r="D54" s="160"/>
      <c r="E54" s="320"/>
      <c r="F54" s="279"/>
      <c r="G54" s="161"/>
      <c r="H54" s="162">
        <f>'[3]zobowiązania wieloletnie'!F15</f>
        <v>278344859.31</v>
      </c>
      <c r="I54" s="280"/>
      <c r="J54" s="52">
        <f>'[3]arkusz główny'!AK251</f>
        <v>756</v>
      </c>
      <c r="K54" s="53">
        <f>'[3]arkusz główny'!AL251</f>
        <v>271387585.75</v>
      </c>
      <c r="L54" s="53">
        <f>'[3]arkusz główny'!AM251</f>
        <v>172683911.65000001</v>
      </c>
      <c r="M54" s="53">
        <f>'[3]arkusz główny'!AN251</f>
        <v>63008249.32</v>
      </c>
      <c r="N54" s="281"/>
      <c r="O54" s="282"/>
    </row>
    <row r="55" spans="1:15" x14ac:dyDescent="0.25">
      <c r="A55" s="55">
        <v>10</v>
      </c>
      <c r="B55" s="163" t="s">
        <v>91</v>
      </c>
      <c r="C55" s="57">
        <f>'[3]arkusz główny'!F252</f>
        <v>8538116733.585</v>
      </c>
      <c r="D55" s="58">
        <f>'[3]arkusz główny'!H252</f>
        <v>676598</v>
      </c>
      <c r="E55" s="59"/>
      <c r="F55" s="60"/>
      <c r="G55" s="61">
        <f>'[3]arkusz główny'!U252</f>
        <v>643201</v>
      </c>
      <c r="H55" s="59">
        <f>'[3]zobowiązania wieloletnie'!F16</f>
        <v>8608881742.1100006</v>
      </c>
      <c r="I55" s="62">
        <f>IFERROR(H55/C55,".")</f>
        <v>1.0082881284870051</v>
      </c>
      <c r="J55" s="63">
        <f>'[3]arkusz główny'!AK252</f>
        <v>122987</v>
      </c>
      <c r="K55" s="164">
        <f>'[3]arkusz główny'!AL252</f>
        <v>8606655343.5900002</v>
      </c>
      <c r="L55" s="164">
        <f>'[3]arkusz główny'!AM252</f>
        <v>5476391556.1300001</v>
      </c>
      <c r="M55" s="164">
        <f>'[3]arkusz główny'!AN252</f>
        <v>1944062652.2600002</v>
      </c>
      <c r="N55" s="165">
        <f>IFERROR(M55/O55,".")</f>
        <v>1.0074617103429515</v>
      </c>
      <c r="O55" s="66">
        <f>'[3]arkusz główny'!AR252</f>
        <v>1929664058</v>
      </c>
    </row>
    <row r="56" spans="1:15" x14ac:dyDescent="0.25">
      <c r="A56" s="47" t="s">
        <v>92</v>
      </c>
      <c r="B56" s="138" t="s">
        <v>93</v>
      </c>
      <c r="C56" s="278"/>
      <c r="D56" s="166">
        <f>'[3]arkusz główny'!H253</f>
        <v>631421</v>
      </c>
      <c r="E56" s="319"/>
      <c r="F56" s="316"/>
      <c r="G56" s="169">
        <f>'[3]arkusz główny'!U253</f>
        <v>604057</v>
      </c>
      <c r="H56" s="170">
        <f>'[3]arkusz główny'!V253</f>
        <v>7813017599.1199989</v>
      </c>
      <c r="I56" s="317"/>
      <c r="J56" s="172">
        <f>'[3]arkusz główny'!AK253</f>
        <v>115590</v>
      </c>
      <c r="K56" s="173">
        <f>'[3]arkusz główny'!AL253</f>
        <v>7962619017.29</v>
      </c>
      <c r="L56" s="173">
        <f>'[3]arkusz główny'!AM253</f>
        <v>5066591610.4200001</v>
      </c>
      <c r="M56" s="173">
        <f>'[3]arkusz główny'!AN253</f>
        <v>1798925964.8000002</v>
      </c>
      <c r="N56" s="318"/>
      <c r="O56" s="282"/>
    </row>
    <row r="57" spans="1:15" x14ac:dyDescent="0.25">
      <c r="A57" s="126" t="s">
        <v>94</v>
      </c>
      <c r="B57" s="138" t="s">
        <v>93</v>
      </c>
      <c r="C57" s="278"/>
      <c r="D57" s="104">
        <f>'[3]arkusz główny'!H254</f>
        <v>61437</v>
      </c>
      <c r="E57" s="319"/>
      <c r="F57" s="316"/>
      <c r="G57" s="107">
        <f>'[3]arkusz główny'!U254</f>
        <v>57978</v>
      </c>
      <c r="H57" s="105">
        <f>'[3]arkusz główny'!V254</f>
        <v>636686093.67999983</v>
      </c>
      <c r="I57" s="317"/>
      <c r="J57" s="172">
        <f>'[3]arkusz główny'!AK254</f>
        <v>13525</v>
      </c>
      <c r="K57" s="173">
        <f>'[3]arkusz główny'!AL254</f>
        <v>644036326.29999995</v>
      </c>
      <c r="L57" s="173">
        <f>'[3]arkusz główny'!AM254</f>
        <v>409799945.70999998</v>
      </c>
      <c r="M57" s="173">
        <f>'[3]arkusz główny'!AN254</f>
        <v>145136687.46000001</v>
      </c>
      <c r="N57" s="318"/>
      <c r="O57" s="282"/>
    </row>
    <row r="58" spans="1:15" x14ac:dyDescent="0.25">
      <c r="A58" s="313" t="s">
        <v>95</v>
      </c>
      <c r="B58" s="138" t="s">
        <v>83</v>
      </c>
      <c r="C58" s="278"/>
      <c r="D58" s="175">
        <f>'[3]arkusz główny'!H255</f>
        <v>526884</v>
      </c>
      <c r="E58" s="319"/>
      <c r="F58" s="316"/>
      <c r="G58" s="176">
        <f>'[3]arkusz główny'!U255</f>
        <v>499475</v>
      </c>
      <c r="H58" s="177">
        <f>'[3]zobowiązania wieloletnie'!F17</f>
        <v>7065976919.1300001</v>
      </c>
      <c r="I58" s="317"/>
      <c r="J58" s="172">
        <f>'[3]arkusz główny'!AK255</f>
        <v>94479</v>
      </c>
      <c r="K58" s="173">
        <f>'[3]arkusz główny'!AL255</f>
        <v>7063554757.6999998</v>
      </c>
      <c r="L58" s="173">
        <f>'[3]arkusz główny'!AM255</f>
        <v>4494534553.3100004</v>
      </c>
      <c r="M58" s="173">
        <f>'[3]arkusz główny'!AN255</f>
        <v>1586624379.49</v>
      </c>
      <c r="N58" s="318"/>
      <c r="O58" s="282"/>
    </row>
    <row r="59" spans="1:15" x14ac:dyDescent="0.25">
      <c r="A59" s="314"/>
      <c r="B59" s="178" t="s">
        <v>84</v>
      </c>
      <c r="C59" s="278"/>
      <c r="D59" s="104">
        <f>'[3]arkusz główny'!H274</f>
        <v>149714</v>
      </c>
      <c r="E59" s="319"/>
      <c r="F59" s="316"/>
      <c r="G59" s="107">
        <f>'[3]arkusz główny'!U274</f>
        <v>143726</v>
      </c>
      <c r="H59" s="147">
        <f>'[3]zobowiązania wieloletnie'!F18</f>
        <v>1542904822.98</v>
      </c>
      <c r="I59" s="317"/>
      <c r="J59" s="172">
        <f>'[3]arkusz główny'!AK274</f>
        <v>57610</v>
      </c>
      <c r="K59" s="84">
        <f>'[3]arkusz główny'!AL274</f>
        <v>1543056469.0899997</v>
      </c>
      <c r="L59" s="84">
        <f>'[3]arkusz główny'!AM274</f>
        <v>981828931.31000018</v>
      </c>
      <c r="M59" s="84">
        <f>'[3]arkusz główny'!AN274</f>
        <v>357427708.40999997</v>
      </c>
      <c r="N59" s="318"/>
      <c r="O59" s="282"/>
    </row>
    <row r="60" spans="1:15" x14ac:dyDescent="0.25">
      <c r="A60" s="290"/>
      <c r="B60" s="179" t="s">
        <v>85</v>
      </c>
      <c r="C60" s="39"/>
      <c r="D60" s="180"/>
      <c r="E60" s="167"/>
      <c r="F60" s="168"/>
      <c r="G60" s="181"/>
      <c r="H60" s="182"/>
      <c r="I60" s="171"/>
      <c r="J60" s="172">
        <f>'[3]arkusz główny'!AK279</f>
        <v>1</v>
      </c>
      <c r="K60" s="84">
        <f>'[3]arkusz główny'!AL279</f>
        <v>44116.800000000003</v>
      </c>
      <c r="L60" s="84">
        <f>'[3]arkusz główny'!AM279</f>
        <v>28071.51</v>
      </c>
      <c r="M60" s="84">
        <f>'[3]arkusz główny'!AN279</f>
        <v>10564.36</v>
      </c>
      <c r="N60" s="174"/>
      <c r="O60" s="46"/>
    </row>
    <row r="61" spans="1:15" x14ac:dyDescent="0.25">
      <c r="A61" s="55">
        <v>11</v>
      </c>
      <c r="B61" s="56" t="s">
        <v>96</v>
      </c>
      <c r="C61" s="57">
        <f>'[3]arkusz główny'!F280</f>
        <v>3844364537.6014161</v>
      </c>
      <c r="D61" s="58">
        <f>'[3]arkusz główny'!H280</f>
        <v>176154</v>
      </c>
      <c r="E61" s="59"/>
      <c r="F61" s="60"/>
      <c r="G61" s="61">
        <f>'[3]arkusz główny'!U280</f>
        <v>166028</v>
      </c>
      <c r="H61" s="59">
        <f>'[3]zobowiązania wieloletnie'!F19</f>
        <v>3849338430.9499998</v>
      </c>
      <c r="I61" s="62">
        <f>IFERROR(H61/C61,".")</f>
        <v>1.0012938141791534</v>
      </c>
      <c r="J61" s="63">
        <f>'[3]arkusz główny'!AK280</f>
        <v>34333</v>
      </c>
      <c r="K61" s="164">
        <f>'[3]arkusz główny'!AL280</f>
        <v>3767335101.27</v>
      </c>
      <c r="L61" s="164">
        <f>'[3]arkusz główny'!AM280</f>
        <v>2397153382.6500001</v>
      </c>
      <c r="M61" s="164">
        <f>'[3]arkusz główny'!AN280</f>
        <v>852672989.2299999</v>
      </c>
      <c r="N61" s="165">
        <f>IFERROR(M61/O61,".")</f>
        <v>0.97775961832348457</v>
      </c>
      <c r="O61" s="66">
        <f>'[3]arkusz główny'!AR280</f>
        <v>872068117</v>
      </c>
    </row>
    <row r="62" spans="1:15" ht="24" x14ac:dyDescent="0.25">
      <c r="A62" s="67" t="s">
        <v>97</v>
      </c>
      <c r="B62" s="38" t="s">
        <v>98</v>
      </c>
      <c r="C62" s="278"/>
      <c r="D62" s="166">
        <f>'[3]arkusz główny'!H281</f>
        <v>42137</v>
      </c>
      <c r="E62" s="315"/>
      <c r="F62" s="316"/>
      <c r="G62" s="169">
        <f>'[3]arkusz główny'!U281</f>
        <v>38163</v>
      </c>
      <c r="H62" s="170">
        <f>'[3]arkusz główny'!V281</f>
        <v>806507349.86000001</v>
      </c>
      <c r="I62" s="317"/>
      <c r="J62" s="172">
        <f>'[3]arkusz główny'!AK281</f>
        <v>16759</v>
      </c>
      <c r="K62" s="173">
        <f>'[3]arkusz główny'!AL281</f>
        <v>808484612.28000009</v>
      </c>
      <c r="L62" s="173">
        <f>'[3]arkusz główny'!AM281</f>
        <v>514438395.00999999</v>
      </c>
      <c r="M62" s="173">
        <f>'[3]arkusz główny'!AN281</f>
        <v>181688499.24000001</v>
      </c>
      <c r="N62" s="318"/>
      <c r="O62" s="282"/>
    </row>
    <row r="63" spans="1:15" ht="24" x14ac:dyDescent="0.25">
      <c r="A63" s="126" t="s">
        <v>99</v>
      </c>
      <c r="B63" s="72" t="s">
        <v>100</v>
      </c>
      <c r="C63" s="278"/>
      <c r="D63" s="104">
        <f>'[3]arkusz główny'!H282</f>
        <v>148107</v>
      </c>
      <c r="E63" s="315"/>
      <c r="F63" s="316"/>
      <c r="G63" s="107">
        <f>'[3]arkusz główny'!U282</f>
        <v>140357</v>
      </c>
      <c r="H63" s="105">
        <f>'[3]arkusz główny'!V282</f>
        <v>2914821734.2600002</v>
      </c>
      <c r="I63" s="317"/>
      <c r="J63" s="172">
        <f>'[3]arkusz główny'!AK282</f>
        <v>33011</v>
      </c>
      <c r="K63" s="173">
        <f>'[3]arkusz główny'!AL282</f>
        <v>2958850488.9899998</v>
      </c>
      <c r="L63" s="173">
        <f>'[3]arkusz główny'!AM282</f>
        <v>1882714987.6399999</v>
      </c>
      <c r="M63" s="173">
        <f>'[3]arkusz główny'!AN282</f>
        <v>670984489.99000001</v>
      </c>
      <c r="N63" s="318"/>
      <c r="O63" s="282"/>
    </row>
    <row r="64" spans="1:15" x14ac:dyDescent="0.25">
      <c r="A64" s="313" t="s">
        <v>101</v>
      </c>
      <c r="B64" s="183" t="s">
        <v>90</v>
      </c>
      <c r="C64" s="278"/>
      <c r="D64" s="175">
        <f>'[3]arkusz główny'!H283</f>
        <v>135374</v>
      </c>
      <c r="E64" s="315"/>
      <c r="F64" s="316"/>
      <c r="G64" s="176">
        <f>'[3]arkusz główny'!U283</f>
        <v>126068</v>
      </c>
      <c r="H64" s="177">
        <f>'[3]zobowiązania wieloletnie'!F20</f>
        <v>3288300000</v>
      </c>
      <c r="I64" s="317"/>
      <c r="J64" s="109">
        <f>'[3]arkusz główny'!AK283</f>
        <v>24028</v>
      </c>
      <c r="K64" s="184">
        <f>'[3]arkusz główny'!AL283</f>
        <v>3206128629.1599998</v>
      </c>
      <c r="L64" s="184">
        <f>'[3]arkusz główny'!AM283</f>
        <v>2040058054.7000003</v>
      </c>
      <c r="M64" s="184">
        <f>'[3]arkusz główny'!AN283</f>
        <v>722774467.62</v>
      </c>
      <c r="N64" s="318"/>
      <c r="O64" s="282"/>
    </row>
    <row r="65" spans="1:15" x14ac:dyDescent="0.25">
      <c r="A65" s="314"/>
      <c r="B65" s="159" t="s">
        <v>39</v>
      </c>
      <c r="C65" s="278"/>
      <c r="D65" s="166">
        <f>'[3]arkusz główny'!H301</f>
        <v>40780</v>
      </c>
      <c r="E65" s="315"/>
      <c r="F65" s="316"/>
      <c r="G65" s="169">
        <f>'[3]arkusz główny'!U301</f>
        <v>39960</v>
      </c>
      <c r="H65" s="162">
        <f>'[3]zobowiązania wieloletnie'!F21</f>
        <v>561038430.95000005</v>
      </c>
      <c r="I65" s="317"/>
      <c r="J65" s="109">
        <f>'[3]arkusz główny'!AK301</f>
        <v>17901</v>
      </c>
      <c r="K65" s="84">
        <f>'[3]arkusz główny'!AL301</f>
        <v>561206472.11000001</v>
      </c>
      <c r="L65" s="84">
        <f>'[3]arkusz główny'!AM301</f>
        <v>357095327.94999999</v>
      </c>
      <c r="M65" s="84">
        <f>'[3]arkusz główny'!AN301</f>
        <v>129898521.60999998</v>
      </c>
      <c r="N65" s="318"/>
      <c r="O65" s="282"/>
    </row>
    <row r="66" spans="1:15" x14ac:dyDescent="0.25">
      <c r="A66" s="55">
        <v>13</v>
      </c>
      <c r="B66" s="56" t="s">
        <v>102</v>
      </c>
      <c r="C66" s="57">
        <f>'[3]arkusz główny'!F306</f>
        <v>12492226912.195618</v>
      </c>
      <c r="D66" s="58">
        <f>'[3]arkusz główny'!H306</f>
        <v>7142230</v>
      </c>
      <c r="E66" s="59"/>
      <c r="F66" s="60"/>
      <c r="G66" s="61">
        <f>'[3]arkusz główny'!U306</f>
        <v>7002515</v>
      </c>
      <c r="H66" s="59">
        <f>'[3]arkusz główny'!V306</f>
        <v>12475872242.669998</v>
      </c>
      <c r="I66" s="62">
        <f>IFERROR(H66/C66,".")</f>
        <v>0.99869081232348944</v>
      </c>
      <c r="J66" s="63">
        <f>'[3]arkusz główny'!AK306</f>
        <v>1099855</v>
      </c>
      <c r="K66" s="64">
        <f>'[3]arkusz główny'!AL306</f>
        <v>12511914778.169998</v>
      </c>
      <c r="L66" s="64">
        <f>'[3]arkusz główny'!AM306</f>
        <v>8468401773.0699997</v>
      </c>
      <c r="M66" s="64">
        <f>'[3]arkusz główny'!AN306</f>
        <v>2818753468.73</v>
      </c>
      <c r="N66" s="65">
        <f>IFERROR(M66/O66,".")</f>
        <v>1.0015580915743112</v>
      </c>
      <c r="O66" s="66">
        <f>'[3]arkusz główny'!AR306</f>
        <v>2814368425</v>
      </c>
    </row>
    <row r="67" spans="1:15" x14ac:dyDescent="0.25">
      <c r="A67" s="37" t="s">
        <v>103</v>
      </c>
      <c r="B67" s="321" t="s">
        <v>104</v>
      </c>
      <c r="C67" s="278"/>
      <c r="D67" s="185">
        <f>'[3]arkusz główny'!H307</f>
        <v>279911</v>
      </c>
      <c r="E67" s="320"/>
      <c r="F67" s="279"/>
      <c r="G67" s="186">
        <f>'[3]arkusz główny'!U307</f>
        <v>275849</v>
      </c>
      <c r="H67" s="187">
        <f>'[3]arkusz główny'!V307</f>
        <v>622102722.17000008</v>
      </c>
      <c r="I67" s="280"/>
      <c r="J67" s="188">
        <f>'[3]arkusz główny'!AK307</f>
        <v>42188</v>
      </c>
      <c r="K67" s="189">
        <f>'[3]arkusz główny'!AL307</f>
        <v>624408762.16999996</v>
      </c>
      <c r="L67" s="189">
        <f>'[3]arkusz główny'!AM307</f>
        <v>424736831.46999997</v>
      </c>
      <c r="M67" s="189">
        <f>'[3]arkusz główny'!AN307</f>
        <v>140604218.35000002</v>
      </c>
      <c r="N67" s="281"/>
      <c r="O67" s="282"/>
    </row>
    <row r="68" spans="1:15" x14ac:dyDescent="0.25">
      <c r="A68" s="126" t="s">
        <v>105</v>
      </c>
      <c r="B68" s="322"/>
      <c r="C68" s="278"/>
      <c r="D68" s="185">
        <f>'[3]arkusz główny'!H308</f>
        <v>5929840</v>
      </c>
      <c r="E68" s="320"/>
      <c r="F68" s="279"/>
      <c r="G68" s="186">
        <f>'[3]arkusz główny'!U308</f>
        <v>5830874</v>
      </c>
      <c r="H68" s="187">
        <f>'[3]arkusz główny'!V308</f>
        <v>10460366067.290001</v>
      </c>
      <c r="I68" s="280"/>
      <c r="J68" s="190">
        <f>'[3]arkusz główny'!AK308</f>
        <v>940692</v>
      </c>
      <c r="K68" s="191">
        <f>'[3]arkusz główny'!AL308</f>
        <v>10487690466.889999</v>
      </c>
      <c r="L68" s="191">
        <f>'[3]arkusz główny'!AM308</f>
        <v>7073368934.6499996</v>
      </c>
      <c r="M68" s="191">
        <f>'[3]arkusz główny'!AN308</f>
        <v>2366669072.5900006</v>
      </c>
      <c r="N68" s="281"/>
      <c r="O68" s="282"/>
    </row>
    <row r="69" spans="1:15" x14ac:dyDescent="0.25">
      <c r="A69" s="126" t="s">
        <v>106</v>
      </c>
      <c r="B69" s="323"/>
      <c r="C69" s="278"/>
      <c r="D69" s="185">
        <f>'[3]arkusz główny'!H309</f>
        <v>1142983</v>
      </c>
      <c r="E69" s="320"/>
      <c r="F69" s="279"/>
      <c r="G69" s="186">
        <f>'[3]arkusz główny'!U309</f>
        <v>1110274</v>
      </c>
      <c r="H69" s="187">
        <f>'[3]arkusz główny'!V309</f>
        <v>1393403453.2100003</v>
      </c>
      <c r="I69" s="280"/>
      <c r="J69" s="190">
        <f>'[3]arkusz główny'!AK309</f>
        <v>223788</v>
      </c>
      <c r="K69" s="191">
        <f>'[3]arkusz główny'!AL309</f>
        <v>1399815549.1100001</v>
      </c>
      <c r="L69" s="191">
        <f>'[3]arkusz główny'!AM309</f>
        <v>970296006.94999993</v>
      </c>
      <c r="M69" s="191">
        <f>'[3]arkusz główny'!AN309</f>
        <v>311480177.79000002</v>
      </c>
      <c r="N69" s="281"/>
      <c r="O69" s="282"/>
    </row>
    <row r="70" spans="1:15" x14ac:dyDescent="0.25">
      <c r="A70" s="288" t="s">
        <v>107</v>
      </c>
      <c r="B70" s="183" t="s">
        <v>90</v>
      </c>
      <c r="C70" s="278"/>
      <c r="D70" s="192">
        <f>'[3]arkusz główny'!H310</f>
        <v>7141421</v>
      </c>
      <c r="E70" s="320"/>
      <c r="F70" s="279"/>
      <c r="G70" s="193">
        <f>'[3]arkusz główny'!U310</f>
        <v>7001706</v>
      </c>
      <c r="H70" s="194">
        <f>'[3]arkusz główny'!V310</f>
        <v>12471868702.369999</v>
      </c>
      <c r="I70" s="280"/>
      <c r="J70" s="109">
        <f>'[3]arkusz główny'!AK310</f>
        <v>1099776</v>
      </c>
      <c r="K70" s="84">
        <f>'[3]arkusz główny'!AL310</f>
        <v>12509489511.779999</v>
      </c>
      <c r="L70" s="84">
        <f>'[3]arkusz główny'!AM310</f>
        <v>8466858578.8099995</v>
      </c>
      <c r="M70" s="84">
        <f>'[3]arkusz główny'!AN310</f>
        <v>2818187258.8800001</v>
      </c>
      <c r="N70" s="281"/>
      <c r="O70" s="282"/>
    </row>
    <row r="71" spans="1:15" x14ac:dyDescent="0.25">
      <c r="A71" s="283"/>
      <c r="B71" s="159" t="s">
        <v>108</v>
      </c>
      <c r="C71" s="278"/>
      <c r="D71" s="49">
        <f>'[3]arkusz główny'!H320</f>
        <v>809</v>
      </c>
      <c r="E71" s="320"/>
      <c r="F71" s="279"/>
      <c r="G71" s="193">
        <f>'[3]arkusz główny'!U320</f>
        <v>809</v>
      </c>
      <c r="H71" s="194">
        <f>'[3]arkusz główny'!V320</f>
        <v>4003540.3000000003</v>
      </c>
      <c r="I71" s="280"/>
      <c r="J71" s="109">
        <f>'[3]arkusz główny'!AK320</f>
        <v>812</v>
      </c>
      <c r="K71" s="84">
        <f>'[3]arkusz główny'!AL320</f>
        <v>2425266.3899999997</v>
      </c>
      <c r="L71" s="84">
        <f>'[3]arkusz główny'!AM320</f>
        <v>1543194.2599999998</v>
      </c>
      <c r="M71" s="84">
        <f>'[3]arkusz główny'!AN320</f>
        <v>566209.84999999986</v>
      </c>
      <c r="N71" s="281"/>
      <c r="O71" s="282"/>
    </row>
    <row r="72" spans="1:15" x14ac:dyDescent="0.25">
      <c r="A72" s="195">
        <v>14</v>
      </c>
      <c r="B72" s="196" t="s">
        <v>109</v>
      </c>
      <c r="C72" s="197">
        <f>'[3]arkusz główny'!F322</f>
        <v>972488579.23267198</v>
      </c>
      <c r="D72" s="198">
        <f>'[3]arkusz główny'!H322</f>
        <v>144695</v>
      </c>
      <c r="E72" s="199"/>
      <c r="F72" s="200"/>
      <c r="G72" s="201">
        <f>'[3]arkusz główny'!U322</f>
        <v>136652</v>
      </c>
      <c r="H72" s="202">
        <f>'[3]arkusz główny'!V322</f>
        <v>969944910.56999993</v>
      </c>
      <c r="I72" s="203">
        <f>IFERROR(H72/C72,".")</f>
        <v>0.99738437168621652</v>
      </c>
      <c r="J72" s="204">
        <f>'[3]arkusz główny'!AK322</f>
        <v>57966</v>
      </c>
      <c r="K72" s="205">
        <f>'[3]arkusz główny'!AL322</f>
        <v>970865395.5200001</v>
      </c>
      <c r="L72" s="205">
        <f>'[3]arkusz główny'!AM322</f>
        <v>669067371.68999994</v>
      </c>
      <c r="M72" s="205">
        <f>'[3]arkusz główny'!AN322</f>
        <v>210728283.56</v>
      </c>
      <c r="N72" s="206">
        <f>IFERROR(M72/O72,".")</f>
        <v>0.99805003106943257</v>
      </c>
      <c r="O72" s="207">
        <f>'[3]arkusz główny'!AR322</f>
        <v>211140000</v>
      </c>
    </row>
    <row r="73" spans="1:15" x14ac:dyDescent="0.25">
      <c r="A73" s="208">
        <v>16</v>
      </c>
      <c r="B73" s="163" t="s">
        <v>110</v>
      </c>
      <c r="C73" s="197">
        <f>'[3]arkusz główny'!F327</f>
        <v>716774906.13333607</v>
      </c>
      <c r="D73" s="198">
        <f>'[3]arkusz główny'!H327</f>
        <v>1112</v>
      </c>
      <c r="E73" s="202">
        <f>'[3]arkusz główny'!I327</f>
        <v>2554208040.1399999</v>
      </c>
      <c r="F73" s="209">
        <f>IFERROR(E73/C73,".")</f>
        <v>3.5634730210056493</v>
      </c>
      <c r="G73" s="201">
        <f>'[3]arkusz główny'!U327</f>
        <v>438</v>
      </c>
      <c r="H73" s="202">
        <f>'[3]arkusz główny'!V327</f>
        <v>746234535</v>
      </c>
      <c r="I73" s="203">
        <f>IFERROR(H73/C73,".")</f>
        <v>1.0411002514381884</v>
      </c>
      <c r="J73" s="204">
        <f>'[3]arkusz główny'!AK327</f>
        <v>349</v>
      </c>
      <c r="K73" s="205">
        <f>'[3]arkusz główny'!AL327</f>
        <v>517207440.62999994</v>
      </c>
      <c r="L73" s="205">
        <f>'[3]arkusz główny'!AM327</f>
        <v>284494856.87</v>
      </c>
      <c r="M73" s="205">
        <f>'[3]arkusz główny'!AN327</f>
        <v>115255898.30000001</v>
      </c>
      <c r="N73" s="206">
        <f>IFERROR(M73/O73,".")</f>
        <v>0.70430826815958458</v>
      </c>
      <c r="O73" s="207">
        <f>'[3]arkusz główny'!AR327</f>
        <v>163644108</v>
      </c>
    </row>
    <row r="74" spans="1:15" x14ac:dyDescent="0.25">
      <c r="A74" s="208">
        <v>17</v>
      </c>
      <c r="B74" s="163" t="s">
        <v>111</v>
      </c>
      <c r="C74" s="197">
        <f>'[3]arkusz główny'!F335</f>
        <v>15275441.860104</v>
      </c>
      <c r="D74" s="210">
        <f>'[3]arkusz główny'!H335</f>
        <v>1683</v>
      </c>
      <c r="E74" s="202">
        <f>'[3]arkusz główny'!I335</f>
        <v>17284435.289999999</v>
      </c>
      <c r="F74" s="209">
        <f>IFERROR(E74/C74,".")</f>
        <v>1.1315178603862868</v>
      </c>
      <c r="G74" s="201">
        <f>'[3]arkusz główny'!U335</f>
        <v>1426</v>
      </c>
      <c r="H74" s="202">
        <f>'[3]arkusz główny'!V335</f>
        <v>15510358.890000001</v>
      </c>
      <c r="I74" s="203">
        <f>IFERROR(H74/C74,".")</f>
        <v>1.015378738765623</v>
      </c>
      <c r="J74" s="204">
        <f>'[3]arkusz główny'!AK335</f>
        <v>914</v>
      </c>
      <c r="K74" s="205">
        <f>'[3]arkusz główny'!AL335</f>
        <v>15058422.360000001</v>
      </c>
      <c r="L74" s="205">
        <f>'[3]arkusz główny'!AM335</f>
        <v>9581666.9300000016</v>
      </c>
      <c r="M74" s="205">
        <f>'[3]arkusz główny'!AN335</f>
        <v>3417074.68</v>
      </c>
      <c r="N74" s="206">
        <f>IFERROR(M74/O74,".")</f>
        <v>0.98474774639769458</v>
      </c>
      <c r="O74" s="207">
        <f>'[3]arkusz główny'!AR335</f>
        <v>3470000</v>
      </c>
    </row>
    <row r="75" spans="1:15" x14ac:dyDescent="0.25">
      <c r="A75" s="55">
        <v>19</v>
      </c>
      <c r="B75" s="56" t="s">
        <v>112</v>
      </c>
      <c r="C75" s="57">
        <f>'[3]arkusz główny'!F341</f>
        <v>4257614037.6308999</v>
      </c>
      <c r="D75" s="211">
        <f>D76+D77+D80+D83</f>
        <v>53797</v>
      </c>
      <c r="E75" s="59">
        <f>E76+E77+E80+E83</f>
        <v>6964486948.7695179</v>
      </c>
      <c r="F75" s="60">
        <f>IFERROR(E75/C75,".")</f>
        <v>1.6357722628716309</v>
      </c>
      <c r="G75" s="61">
        <f>G76+G77+G80+G83</f>
        <v>31234</v>
      </c>
      <c r="H75" s="59">
        <f>H76+H77+H80+H83</f>
        <v>4310409723.7527971</v>
      </c>
      <c r="I75" s="62">
        <f>IFERROR(H75/C75,".")</f>
        <v>1.0124002987718621</v>
      </c>
      <c r="J75" s="63">
        <f>'[3]arkusz główny'!AK341</f>
        <v>24239</v>
      </c>
      <c r="K75" s="64">
        <f>K76+K77+K80+K83</f>
        <v>4290188036.7400002</v>
      </c>
      <c r="L75" s="64">
        <f>L76+L77+L80+L83</f>
        <v>2692324548.2799997</v>
      </c>
      <c r="M75" s="64">
        <f>M76+M77+M80+M83</f>
        <v>970341759.03999996</v>
      </c>
      <c r="N75" s="65">
        <f>IFERROR(M75/O75,".")</f>
        <v>1.0069405593223286</v>
      </c>
      <c r="O75" s="66">
        <f>'[3]arkusz główny'!AR341</f>
        <v>963653465</v>
      </c>
    </row>
    <row r="76" spans="1:15" x14ac:dyDescent="0.25">
      <c r="A76" s="37" t="s">
        <v>113</v>
      </c>
      <c r="B76" s="212" t="s">
        <v>114</v>
      </c>
      <c r="C76" s="278"/>
      <c r="D76" s="213">
        <f>'[3]arkusz główny'!H342</f>
        <v>620</v>
      </c>
      <c r="E76" s="41">
        <f>'[3]arkusz główny'!I342</f>
        <v>61028000</v>
      </c>
      <c r="F76" s="279"/>
      <c r="G76" s="214">
        <f>'[3]arkusz główny'!U342</f>
        <v>603</v>
      </c>
      <c r="H76" s="94">
        <f>'[3]arkusz główny'!V342</f>
        <v>59640000</v>
      </c>
      <c r="I76" s="280"/>
      <c r="J76" s="44">
        <f>'[3]arkusz główny'!AK342</f>
        <v>334</v>
      </c>
      <c r="K76" s="215">
        <f>'[3]arkusz główny'!AL342</f>
        <v>59798460</v>
      </c>
      <c r="L76" s="215">
        <f>'[3]arkusz główny'!AM342</f>
        <v>38049760.07</v>
      </c>
      <c r="M76" s="215">
        <f>'[3]arkusz główny'!AN342</f>
        <v>13630497.820000002</v>
      </c>
      <c r="N76" s="281"/>
      <c r="O76" s="282"/>
    </row>
    <row r="77" spans="1:15" x14ac:dyDescent="0.25">
      <c r="A77" s="288" t="s">
        <v>115</v>
      </c>
      <c r="B77" s="85" t="s">
        <v>116</v>
      </c>
      <c r="C77" s="278"/>
      <c r="D77" s="93">
        <f>'[3]arkusz główny'!H345</f>
        <v>52499</v>
      </c>
      <c r="E77" s="94">
        <f>'[3]arkusz główny'!I345</f>
        <v>6027886719.4842672</v>
      </c>
      <c r="F77" s="279"/>
      <c r="G77" s="95">
        <f>SUM(G78:G79)</f>
        <v>30040</v>
      </c>
      <c r="H77" s="94">
        <f>SUM(H78:H79)</f>
        <v>3425898903.6270776</v>
      </c>
      <c r="I77" s="280"/>
      <c r="J77" s="80">
        <f>'[3]arkusz główny'!AK345</f>
        <v>24153</v>
      </c>
      <c r="K77" s="81">
        <f>'[3]arkusz główny'!AL345</f>
        <v>3432450872.2400002</v>
      </c>
      <c r="L77" s="81">
        <f>'[3]arkusz główny'!AM345</f>
        <v>2154293335.3999996</v>
      </c>
      <c r="M77" s="81">
        <f>'[3]arkusz główny'!AN345</f>
        <v>776724727.75999999</v>
      </c>
      <c r="N77" s="281"/>
      <c r="O77" s="282"/>
    </row>
    <row r="78" spans="1:15" x14ac:dyDescent="0.25">
      <c r="A78" s="289"/>
      <c r="B78" s="183" t="s">
        <v>117</v>
      </c>
      <c r="C78" s="278"/>
      <c r="D78" s="93">
        <f>'[3]arkusz główny'!H346</f>
        <v>52499</v>
      </c>
      <c r="E78" s="94">
        <f>'[3]arkusz główny'!I346</f>
        <v>6027886719.4842672</v>
      </c>
      <c r="F78" s="279"/>
      <c r="G78" s="95">
        <f>'[3]arkusz główny'!U346</f>
        <v>29977</v>
      </c>
      <c r="H78" s="94">
        <f>'[3]arkusz główny'!V346</f>
        <v>3420852223.0870776</v>
      </c>
      <c r="I78" s="280"/>
      <c r="J78" s="80">
        <f>'[3]arkusz główny'!AK346</f>
        <v>24100</v>
      </c>
      <c r="K78" s="81">
        <f>'[3]arkusz główny'!AL346</f>
        <v>3427404191.7000003</v>
      </c>
      <c r="L78" s="81">
        <f>'[3]arkusz główny'!AM346</f>
        <v>2151082132.7799997</v>
      </c>
      <c r="M78" s="81">
        <f>'[3]arkusz główny'!AN346</f>
        <v>775590016.09000003</v>
      </c>
      <c r="N78" s="281"/>
      <c r="O78" s="282"/>
    </row>
    <row r="79" spans="1:15" x14ac:dyDescent="0.25">
      <c r="A79" s="290"/>
      <c r="B79" s="159" t="s">
        <v>118</v>
      </c>
      <c r="C79" s="278"/>
      <c r="D79" s="216"/>
      <c r="E79" s="217"/>
      <c r="F79" s="279"/>
      <c r="G79" s="95">
        <f>'[3]arkusz główny'!U347</f>
        <v>63</v>
      </c>
      <c r="H79" s="94">
        <f>'[3]arkusz główny'!V347</f>
        <v>5046680.5399999991</v>
      </c>
      <c r="I79" s="280"/>
      <c r="J79" s="80">
        <f>'[3]arkusz główny'!AK347</f>
        <v>62</v>
      </c>
      <c r="K79" s="81">
        <f>'[3]arkusz główny'!AL347</f>
        <v>5046680.5399999991</v>
      </c>
      <c r="L79" s="81">
        <f>'[3]arkusz główny'!AM347</f>
        <v>3211202.62</v>
      </c>
      <c r="M79" s="81">
        <f>'[3]arkusz główny'!AN347</f>
        <v>1134711.67</v>
      </c>
      <c r="N79" s="281"/>
      <c r="O79" s="282"/>
    </row>
    <row r="80" spans="1:15" x14ac:dyDescent="0.25">
      <c r="A80" s="288" t="s">
        <v>119</v>
      </c>
      <c r="B80" s="85" t="s">
        <v>120</v>
      </c>
      <c r="C80" s="278"/>
      <c r="D80" s="93">
        <f>'[3]arkusz główny'!H348</f>
        <v>404</v>
      </c>
      <c r="E80" s="94">
        <f>'[3]arkusz główny'!I348</f>
        <v>244129322.9807418</v>
      </c>
      <c r="F80" s="279"/>
      <c r="G80" s="95">
        <f>SUM(G81:G82)</f>
        <v>318</v>
      </c>
      <c r="H80" s="94">
        <f>SUM(H81:H82)</f>
        <v>194925328.82121012</v>
      </c>
      <c r="I80" s="280"/>
      <c r="J80" s="80">
        <f>'[3]arkusz główny'!AK348</f>
        <v>284</v>
      </c>
      <c r="K80" s="81">
        <f>'[3]arkusz główny'!AL348</f>
        <v>178814684.26999998</v>
      </c>
      <c r="L80" s="81">
        <f>'[3]arkusz główny'!AM348</f>
        <v>106688068.2</v>
      </c>
      <c r="M80" s="81">
        <f>'[3]arkusz główny'!AN348</f>
        <v>40093484.140000001</v>
      </c>
      <c r="N80" s="281"/>
      <c r="O80" s="282"/>
    </row>
    <row r="81" spans="1:15" x14ac:dyDescent="0.25">
      <c r="A81" s="289"/>
      <c r="B81" s="183" t="s">
        <v>117</v>
      </c>
      <c r="C81" s="278"/>
      <c r="D81" s="49">
        <f>'[3]arkusz główny'!H349</f>
        <v>404</v>
      </c>
      <c r="E81" s="50">
        <f>'[3]arkusz główny'!I349</f>
        <v>244129322.9807418</v>
      </c>
      <c r="F81" s="279"/>
      <c r="G81" s="51">
        <f>'[3]arkusz główny'!U349</f>
        <v>314</v>
      </c>
      <c r="H81" s="50">
        <f>'[3]arkusz główny'!V349</f>
        <v>193955170.54121011</v>
      </c>
      <c r="I81" s="280"/>
      <c r="J81" s="52">
        <f>'[3]arkusz główny'!AK349</f>
        <v>283</v>
      </c>
      <c r="K81" s="53">
        <f>'[3]arkusz główny'!AL349</f>
        <v>177844525.98999998</v>
      </c>
      <c r="L81" s="53">
        <f>'[3]arkusz główny'!AM349</f>
        <v>106070756.52</v>
      </c>
      <c r="M81" s="53">
        <f>'[3]arkusz główny'!AN349</f>
        <v>39875637.5</v>
      </c>
      <c r="N81" s="281"/>
      <c r="O81" s="282"/>
    </row>
    <row r="82" spans="1:15" x14ac:dyDescent="0.25">
      <c r="A82" s="290"/>
      <c r="B82" s="159" t="s">
        <v>118</v>
      </c>
      <c r="C82" s="278"/>
      <c r="D82" s="216"/>
      <c r="E82" s="217"/>
      <c r="F82" s="316"/>
      <c r="G82" s="51">
        <f>'[3]arkusz główny'!U350</f>
        <v>4</v>
      </c>
      <c r="H82" s="50">
        <f>'[3]arkusz główny'!V350</f>
        <v>970158.28</v>
      </c>
      <c r="I82" s="280"/>
      <c r="J82" s="52">
        <f>'[3]arkusz główny'!AK350</f>
        <v>7</v>
      </c>
      <c r="K82" s="53">
        <f>'[3]arkusz główny'!AL350</f>
        <v>970158.28</v>
      </c>
      <c r="L82" s="53">
        <f>'[3]arkusz główny'!AM350</f>
        <v>617311.68000000005</v>
      </c>
      <c r="M82" s="53">
        <f>'[3]arkusz główny'!AN350</f>
        <v>217846.64</v>
      </c>
      <c r="N82" s="281"/>
      <c r="O82" s="282"/>
    </row>
    <row r="83" spans="1:15" x14ac:dyDescent="0.25">
      <c r="A83" s="47" t="s">
        <v>121</v>
      </c>
      <c r="B83" s="82" t="s">
        <v>122</v>
      </c>
      <c r="C83" s="278"/>
      <c r="D83" s="49">
        <f>'[3]arkusz główny'!H351</f>
        <v>274</v>
      </c>
      <c r="E83" s="50">
        <f>'[3]arkusz główny'!I351</f>
        <v>631442906.30450964</v>
      </c>
      <c r="F83" s="279"/>
      <c r="G83" s="51">
        <f>'[3]arkusz główny'!U351</f>
        <v>273</v>
      </c>
      <c r="H83" s="50">
        <f>'[3]arkusz główny'!V351</f>
        <v>629945491.30450964</v>
      </c>
      <c r="I83" s="280"/>
      <c r="J83" s="52">
        <f>'[3]arkusz główny'!AK351</f>
        <v>274</v>
      </c>
      <c r="K83" s="53">
        <f>'[3]arkusz główny'!AL351</f>
        <v>619124020.23000002</v>
      </c>
      <c r="L83" s="53">
        <f>'[3]arkusz główny'!AM351</f>
        <v>393293384.60999995</v>
      </c>
      <c r="M83" s="53">
        <f>'[3]arkusz główny'!AN351</f>
        <v>139893049.31999999</v>
      </c>
      <c r="N83" s="281"/>
      <c r="O83" s="282"/>
    </row>
    <row r="84" spans="1:15" x14ac:dyDescent="0.25">
      <c r="A84" s="55">
        <v>20</v>
      </c>
      <c r="B84" s="56" t="s">
        <v>123</v>
      </c>
      <c r="C84" s="57">
        <f>'[3]arkusz główny'!F352</f>
        <v>2094807456.3437486</v>
      </c>
      <c r="D84" s="58">
        <f>'[3]arkusz główny'!H352</f>
        <v>2132</v>
      </c>
      <c r="E84" s="59">
        <f>'[3]arkusz główny'!I352</f>
        <v>2196089898.7400007</v>
      </c>
      <c r="F84" s="60">
        <f>IFERROR(E84/C84,".")</f>
        <v>1.0483492848421636</v>
      </c>
      <c r="G84" s="61">
        <f>'[3]arkusz główny'!U352</f>
        <v>2035</v>
      </c>
      <c r="H84" s="59">
        <f>'[3]arkusz główny'!V352</f>
        <v>2092701753.7899997</v>
      </c>
      <c r="I84" s="62">
        <f>IFERROR(H84/C84,".")</f>
        <v>0.99899479899817423</v>
      </c>
      <c r="J84" s="63">
        <f>'[3]arkusz główny'!AK352</f>
        <v>43</v>
      </c>
      <c r="K84" s="64">
        <f>'[3]arkusz główny'!AL352</f>
        <v>1691688001.8599997</v>
      </c>
      <c r="L84" s="64">
        <f>'[3]arkusz główny'!AM352</f>
        <v>1076420745.1900001</v>
      </c>
      <c r="M84" s="64">
        <f>'[3]arkusz główny'!AN352</f>
        <v>380549109.29999995</v>
      </c>
      <c r="N84" s="65">
        <f>IFERROR(M84/O84,".")</f>
        <v>0.79589810224194313</v>
      </c>
      <c r="O84" s="66">
        <f>'[3]arkusz główny'!AR352</f>
        <v>478137978</v>
      </c>
    </row>
    <row r="85" spans="1:15" ht="24.75" customHeight="1" x14ac:dyDescent="0.25">
      <c r="A85" s="55">
        <f>'[3]arkusz główny'!B355</f>
        <v>21</v>
      </c>
      <c r="B85" s="56" t="e">
        <f>'[3]arkusz główny'!C355:D355</f>
        <v>#VALUE!</v>
      </c>
      <c r="C85" s="57">
        <f>'[3]arkusz główny'!F355</f>
        <v>1198798726.895524</v>
      </c>
      <c r="D85" s="211">
        <f>'[3]arkusz główny'!H355</f>
        <v>195625</v>
      </c>
      <c r="E85" s="218"/>
      <c r="F85" s="219"/>
      <c r="G85" s="61">
        <f>'[3]arkusz główny'!U355</f>
        <v>180304</v>
      </c>
      <c r="H85" s="59">
        <f>'[3]arkusz główny'!V355</f>
        <v>1198851096.1099999</v>
      </c>
      <c r="I85" s="62">
        <f>IFERROR(H85/C85,".")</f>
        <v>1.0000436847431524</v>
      </c>
      <c r="J85" s="63">
        <f>'[3]arkusz główny'!AK355</f>
        <v>180340</v>
      </c>
      <c r="K85" s="64">
        <f>'[3]arkusz główny'!AL355</f>
        <v>1199187395.2399998</v>
      </c>
      <c r="L85" s="64">
        <f>'[3]arkusz główny'!AM355</f>
        <v>763042532.93000019</v>
      </c>
      <c r="M85" s="64">
        <f>'[3]arkusz główny'!AN355</f>
        <v>267027232.38999996</v>
      </c>
      <c r="N85" s="65">
        <f>IFERROR(M85/O85,".")</f>
        <v>1.000313453490419</v>
      </c>
      <c r="O85" s="66">
        <f>'[3]arkusz główny'!AR355</f>
        <v>266943558</v>
      </c>
    </row>
    <row r="86" spans="1:15" ht="24.75" customHeight="1" x14ac:dyDescent="0.25">
      <c r="A86" s="55">
        <v>22</v>
      </c>
      <c r="B86" s="56" t="s">
        <v>124</v>
      </c>
      <c r="C86" s="57">
        <f>'[3]arkusz główny'!F356</f>
        <v>578723879.08111596</v>
      </c>
      <c r="D86" s="211">
        <f>'[3]arkusz główny'!H356</f>
        <v>34662</v>
      </c>
      <c r="E86" s="218"/>
      <c r="F86" s="219"/>
      <c r="G86" s="61">
        <f>'[3]arkusz główny'!U356</f>
        <v>30137</v>
      </c>
      <c r="H86" s="59">
        <f>'[3]arkusz główny'!V356</f>
        <v>578594815</v>
      </c>
      <c r="I86" s="62">
        <f>IFERROR(H86/C86,".")</f>
        <v>0.99977698504281376</v>
      </c>
      <c r="J86" s="63">
        <f>'[3]arkusz główny'!AK356</f>
        <v>30137</v>
      </c>
      <c r="K86" s="64">
        <f>'[3]arkusz główny'!AL356</f>
        <v>578724815</v>
      </c>
      <c r="L86" s="64">
        <f>'[3]arkusz główny'!AM356</f>
        <v>368242599.77000004</v>
      </c>
      <c r="M86" s="64">
        <f>'[3]arkusz główny'!AN356</f>
        <v>122722661.33</v>
      </c>
      <c r="N86" s="65">
        <f>IFERROR(M86/O86,".")</f>
        <v>0.99999874782859244</v>
      </c>
      <c r="O86" s="66">
        <f>'[3]arkusz główny'!AR356</f>
        <v>122722815</v>
      </c>
    </row>
    <row r="87" spans="1:15" x14ac:dyDescent="0.25">
      <c r="A87" s="55"/>
      <c r="B87" s="56" t="s">
        <v>125</v>
      </c>
      <c r="C87" s="57">
        <f>'[3]arkusz główny'!F357</f>
        <v>1110748125.180192</v>
      </c>
      <c r="D87" s="220"/>
      <c r="E87" s="218"/>
      <c r="F87" s="219"/>
      <c r="G87" s="221"/>
      <c r="H87" s="59">
        <f>'[3]zobowiązania wieloletnie'!F22</f>
        <v>1259806059.8399999</v>
      </c>
      <c r="I87" s="62">
        <f>IFERROR(H87/C87,".")</f>
        <v>1.1341959813217122</v>
      </c>
      <c r="J87" s="63">
        <f>'[3]arkusz główny'!AK357</f>
        <v>53466</v>
      </c>
      <c r="K87" s="64">
        <f>SUM(K88:K89)</f>
        <v>1259806059.8399999</v>
      </c>
      <c r="L87" s="64">
        <f>SUM(L88:L89)</f>
        <v>801610222.11000001</v>
      </c>
      <c r="M87" s="64">
        <f>SUM(M88:M89)</f>
        <v>298022333.51999998</v>
      </c>
      <c r="N87" s="65">
        <f>IFERROR(M87/O87,".")</f>
        <v>1.1362533924201312</v>
      </c>
      <c r="O87" s="66">
        <f>'[3]arkusz główny'!AR357</f>
        <v>262285099</v>
      </c>
    </row>
    <row r="88" spans="1:15" x14ac:dyDescent="0.25">
      <c r="A88" s="314" t="s">
        <v>89</v>
      </c>
      <c r="B88" s="222" t="s">
        <v>39</v>
      </c>
      <c r="C88" s="278"/>
      <c r="D88" s="333"/>
      <c r="E88" s="157"/>
      <c r="F88" s="42"/>
      <c r="G88" s="223"/>
      <c r="H88" s="142">
        <f>'[3]zobowiązania wieloletnie'!F23</f>
        <v>586710746.80999994</v>
      </c>
      <c r="I88" s="280"/>
      <c r="J88" s="224">
        <f>'[3]arkusz główny'!AK358</f>
        <v>17662</v>
      </c>
      <c r="K88" s="225">
        <f>'[3]arkusz główny'!AL358</f>
        <v>586710746.80999994</v>
      </c>
      <c r="L88" s="225">
        <f>'[3]arkusz główny'!AM358</f>
        <v>373321628.94999999</v>
      </c>
      <c r="M88" s="225">
        <f>'[3]arkusz główny'!AN358</f>
        <v>137689495.24000001</v>
      </c>
      <c r="N88" s="281"/>
      <c r="O88" s="282"/>
    </row>
    <row r="89" spans="1:15" ht="13" thickBot="1" x14ac:dyDescent="0.3">
      <c r="A89" s="331"/>
      <c r="B89" s="159" t="s">
        <v>126</v>
      </c>
      <c r="C89" s="332"/>
      <c r="D89" s="333"/>
      <c r="E89" s="157"/>
      <c r="F89" s="42"/>
      <c r="G89" s="226"/>
      <c r="H89" s="227">
        <f>'[3]zobowiązania wieloletnie'!F24</f>
        <v>673095313.02999997</v>
      </c>
      <c r="I89" s="334"/>
      <c r="J89" s="228">
        <f>'[3]arkusz główny'!AK359</f>
        <v>35804</v>
      </c>
      <c r="K89" s="229">
        <f>'[3]arkusz główny'!AL359</f>
        <v>673095313.02999997</v>
      </c>
      <c r="L89" s="229">
        <f>'[3]arkusz główny'!AM359</f>
        <v>428288593.16000003</v>
      </c>
      <c r="M89" s="229">
        <f>'[3]arkusz główny'!AN359</f>
        <v>160332838.28</v>
      </c>
      <c r="N89" s="335"/>
      <c r="O89" s="336"/>
    </row>
    <row r="90" spans="1:15" ht="31.5" customHeight="1" thickBot="1" x14ac:dyDescent="0.3">
      <c r="A90" s="324" t="s">
        <v>127</v>
      </c>
      <c r="B90" s="325"/>
      <c r="C90" s="230">
        <f>'[3]arkusz główny'!F360</f>
        <v>79554741381.485474</v>
      </c>
      <c r="D90" s="231">
        <f>D87+D84+D75+D73+D72+D66+D61+D55+D52+D46+D40+D34+D31+D18+D13+D9+D6+D85+D74+D86</f>
        <v>8794716</v>
      </c>
      <c r="E90" s="232">
        <f>E87+E84+E75+E73+E72+E66+E61+E55+E52+E46+E40+E34+E31+E18+E13+E9+E6+E85+E74</f>
        <v>92254100693.743881</v>
      </c>
      <c r="F90" s="233">
        <f>IFERROR(E90/C90,".")</f>
        <v>1.1596304518339355</v>
      </c>
      <c r="G90" s="234">
        <f>G87+G84+G75+G73+G72+G66+G61+G55+G52+G46+G40+G34+G31+G18+G13+G9+G6+G85+G74+G86</f>
        <v>8430690</v>
      </c>
      <c r="H90" s="235">
        <f>H87+H84+H75+H73+H72+H66+H61+H55+H52+H46+H40+H34+H31+H18+H13+H9+H6+H85+H74+H86</f>
        <v>79947829740.984787</v>
      </c>
      <c r="I90" s="236">
        <f>IFERROR(H90/C90,".")</f>
        <v>1.0049411053656041</v>
      </c>
      <c r="J90" s="237">
        <f>'[3]arkusz główny'!AK360</f>
        <v>1313862</v>
      </c>
      <c r="K90" s="238">
        <f>K87+K84+K75+K73+K66+K61+K55+K52+K46+K40+K34+K31+K18+K13+K9+K6+K85+K72+K74+K86</f>
        <v>71531104815.770004</v>
      </c>
      <c r="L90" s="238">
        <f>L87+L84+L75+L73+L66+L61+L55+L52+L46+L40+L34+L31+L18+L13+L9+L6+L85+L72+L74+L86</f>
        <v>46445607312.400009</v>
      </c>
      <c r="M90" s="238">
        <f>M87+M84+M75+M73+M66+M61+M55+M52+M46+M40+M34+M31+M18+M13+M9+M6+M85+M72+M74+M86</f>
        <v>16105507856.079994</v>
      </c>
      <c r="N90" s="239">
        <f>IFERROR(M90/O90,".")</f>
        <v>0.89191001936795522</v>
      </c>
      <c r="O90" s="240">
        <f>'[3]arkusz główny'!AR360</f>
        <v>18057323616</v>
      </c>
    </row>
    <row r="91" spans="1:15" ht="31.5" customHeight="1" thickBot="1" x14ac:dyDescent="0.3">
      <c r="A91" s="326" t="s">
        <v>128</v>
      </c>
      <c r="B91" s="327"/>
      <c r="C91" s="241">
        <f>'[3]arkusz główny'!F361</f>
        <v>80099733381.485474</v>
      </c>
      <c r="D91" s="328"/>
      <c r="E91" s="329"/>
      <c r="F91" s="329"/>
      <c r="G91" s="330"/>
      <c r="H91" s="235">
        <f>'[3]arkusz główny'!V361</f>
        <v>80492821740.984787</v>
      </c>
      <c r="I91" s="242">
        <f>IFERROR(H91/C91,".")</f>
        <v>1.0049074864909622</v>
      </c>
      <c r="J91" s="243"/>
      <c r="K91" s="238">
        <f>'[3]arkusz główny'!AL361</f>
        <v>72076096815.770004</v>
      </c>
      <c r="L91" s="238">
        <f>'[3]arkusz główny'!AM361</f>
        <v>46792385721.860008</v>
      </c>
      <c r="M91" s="238">
        <f>'[3]arkusz główny'!AN361</f>
        <v>16223739171.579998</v>
      </c>
      <c r="N91" s="239">
        <f>IFERROR(M91/O91,".")</f>
        <v>0.89261314063780051</v>
      </c>
      <c r="O91" s="241">
        <f>O87+O84+O75+O73+O66+O61+O55+O52+O46+O40+O34+O31+O18+O13+O9+O6+O72+O85+O74+O86</f>
        <v>18175554933</v>
      </c>
    </row>
    <row r="92" spans="1:15" ht="13" x14ac:dyDescent="0.3">
      <c r="A92" s="244" t="s">
        <v>133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</row>
    <row r="93" spans="1:15" ht="13" x14ac:dyDescent="0.3">
      <c r="A93" s="244" t="s">
        <v>132</v>
      </c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O93" s="246"/>
    </row>
    <row r="94" spans="1:15" x14ac:dyDescent="0.25">
      <c r="A94" s="244" t="s">
        <v>134</v>
      </c>
    </row>
    <row r="95" spans="1:15" x14ac:dyDescent="0.25">
      <c r="A95" s="244" t="s">
        <v>129</v>
      </c>
    </row>
    <row r="96" spans="1:15" x14ac:dyDescent="0.25">
      <c r="A96" s="244" t="s">
        <v>130</v>
      </c>
    </row>
    <row r="97" spans="1:1" x14ac:dyDescent="0.25">
      <c r="A97" s="244" t="s">
        <v>131</v>
      </c>
    </row>
    <row r="98" spans="1:1" x14ac:dyDescent="0.25">
      <c r="A98" s="244"/>
    </row>
  </sheetData>
  <mergeCells count="105">
    <mergeCell ref="A90:B90"/>
    <mergeCell ref="A91:B91"/>
    <mergeCell ref="D91:G91"/>
    <mergeCell ref="A88:A89"/>
    <mergeCell ref="C88:C89"/>
    <mergeCell ref="D88:D89"/>
    <mergeCell ref="I88:I89"/>
    <mergeCell ref="N88:N89"/>
    <mergeCell ref="O88:O89"/>
    <mergeCell ref="C76:C83"/>
    <mergeCell ref="F76:F83"/>
    <mergeCell ref="I76:I83"/>
    <mergeCell ref="N76:N83"/>
    <mergeCell ref="O76:O83"/>
    <mergeCell ref="A77:A79"/>
    <mergeCell ref="A80:A82"/>
    <mergeCell ref="O62:O65"/>
    <mergeCell ref="A64:A65"/>
    <mergeCell ref="B67:B69"/>
    <mergeCell ref="C67:C71"/>
    <mergeCell ref="E67:E71"/>
    <mergeCell ref="F67:F71"/>
    <mergeCell ref="I67:I71"/>
    <mergeCell ref="N67:N71"/>
    <mergeCell ref="O67:O71"/>
    <mergeCell ref="A70:A71"/>
    <mergeCell ref="A58:A60"/>
    <mergeCell ref="C62:C65"/>
    <mergeCell ref="E62:E65"/>
    <mergeCell ref="F62:F65"/>
    <mergeCell ref="I62:I65"/>
    <mergeCell ref="N62:N65"/>
    <mergeCell ref="O53:O54"/>
    <mergeCell ref="C56:C59"/>
    <mergeCell ref="E56:E59"/>
    <mergeCell ref="F56:F59"/>
    <mergeCell ref="I56:I59"/>
    <mergeCell ref="N56:N59"/>
    <mergeCell ref="O56:O59"/>
    <mergeCell ref="A53:A54"/>
    <mergeCell ref="C53:C54"/>
    <mergeCell ref="E53:E54"/>
    <mergeCell ref="F53:F54"/>
    <mergeCell ref="I53:I54"/>
    <mergeCell ref="N53:N54"/>
    <mergeCell ref="C47:C51"/>
    <mergeCell ref="A48:A50"/>
    <mergeCell ref="F48:F50"/>
    <mergeCell ref="I48:I50"/>
    <mergeCell ref="N48:N50"/>
    <mergeCell ref="O48:O50"/>
    <mergeCell ref="O32:O33"/>
    <mergeCell ref="A41:A42"/>
    <mergeCell ref="C41:C45"/>
    <mergeCell ref="F41:F45"/>
    <mergeCell ref="I41:I45"/>
    <mergeCell ref="N41:N45"/>
    <mergeCell ref="O41:O45"/>
    <mergeCell ref="A43:A44"/>
    <mergeCell ref="A27:A30"/>
    <mergeCell ref="C32:C33"/>
    <mergeCell ref="F32:F33"/>
    <mergeCell ref="I32:I33"/>
    <mergeCell ref="N32:N33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19:A25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marzec 2025</vt:lpstr>
      <vt:lpstr>'PROW 2014-2020 marzec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2025-04-16T12:24:42Z</cp:lastPrinted>
  <dcterms:created xsi:type="dcterms:W3CDTF">2025-04-15T06:50:23Z</dcterms:created>
  <dcterms:modified xsi:type="dcterms:W3CDTF">2025-04-24T07:06:27Z</dcterms:modified>
</cp:coreProperties>
</file>