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Zaklady_IERGZ" sheetId="51" r:id="rId9"/>
    <sheet name="IERGZ_warzywa" sheetId="44" r:id="rId10"/>
    <sheet name="IERGZ_owoce" sheetId="49" r:id="rId11"/>
    <sheet name="ow_KRIR" sheetId="47" r:id="rId12"/>
    <sheet name="handel zagraniczny_II_2025" sheetId="50" r:id="rId13"/>
    <sheet name="eksport_II_2025" sheetId="24" r:id="rId14"/>
    <sheet name="import_I_2025" sheetId="25" r:id="rId15"/>
    <sheet name="handel zagraniczny_I _XII_2024" sheetId="29" r:id="rId16"/>
    <sheet name="Sł_Pol-Ang" sheetId="5" r:id="rId17"/>
    <sheet name="Moduł1" sheetId="10" state="veryHidden" r:id="rId18"/>
    <sheet name="Moduł2" sheetId="11" state="veryHidden" r:id="rId19"/>
    <sheet name="Moduł3" sheetId="12" state="veryHidden" r:id="rId20"/>
    <sheet name="Moduł4" sheetId="13" state="veryHidden" r:id="rId21"/>
    <sheet name="Moduł5" sheetId="14" state="veryHidden" r:id="rId22"/>
    <sheet name="Moduł6" sheetId="15" state="veryHidden" r:id="rId23"/>
  </sheets>
  <externalReferences>
    <externalReference r:id="rId24"/>
    <externalReference r:id="rId25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9">IERGZ_warzywa!$A$1:$M$32</definedName>
    <definedName name="_xlnm.Print_Area" localSheetId="8">Zaklady_IERGZ!$A$41:$S$73</definedName>
    <definedName name="OLE_LINK1" localSheetId="0">INFO!#REF!</definedName>
    <definedName name="_xlnm.Print_Titles" localSheetId="15">'handel zagraniczny_I _XII_2024'!$3:$5</definedName>
    <definedName name="_xlnm.Print_Titles" localSheetId="12">'handel zagraniczny_II_2025'!$1:$3</definedName>
  </definedNames>
  <calcPr calcId="162913"/>
</workbook>
</file>

<file path=xl/calcChain.xml><?xml version="1.0" encoding="utf-8"?>
<calcChain xmlns="http://schemas.openxmlformats.org/spreadsheetml/2006/main">
  <c r="G11" i="47" l="1"/>
  <c r="J23" i="47"/>
  <c r="J22" i="47"/>
  <c r="D8" i="19" l="1"/>
  <c r="P8" i="19" s="1"/>
  <c r="C8" i="19"/>
  <c r="E23" i="19"/>
  <c r="E10" i="19"/>
  <c r="E11" i="19"/>
  <c r="E12" i="19"/>
  <c r="E13" i="19"/>
  <c r="E14" i="19"/>
  <c r="E15" i="19"/>
  <c r="F22" i="26"/>
  <c r="F27" i="26"/>
  <c r="F29" i="26"/>
  <c r="F30" i="26"/>
  <c r="F31" i="26"/>
  <c r="F32" i="26"/>
  <c r="F33" i="26"/>
  <c r="E21" i="26"/>
  <c r="E25" i="26"/>
  <c r="E8" i="26"/>
  <c r="D8" i="26"/>
  <c r="F14" i="26"/>
  <c r="F16" i="26"/>
  <c r="F13" i="26"/>
  <c r="F5" i="26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O38" i="2"/>
  <c r="N38" i="2"/>
  <c r="M38" i="2"/>
  <c r="L38" i="2"/>
  <c r="K38" i="2"/>
  <c r="J38" i="2"/>
  <c r="I38" i="2"/>
  <c r="H38" i="2"/>
  <c r="G38" i="2"/>
  <c r="F38" i="2"/>
  <c r="E38" i="2"/>
  <c r="D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O9" i="2"/>
  <c r="N9" i="2"/>
  <c r="M9" i="2"/>
  <c r="L9" i="2"/>
  <c r="K9" i="2"/>
  <c r="J9" i="2"/>
  <c r="I9" i="2"/>
  <c r="H9" i="2"/>
  <c r="G9" i="2"/>
  <c r="F9" i="2"/>
  <c r="E9" i="2"/>
  <c r="D9" i="2"/>
  <c r="C9" i="2"/>
  <c r="O8" i="2"/>
  <c r="N8" i="2"/>
  <c r="M8" i="2"/>
  <c r="L8" i="2"/>
  <c r="K8" i="2"/>
  <c r="J8" i="2"/>
  <c r="I8" i="2"/>
  <c r="H8" i="2"/>
  <c r="G8" i="2"/>
  <c r="F8" i="2"/>
  <c r="E8" i="2"/>
  <c r="D8" i="2"/>
  <c r="C8" i="2"/>
  <c r="O7" i="2"/>
  <c r="N7" i="2"/>
  <c r="M7" i="2"/>
  <c r="L7" i="2"/>
  <c r="K7" i="2"/>
  <c r="J7" i="2"/>
  <c r="I7" i="2"/>
  <c r="H7" i="2"/>
  <c r="G7" i="2"/>
  <c r="F7" i="2"/>
  <c r="E7" i="2"/>
  <c r="D7" i="2"/>
  <c r="C7" i="2"/>
  <c r="F3" i="2"/>
  <c r="D3" i="2"/>
  <c r="K8" i="19" l="1"/>
  <c r="J32" i="47"/>
  <c r="G32" i="47"/>
  <c r="G31" i="47"/>
  <c r="J29" i="47"/>
  <c r="G29" i="47"/>
  <c r="J27" i="47"/>
  <c r="G27" i="47"/>
  <c r="J24" i="47"/>
  <c r="G24" i="47"/>
  <c r="J21" i="47"/>
  <c r="G21" i="47"/>
  <c r="J20" i="47"/>
  <c r="G20" i="47"/>
  <c r="D20" i="47"/>
  <c r="J19" i="47"/>
  <c r="G19" i="47"/>
  <c r="D19" i="47"/>
  <c r="G17" i="47"/>
  <c r="D17" i="47"/>
  <c r="G15" i="47"/>
  <c r="D15" i="47"/>
  <c r="G14" i="47"/>
  <c r="D14" i="47"/>
  <c r="G12" i="47"/>
  <c r="Q15" i="19" l="1"/>
  <c r="E19" i="19" l="1"/>
  <c r="Q18" i="19"/>
  <c r="L18" i="19"/>
  <c r="L17" i="19"/>
  <c r="L16" i="19"/>
  <c r="L15" i="19"/>
  <c r="L14" i="19"/>
  <c r="Q13" i="19"/>
  <c r="Q12" i="19"/>
  <c r="L12" i="19"/>
  <c r="Q11" i="19"/>
  <c r="L11" i="19"/>
  <c r="Q10" i="19"/>
  <c r="L10" i="19"/>
  <c r="O8" i="19"/>
  <c r="J8" i="19"/>
  <c r="D21" i="26"/>
  <c r="D25" i="26"/>
</calcChain>
</file>

<file path=xl/sharedStrings.xml><?xml version="1.0" encoding="utf-8"?>
<sst xmlns="http://schemas.openxmlformats.org/spreadsheetml/2006/main" count="1404" uniqueCount="674">
  <si>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</si>
  <si>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</si>
  <si>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</si>
  <si>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</si>
  <si>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</si>
  <si>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</si>
  <si>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</si>
  <si>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</si>
  <si>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</si>
  <si>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</si>
  <si>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</si>
  <si>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</si>
  <si>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</si>
  <si>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</si>
  <si>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</si>
  <si>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</si>
  <si>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</si>
  <si>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</si>
  <si>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</si>
  <si>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</si>
  <si>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</si>
  <si>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</si>
  <si>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</si>
  <si>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</si>
  <si>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</si>
  <si>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</si>
  <si>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</si>
  <si>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</si>
  <si>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</si>
  <si>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</si>
  <si>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</si>
  <si>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</si>
  <si>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</si>
  <si>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</si>
  <si>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</si>
  <si>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</si>
  <si>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</si>
  <si>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</si>
  <si>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</si>
  <si>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</si>
  <si>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</si>
  <si>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</si>
  <si>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</si>
  <si>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</si>
  <si>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</si>
  <si>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</si>
  <si>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</si>
  <si>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</si>
  <si>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</si>
  <si>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</si>
  <si>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</si>
  <si>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</si>
  <si>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</si>
  <si>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</si>
  <si>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</si>
  <si>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</si>
  <si>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</si>
  <si>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</si>
  <si>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</si>
  <si>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</si>
  <si>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</si>
  <si>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</si>
  <si>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</si>
  <si>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</si>
  <si>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</si>
  <si>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</si>
  <si>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</si>
  <si>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</si>
  <si>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</si>
  <si>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</si>
  <si>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</si>
  <si>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</si>
  <si>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</si>
  <si>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</si>
  <si>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</si>
  <si>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</si>
  <si>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</si>
  <si>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</si>
  <si>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</si>
  <si>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</si>
  <si>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</si>
  <si>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</si>
  <si>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</si>
  <si>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</si>
  <si>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</si>
  <si>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</si>
  <si>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</si>
  <si>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</si>
  <si>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</si>
  <si>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</si>
  <si>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</si>
  <si>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</si>
  <si>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</si>
  <si>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</si>
  <si>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</si>
  <si>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</si>
  <si>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</si>
  <si>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</si>
  <si>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</si>
  <si>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</si>
  <si>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</si>
  <si>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</si>
  <si>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</si>
  <si>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</si>
  <si>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</si>
  <si>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</si>
  <si>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</si>
  <si>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</si>
  <si>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</si>
  <si>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</si>
  <si>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</si>
  <si>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</si>
  <si>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</si>
  <si>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</si>
  <si>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</si>
  <si>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</si>
  <si>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</si>
  <si>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</si>
  <si>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</si>
  <si>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</si>
  <si>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</si>
  <si>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</si>
  <si>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</si>
  <si>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</si>
  <si>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</si>
  <si>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</si>
  <si>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</si>
  <si>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</si>
  <si>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</si>
  <si>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</si>
  <si>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</si>
  <si>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</si>
  <si>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</si>
  <si>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</si>
  <si>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</si>
  <si>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</si>
  <si>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</si>
  <si>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</si>
  <si>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</si>
  <si>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</si>
  <si>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</si>
  <si>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</si>
  <si>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</si>
  <si>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</si>
  <si>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</si>
  <si>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</si>
  <si>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</si>
  <si>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</si>
  <si>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</si>
  <si>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</si>
  <si>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</si>
  <si>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</si>
  <si>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</si>
  <si>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</si>
  <si>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</si>
  <si>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</si>
  <si>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</si>
  <si>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</si>
  <si>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</si>
  <si>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</si>
  <si>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</si>
  <si>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</si>
  <si>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</si>
  <si>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</si>
  <si>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</si>
  <si>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</si>
  <si>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</si>
  <si>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</si>
  <si>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</si>
  <si>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</si>
  <si>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</si>
  <si>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</si>
  <si>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</si>
  <si>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</si>
  <si>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</si>
  <si>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</si>
  <si>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</si>
  <si>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</si>
  <si>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</si>
  <si>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</si>
  <si>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</si>
  <si>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</si>
  <si>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</si>
  <si>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</si>
  <si>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</si>
  <si>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</si>
  <si>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</si>
  <si>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</si>
  <si>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</si>
  <si>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</si>
  <si>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</si>
  <si>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</si>
  <si>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</si>
  <si>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</si>
  <si>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</si>
  <si>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</si>
  <si>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</si>
  <si>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</si>
  <si>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</si>
  <si>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</si>
  <si>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</si>
  <si>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</si>
  <si>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</si>
  <si>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</si>
  <si>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</si>
  <si>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</si>
  <si>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</si>
  <si>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</si>
  <si>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</si>
  <si>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</si>
  <si>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</si>
  <si>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</si>
  <si>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</si>
  <si>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</si>
  <si>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</si>
  <si>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</si>
  <si>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</si>
  <si>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</si>
  <si>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</si>
  <si>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</si>
  <si>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</si>
  <si>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</si>
  <si>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</si>
  <si>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</si>
  <si>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</si>
  <si>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</si>
  <si>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</si>
  <si>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</si>
  <si>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</si>
  <si>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</si>
  <si>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</si>
  <si>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</si>
  <si>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</si>
  <si>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</si>
  <si>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</si>
  <si>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</si>
  <si>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</si>
  <si>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</si>
  <si>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</si>
  <si>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</si>
  <si>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</si>
  <si>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</si>
  <si>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</si>
  <si>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</si>
  <si>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</si>
  <si>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</si>
  <si>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</si>
  <si>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</si>
  <si>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</si>
  <si>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</si>
  <si>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</si>
  <si>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</si>
  <si>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</si>
  <si>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</si>
  <si>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t>Pomarańcze odmiany: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</si>
  <si>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</si>
  <si>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</si>
  <si>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</si>
  <si>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</si>
  <si>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</si>
  <si>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</si>
  <si>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--</t>
  </si>
  <si>
    <t>Bułgaria</t>
  </si>
  <si>
    <t>Lobo</t>
  </si>
  <si>
    <t>Boskoop</t>
  </si>
  <si>
    <t>Cortland</t>
  </si>
  <si>
    <t>*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</si>
  <si>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</si>
  <si>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</si>
  <si>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</si>
  <si>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</si>
  <si>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</si>
  <si>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</si>
  <si>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</si>
  <si>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</si>
  <si>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</si>
  <si>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</si>
  <si>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</si>
  <si>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</si>
  <si>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</si>
  <si>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</si>
  <si>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</si>
  <si>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</si>
  <si>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</si>
  <si>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</si>
  <si>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</si>
  <si>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</si>
  <si>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</si>
  <si>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</si>
  <si>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</si>
  <si>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</si>
  <si>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</si>
  <si>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</si>
  <si>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</si>
  <si>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</si>
  <si>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</si>
  <si>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</si>
  <si>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</si>
  <si>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</si>
  <si>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</si>
  <si>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</si>
  <si>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</si>
  <si>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</si>
  <si>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</si>
  <si>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</si>
  <si>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</si>
  <si>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</si>
  <si>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</si>
  <si>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</si>
  <si>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</si>
  <si>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</si>
  <si>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</si>
  <si>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</si>
  <si>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</si>
  <si>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</si>
  <si>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</si>
  <si>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</si>
  <si>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</si>
  <si>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</si>
  <si>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</si>
  <si>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</si>
  <si>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</si>
  <si>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</si>
  <si>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</si>
  <si>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</si>
  <si>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</si>
  <si>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</si>
  <si>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</si>
  <si>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</si>
  <si>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</si>
  <si>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</si>
  <si>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</si>
  <si>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</si>
  <si>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</si>
  <si>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</si>
  <si>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</si>
  <si>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</si>
  <si>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</si>
  <si>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</si>
  <si>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</si>
  <si>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</si>
  <si>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</si>
  <si>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</si>
  <si>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</si>
  <si>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</si>
  <si>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</si>
  <si>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</si>
  <si>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</si>
  <si>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</si>
  <si>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</si>
  <si>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</si>
  <si>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</si>
  <si>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</si>
  <si>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</si>
  <si>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</si>
  <si>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</si>
  <si>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 xml:space="preserve">Kapusta biała </t>
  </si>
  <si>
    <t>Kapusta włoska</t>
  </si>
  <si>
    <t>Kapusta czerwona</t>
  </si>
  <si>
    <t>kujawsko-pomorskie</t>
  </si>
  <si>
    <t>Burak</t>
  </si>
  <si>
    <t>Jabłko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</si>
  <si>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</si>
  <si>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</si>
  <si>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</si>
  <si>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</si>
  <si>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Alwa</t>
  </si>
  <si>
    <t>Brukselka</t>
  </si>
  <si>
    <t>2025 r.</t>
  </si>
  <si>
    <t xml:space="preserve"> tel.  (22) 505 44 32, e-mail: Tomasz.Smolenski@ierigz.waw.pl</t>
  </si>
  <si>
    <t>Navel</t>
  </si>
  <si>
    <t>Lanelate</t>
  </si>
  <si>
    <t xml:space="preserve">        Tygodniowy Serwis Cenowy</t>
  </si>
  <si>
    <t>Ziemniaki młode</t>
  </si>
  <si>
    <t>Nektarynki (import):</t>
  </si>
  <si>
    <t>---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</si>
  <si>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</si>
  <si>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Kapusta młoda</t>
  </si>
  <si>
    <t>I-XII 2023r.</t>
  </si>
  <si>
    <t>I-XII 2024r.*</t>
  </si>
  <si>
    <t>Arabia Saudyjska</t>
  </si>
  <si>
    <t>Irlandia</t>
  </si>
  <si>
    <t>Słowenia</t>
  </si>
  <si>
    <t>Iran</t>
  </si>
  <si>
    <t>Namibia</t>
  </si>
  <si>
    <t>Brazylia</t>
  </si>
  <si>
    <t>Czosnek/a</t>
  </si>
  <si>
    <t xml:space="preserve"> </t>
  </si>
  <si>
    <t>Rzodkiewka/b</t>
  </si>
  <si>
    <t>Sałata/a</t>
  </si>
  <si>
    <t>2,25-2,98</t>
  </si>
  <si>
    <t>1,30-1,40lz/do obierania</t>
  </si>
  <si>
    <t>1,25-1,40</t>
  </si>
  <si>
    <t>1,00-1,25</t>
  </si>
  <si>
    <t>1,40lz-1,60lz/do obierania</t>
  </si>
  <si>
    <t>0,95lz-1,15lz</t>
  </si>
  <si>
    <t>1,00lz-1,25lz</t>
  </si>
  <si>
    <t>I-II 2024r.*</t>
  </si>
  <si>
    <t>I-II 2025r.*</t>
  </si>
  <si>
    <t>Kazachstan</t>
  </si>
  <si>
    <t>Maliny</t>
  </si>
  <si>
    <t>0,95-1,25</t>
  </si>
  <si>
    <t>1,58-2,98</t>
  </si>
  <si>
    <t>1,54lz-1,75lz</t>
  </si>
  <si>
    <t>0,70lz-0,75lz</t>
  </si>
  <si>
    <t>0,75lz-0,80lz</t>
  </si>
  <si>
    <t>0,70lz-0,85lz</t>
  </si>
  <si>
    <t>0,75lz-0,85lz</t>
  </si>
  <si>
    <t>1,60lz-1,75lz</t>
  </si>
  <si>
    <t>1,10lz-1,15lz</t>
  </si>
  <si>
    <t>1,00lz-1,10lz</t>
  </si>
  <si>
    <t>1,45lz-1,55lz</t>
  </si>
  <si>
    <t>1,00lz-1,15lz</t>
  </si>
  <si>
    <t>0,90lz-1,20lz</t>
  </si>
  <si>
    <t>2,55-3,45</t>
  </si>
  <si>
    <t xml:space="preserve">04.05.2025 </t>
  </si>
  <si>
    <t>Gloster</t>
  </si>
  <si>
    <t>28.04 -04.05.2025r. cena w zł/kg (szt*)</t>
  </si>
  <si>
    <t>Lublin</t>
  </si>
  <si>
    <t>Czereśnie</t>
  </si>
  <si>
    <t>Morele</t>
  </si>
  <si>
    <t>2,85-3,78</t>
  </si>
  <si>
    <t>5,98-6,15</t>
  </si>
  <si>
    <t>2,25-2,55</t>
  </si>
  <si>
    <t>5,68-7,60</t>
  </si>
  <si>
    <t>1,10-1,25</t>
  </si>
  <si>
    <t>6,78-7,80</t>
  </si>
  <si>
    <t>1,15-1,25</t>
  </si>
  <si>
    <t>1,35-1,40</t>
  </si>
  <si>
    <t>6,87-8,75</t>
  </si>
  <si>
    <t>1,30-1,40</t>
  </si>
  <si>
    <t>1,10-1,60</t>
  </si>
  <si>
    <t>6,25-7,40</t>
  </si>
  <si>
    <t>1,35-1,55</t>
  </si>
  <si>
    <t>0,85--1,25</t>
  </si>
  <si>
    <t>0,95-1,55</t>
  </si>
  <si>
    <t>2,25-2,70</t>
  </si>
  <si>
    <t>5,78-7,98</t>
  </si>
  <si>
    <t>4,89-5,98</t>
  </si>
  <si>
    <t>Ogórki</t>
  </si>
  <si>
    <t>4,85-5,45</t>
  </si>
  <si>
    <t>4,78-6,87</t>
  </si>
  <si>
    <t>2,65-2,98</t>
  </si>
  <si>
    <t>2,55-2,98</t>
  </si>
  <si>
    <t>4,87-5,45</t>
  </si>
  <si>
    <t>2,60-3,15</t>
  </si>
  <si>
    <t>3,98-4,87</t>
  </si>
  <si>
    <t>3,75-4,87</t>
  </si>
  <si>
    <t>1,15-1,40</t>
  </si>
  <si>
    <t>5,45-6,87</t>
  </si>
  <si>
    <t>1,65-1,80</t>
  </si>
  <si>
    <t>2,75-3,15</t>
  </si>
  <si>
    <t>1,64-1,75</t>
  </si>
  <si>
    <t>4,75-6,89</t>
  </si>
  <si>
    <t>1,56-1,87</t>
  </si>
  <si>
    <t>5,87-8,50</t>
  </si>
  <si>
    <t>3,25-5,90</t>
  </si>
  <si>
    <t>2,35-3,15</t>
  </si>
  <si>
    <t>0,85-1,45</t>
  </si>
  <si>
    <t>1,60-2,50</t>
  </si>
  <si>
    <t>2,45-3,45</t>
  </si>
  <si>
    <t>3,98-6,89</t>
  </si>
  <si>
    <t>5,45-7,98</t>
  </si>
  <si>
    <t>0,70lz</t>
  </si>
  <si>
    <t>1,60lz</t>
  </si>
  <si>
    <t>0,74lz-0,85lz</t>
  </si>
  <si>
    <t>1,50lz-1,60lz</t>
  </si>
  <si>
    <t>0,90lz-1,10lz</t>
  </si>
  <si>
    <t>1,40lz-1,60lz</t>
  </si>
  <si>
    <t>1,00lz-1,25lz, 1,40lz-1,60lz/do obierania</t>
  </si>
  <si>
    <t>1,89-2,25</t>
  </si>
  <si>
    <t>2,75-2,95</t>
  </si>
  <si>
    <t>1,00-1,15</t>
  </si>
  <si>
    <t>1,89-2,15</t>
  </si>
  <si>
    <t>4,65-5,68</t>
  </si>
  <si>
    <t>4,75-5,89</t>
  </si>
  <si>
    <t>1,85-2,15</t>
  </si>
  <si>
    <t>0,98-1,25</t>
  </si>
  <si>
    <t>4,80-5,80</t>
  </si>
  <si>
    <t>1,98-2,15</t>
  </si>
  <si>
    <t>4,75-5,98</t>
  </si>
  <si>
    <t>1,15-1,20</t>
  </si>
  <si>
    <t>1,78-2,95</t>
  </si>
  <si>
    <t>1,60-2,25</t>
  </si>
  <si>
    <t>2,20-2,95</t>
  </si>
  <si>
    <t>4,58-5,98</t>
  </si>
  <si>
    <t>1,90-3,35</t>
  </si>
  <si>
    <t>15 maja 2024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</si>
  <si>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12 - 13.05.2025r.</t>
    </r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</si>
  <si>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</si>
  <si>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12 - 13.05.2025r.</t>
    </r>
  </si>
  <si>
    <t xml:space="preserve">11.05.2025 </t>
  </si>
  <si>
    <t xml:space="preserve">04.04.2025 </t>
  </si>
  <si>
    <t>Średnie ceny zakupu owoców i warzyw płacone przez podmioty handlu detalicznego w okresie 05 - 11.05.2025r.</t>
  </si>
  <si>
    <t>Brzoskwinie (import):</t>
  </si>
  <si>
    <t>NR 19/2025</t>
  </si>
  <si>
    <t>0,65lz-0,94lz</t>
  </si>
  <si>
    <t>1,20lz-1,30lz</t>
  </si>
  <si>
    <t>2,10lz-2,50lz</t>
  </si>
  <si>
    <t>0,90-1,00lz-1,25lz, 1,40lz-1,60lz/do obierania</t>
  </si>
  <si>
    <t>0,90lz-1,15lz</t>
  </si>
  <si>
    <t>1,45lz-1,60lz</t>
  </si>
  <si>
    <t>0,90-1,15lz</t>
  </si>
  <si>
    <t>0,85lz-0,88lz</t>
  </si>
  <si>
    <t>2,20lz-2,40lz</t>
  </si>
  <si>
    <t>0,70lz-0,95lz</t>
  </si>
  <si>
    <t>0,75lz-0,90lz</t>
  </si>
  <si>
    <t>1,00lz-1,30lz</t>
  </si>
  <si>
    <t>1,35lz-1,85lz</t>
  </si>
  <si>
    <t>0,85lz-0,95lz</t>
  </si>
  <si>
    <t>0,85lz-0,90lz</t>
  </si>
  <si>
    <t>1,10lz</t>
  </si>
  <si>
    <t>0,75lz</t>
  </si>
  <si>
    <t>1,45lz-1,79lz</t>
  </si>
  <si>
    <t>Ceny skupu netto w zakładach przetwórczych i chłodniach zbierane  12-13  V 2025 r. (zł/kg)</t>
  </si>
  <si>
    <t>12-13 V</t>
  </si>
  <si>
    <t>Ceny skupu netto warzyw i owoców w spółdzielniach ogrodniczych zbierane 12-13 V 2025 r.</t>
  </si>
  <si>
    <t>Kapusta biała wczesna/a</t>
  </si>
  <si>
    <t>2,25-2,80</t>
  </si>
  <si>
    <t>2,58-3,45</t>
  </si>
  <si>
    <t>3,15-4,65</t>
  </si>
  <si>
    <t>3,25-4,68</t>
  </si>
  <si>
    <t>4,87-5,98</t>
  </si>
  <si>
    <t>1,10-1,20</t>
  </si>
  <si>
    <t>4,99-6,25</t>
  </si>
  <si>
    <t>5,98-6,35</t>
  </si>
  <si>
    <t>2,45-2,97</t>
  </si>
  <si>
    <t>2,67-3,20</t>
  </si>
  <si>
    <t>7,25-8,45</t>
  </si>
  <si>
    <t>1,10-1,35</t>
  </si>
  <si>
    <t>2,97-3,45</t>
  </si>
  <si>
    <t>3,45-3,88</t>
  </si>
  <si>
    <t>6,25-7,80</t>
  </si>
  <si>
    <t>2,31-2,78</t>
  </si>
  <si>
    <t>2,99-3,80</t>
  </si>
  <si>
    <t>6,45-7,98</t>
  </si>
  <si>
    <t>6,45-7,88</t>
  </si>
  <si>
    <t>2,87-3,87</t>
  </si>
  <si>
    <t>5,74-8,68</t>
  </si>
  <si>
    <t>6,65-7,65</t>
  </si>
  <si>
    <t>3,25-3,90</t>
  </si>
  <si>
    <t>5,98-7,68</t>
  </si>
  <si>
    <t>0,90-1,10</t>
  </si>
  <si>
    <t>1,20-1,45</t>
  </si>
  <si>
    <t>2,15-2,89</t>
  </si>
  <si>
    <t>3,35-4,87</t>
  </si>
  <si>
    <t>3,25-4,15</t>
  </si>
  <si>
    <t>6,89-7,80</t>
  </si>
  <si>
    <t>1,15-1,30</t>
  </si>
  <si>
    <t>2,45-2,99</t>
  </si>
  <si>
    <t>2,70-3,68</t>
  </si>
  <si>
    <t>7,15-8,15</t>
  </si>
  <si>
    <t>7,35-7,65</t>
  </si>
  <si>
    <t>7,87-8,98</t>
  </si>
  <si>
    <t>6,45-8,18</t>
  </si>
  <si>
    <t>0,90-1,30</t>
  </si>
  <si>
    <t>2,15-2,99</t>
  </si>
  <si>
    <t>2,58-3,90</t>
  </si>
  <si>
    <t>2,87-4,87</t>
  </si>
  <si>
    <t>2,99-4,68</t>
  </si>
  <si>
    <t>4,87-7,60</t>
  </si>
  <si>
    <t>5,74-8,15</t>
  </si>
  <si>
    <t>5,87-8,98</t>
  </si>
  <si>
    <t>-</t>
  </si>
  <si>
    <t>4,25-5,45</t>
  </si>
  <si>
    <t>6,45-8,75</t>
  </si>
  <si>
    <t>1,30-1,37</t>
  </si>
  <si>
    <t>2,08-2,25</t>
  </si>
  <si>
    <t>1,60-1,80</t>
  </si>
  <si>
    <t>2,78-4,68</t>
  </si>
  <si>
    <t>3,89-4,87</t>
  </si>
  <si>
    <t>3,35-4,65</t>
  </si>
  <si>
    <t>4,55-5,89</t>
  </si>
  <si>
    <t>4,56-4,89</t>
  </si>
  <si>
    <t>7,95-8,48</t>
  </si>
  <si>
    <t>1,65-1,88</t>
  </si>
  <si>
    <t>5,89-6,87</t>
  </si>
  <si>
    <t>3,35-4,78</t>
  </si>
  <si>
    <t>2,66-2,87</t>
  </si>
  <si>
    <t>1,55-1,87</t>
  </si>
  <si>
    <t>2,35-2,89</t>
  </si>
  <si>
    <t>1,45-1,78</t>
  </si>
  <si>
    <t>1,65-1,98</t>
  </si>
  <si>
    <t>6,88-7,98</t>
  </si>
  <si>
    <t>3,70-4,98</t>
  </si>
  <si>
    <t>2,77-3,45</t>
  </si>
  <si>
    <t>1,68-1,87</t>
  </si>
  <si>
    <t>5,65-6,89</t>
  </si>
  <si>
    <t>1,62-1,77</t>
  </si>
  <si>
    <t>5,78-6,80</t>
  </si>
  <si>
    <t>3,90-4,88</t>
  </si>
  <si>
    <t>2,99-3,78</t>
  </si>
  <si>
    <t>1,25-1,54</t>
  </si>
  <si>
    <t>6,45-7,36</t>
  </si>
  <si>
    <t>1,60-1,77</t>
  </si>
  <si>
    <t>6,45-7,55</t>
  </si>
  <si>
    <t>3,50-4,60</t>
  </si>
  <si>
    <t>2,70-3,45</t>
  </si>
  <si>
    <t>1,35-1,54</t>
  </si>
  <si>
    <t>1,54-1,98</t>
  </si>
  <si>
    <t>1,55-1,80</t>
  </si>
  <si>
    <t>6,55-7,80</t>
  </si>
  <si>
    <t>2,66-2,80</t>
  </si>
  <si>
    <t>1,54-1,87</t>
  </si>
  <si>
    <t>2,45-2,88</t>
  </si>
  <si>
    <t>5,98-7,56</t>
  </si>
  <si>
    <t>3,50-4,90</t>
  </si>
  <si>
    <t>2,60-2,77</t>
  </si>
  <si>
    <t>6,88-7,90</t>
  </si>
  <si>
    <t>3,78-4,80</t>
  </si>
  <si>
    <t>2,45-2,90</t>
  </si>
  <si>
    <t>2,40-2,78</t>
  </si>
  <si>
    <t>5,98-6,54</t>
  </si>
  <si>
    <t>1,70-1,98</t>
  </si>
  <si>
    <t>7,15-8,90</t>
  </si>
  <si>
    <t>3,15-4,60</t>
  </si>
  <si>
    <t>2,55-3,50</t>
  </si>
  <si>
    <t>1,15-1,65</t>
  </si>
  <si>
    <t>1,45-2,15</t>
  </si>
  <si>
    <t>2,55-2,89</t>
  </si>
  <si>
    <t>1,87-2,56</t>
  </si>
  <si>
    <t>1,55-1,98</t>
  </si>
  <si>
    <t>5,78-8,90</t>
  </si>
  <si>
    <t>3,15-4,98</t>
  </si>
  <si>
    <t>2,45-3,50</t>
  </si>
  <si>
    <t>0,98-1,68</t>
  </si>
  <si>
    <t>4,78-6,89</t>
  </si>
  <si>
    <t>1,45-2,56</t>
  </si>
  <si>
    <t>2,25-2,89</t>
  </si>
  <si>
    <t>6,78-9,20</t>
  </si>
  <si>
    <t>5,25-6,80</t>
  </si>
  <si>
    <t>4,75-5,15</t>
  </si>
  <si>
    <t>1,15-1,89</t>
  </si>
  <si>
    <t>1,50-1,90</t>
  </si>
  <si>
    <t>2,89-3,89</t>
  </si>
  <si>
    <t>3,80-6,50</t>
  </si>
  <si>
    <t>4,80-6,80</t>
  </si>
  <si>
    <t>1,68-2,15</t>
  </si>
  <si>
    <t>a/sztuka,b/peczek</t>
  </si>
  <si>
    <t>1,89-3,15</t>
  </si>
  <si>
    <t>2,78-3,15</t>
  </si>
  <si>
    <t>4,98-5,45</t>
  </si>
  <si>
    <t>1,85-2,90</t>
  </si>
  <si>
    <t>1,85-2,45</t>
  </si>
  <si>
    <t>4,70-5,60</t>
  </si>
  <si>
    <t>1,85-2,95</t>
  </si>
  <si>
    <t>2,65-2,95</t>
  </si>
  <si>
    <t>1,95-2,90</t>
  </si>
  <si>
    <t>1,95-2,89</t>
  </si>
  <si>
    <t>2,65-2,90</t>
  </si>
  <si>
    <t>2,20-3,10</t>
  </si>
  <si>
    <t>2,20-2,78</t>
  </si>
  <si>
    <t>2,78-3,10</t>
  </si>
  <si>
    <t>1,95-2,87</t>
  </si>
  <si>
    <t>1,95-2,35</t>
  </si>
  <si>
    <t>2,67-2,87</t>
  </si>
  <si>
    <t>1,85-2,98</t>
  </si>
  <si>
    <t>4,98-5,90</t>
  </si>
  <si>
    <t>1,90-2,89</t>
  </si>
  <si>
    <t>1,90-2,40</t>
  </si>
  <si>
    <t>2,58-2,89</t>
  </si>
  <si>
    <t>1,98-3,15</t>
  </si>
  <si>
    <t>2,89-3,15</t>
  </si>
  <si>
    <t>1,85-3,15</t>
  </si>
  <si>
    <t>2,55-3,15</t>
  </si>
  <si>
    <t>4,65-5,98</t>
  </si>
  <si>
    <t>1,60-3,35</t>
  </si>
  <si>
    <t>4,40-6,90</t>
  </si>
  <si>
    <t>0,65-0,94</t>
  </si>
  <si>
    <t>19 tydzień</t>
  </si>
  <si>
    <t>05 - 11.05.2025 r</t>
  </si>
  <si>
    <t>05 - 11.05.2025r. cena w zł/kg (szt*)</t>
  </si>
  <si>
    <t>BEZ AKTUALIZACJI</t>
  </si>
  <si>
    <t>05 - 13.05.2025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</si>
</sst>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i/>
      <sz val="11"/>
      <color indexed="63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</fills>
  <borders count="2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</borders>
  <cellStyleXfs count="16">
    <xf numFmtId="0" fontId="0" fillId="0" borderId="0"/>
    <xf numFmtId="0" fontId="9" fillId="0" borderId="0" applyNumberFormat="0" applyFill="0" applyBorder="0" applyAlignment="0" applyProtection="0"/>
    <xf numFmtId="0" fontId="8" fillId="0" borderId="0"/>
    <xf numFmtId="0" fontId="22" fillId="0" borderId="0"/>
    <xf numFmtId="0" fontId="8" fillId="0" borderId="0"/>
    <xf numFmtId="0" fontId="24" fillId="0" borderId="0"/>
    <xf numFmtId="0" fontId="25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72" fillId="0" borderId="0"/>
    <xf numFmtId="0" fontId="3" fillId="0" borderId="0"/>
  </cellStyleXfs>
  <cellXfs count="634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0" xfId="0" applyFont="1"/>
    <xf numFmtId="0" fontId="15" fillId="0" borderId="0" xfId="0" applyFont="1"/>
    <xf numFmtId="0" fontId="1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7" fillId="0" borderId="4" xfId="0" applyFont="1" applyBorder="1"/>
    <xf numFmtId="0" fontId="18" fillId="0" borderId="5" xfId="0" applyFont="1" applyBorder="1"/>
    <xf numFmtId="0" fontId="19" fillId="0" borderId="5" xfId="0" applyFont="1" applyBorder="1"/>
    <xf numFmtId="0" fontId="18" fillId="0" borderId="6" xfId="0" applyFont="1" applyBorder="1"/>
    <xf numFmtId="0" fontId="16" fillId="0" borderId="5" xfId="0" applyFont="1" applyBorder="1"/>
    <xf numFmtId="0" fontId="13" fillId="0" borderId="6" xfId="0" applyFont="1" applyBorder="1"/>
    <xf numFmtId="0" fontId="20" fillId="0" borderId="0" xfId="0" applyFont="1"/>
    <xf numFmtId="0" fontId="17" fillId="0" borderId="7" xfId="0" applyFont="1" applyBorder="1"/>
    <xf numFmtId="0" fontId="18" fillId="0" borderId="8" xfId="0" applyFont="1" applyBorder="1"/>
    <xf numFmtId="0" fontId="19" fillId="0" borderId="8" xfId="0" applyFont="1" applyBorder="1"/>
    <xf numFmtId="0" fontId="18" fillId="0" borderId="9" xfId="0" applyFont="1" applyBorder="1"/>
    <xf numFmtId="0" fontId="25" fillId="0" borderId="0" xfId="6"/>
    <xf numFmtId="2" fontId="23" fillId="0" borderId="0" xfId="0" applyNumberFormat="1" applyFont="1"/>
    <xf numFmtId="2" fontId="23" fillId="0" borderId="0" xfId="0" applyNumberFormat="1" applyFont="1" applyAlignment="1">
      <alignment horizontal="center"/>
    </xf>
    <xf numFmtId="0" fontId="26" fillId="0" borderId="0" xfId="0" applyFont="1"/>
    <xf numFmtId="0" fontId="29" fillId="0" borderId="0" xfId="0" applyFont="1"/>
    <xf numFmtId="0" fontId="26" fillId="0" borderId="0" xfId="0" applyFont="1" applyFill="1"/>
    <xf numFmtId="0" fontId="26" fillId="0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2" fontId="28" fillId="0" borderId="0" xfId="0" applyNumberFormat="1" applyFont="1" applyAlignment="1">
      <alignment horizontal="center"/>
    </xf>
    <xf numFmtId="2" fontId="28" fillId="0" borderId="0" xfId="0" applyNumberFormat="1" applyFont="1"/>
    <xf numFmtId="0" fontId="37" fillId="0" borderId="0" xfId="0" applyFont="1" applyFill="1" applyAlignment="1">
      <alignment vertical="center"/>
    </xf>
    <xf numFmtId="0" fontId="38" fillId="0" borderId="0" xfId="5" applyFont="1" applyFill="1"/>
    <xf numFmtId="0" fontId="27" fillId="0" borderId="16" xfId="0" applyFont="1" applyBorder="1" applyAlignment="1">
      <alignment horizontal="centerContinuous" vertical="center"/>
    </xf>
    <xf numFmtId="49" fontId="27" fillId="0" borderId="21" xfId="0" applyNumberFormat="1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40" fillId="0" borderId="0" xfId="5" applyFont="1"/>
    <xf numFmtId="0" fontId="35" fillId="0" borderId="1" xfId="4" applyFont="1" applyBorder="1" applyAlignment="1">
      <alignment horizontal="centerContinuous"/>
    </xf>
    <xf numFmtId="0" fontId="35" fillId="0" borderId="2" xfId="4" applyFont="1" applyBorder="1" applyAlignment="1">
      <alignment horizontal="centerContinuous"/>
    </xf>
    <xf numFmtId="0" fontId="35" fillId="0" borderId="29" xfId="4" applyFont="1" applyBorder="1" applyAlignment="1">
      <alignment horizontal="centerContinuous"/>
    </xf>
    <xf numFmtId="0" fontId="26" fillId="0" borderId="0" xfId="4" applyFont="1"/>
    <xf numFmtId="0" fontId="28" fillId="0" borderId="57" xfId="4" applyFont="1" applyBorder="1" applyAlignment="1">
      <alignment horizontal="centerContinuous"/>
    </xf>
    <xf numFmtId="0" fontId="28" fillId="0" borderId="58" xfId="4" applyFont="1" applyBorder="1" applyAlignment="1">
      <alignment horizontal="centerContinuous"/>
    </xf>
    <xf numFmtId="0" fontId="28" fillId="0" borderId="59" xfId="4" applyFont="1" applyBorder="1" applyAlignment="1">
      <alignment horizontal="centerContinuous"/>
    </xf>
    <xf numFmtId="0" fontId="30" fillId="0" borderId="60" xfId="4" applyFont="1" applyBorder="1"/>
    <xf numFmtId="0" fontId="27" fillId="0" borderId="61" xfId="4" applyFont="1" applyBorder="1" applyAlignment="1">
      <alignment horizontal="center" vertical="center"/>
    </xf>
    <xf numFmtId="0" fontId="27" fillId="0" borderId="63" xfId="4" applyFont="1" applyBorder="1" applyAlignment="1">
      <alignment horizontal="center" vertical="center" wrapText="1"/>
    </xf>
    <xf numFmtId="0" fontId="29" fillId="0" borderId="60" xfId="4" applyFont="1" applyBorder="1"/>
    <xf numFmtId="3" fontId="28" fillId="0" borderId="66" xfId="4" applyNumberFormat="1" applyFont="1" applyBorder="1" applyAlignment="1">
      <alignment vertical="center"/>
    </xf>
    <xf numFmtId="0" fontId="27" fillId="0" borderId="0" xfId="4" applyFont="1" applyBorder="1" applyAlignment="1">
      <alignment vertical="center"/>
    </xf>
    <xf numFmtId="3" fontId="30" fillId="0" borderId="69" xfId="4" applyNumberFormat="1" applyFont="1" applyBorder="1"/>
    <xf numFmtId="0" fontId="29" fillId="0" borderId="0" xfId="4" applyFont="1" applyBorder="1"/>
    <xf numFmtId="3" fontId="30" fillId="0" borderId="72" xfId="4" applyNumberFormat="1" applyFont="1" applyBorder="1"/>
    <xf numFmtId="0" fontId="29" fillId="0" borderId="88" xfId="4" applyFont="1" applyBorder="1"/>
    <xf numFmtId="0" fontId="37" fillId="0" borderId="0" xfId="5" applyFont="1"/>
    <xf numFmtId="0" fontId="27" fillId="3" borderId="62" xfId="4" applyFont="1" applyFill="1" applyBorder="1" applyAlignment="1">
      <alignment horizontal="center" vertical="center" wrapText="1"/>
    </xf>
    <xf numFmtId="3" fontId="28" fillId="3" borderId="65" xfId="4" applyNumberFormat="1" applyFont="1" applyFill="1" applyBorder="1" applyAlignment="1">
      <alignment vertical="center"/>
    </xf>
    <xf numFmtId="3" fontId="30" fillId="3" borderId="68" xfId="4" applyNumberFormat="1" applyFont="1" applyFill="1" applyBorder="1"/>
    <xf numFmtId="3" fontId="30" fillId="3" borderId="71" xfId="4" applyNumberFormat="1" applyFont="1" applyFill="1" applyBorder="1"/>
    <xf numFmtId="3" fontId="30" fillId="0" borderId="73" xfId="4" applyNumberFormat="1" applyFont="1" applyBorder="1"/>
    <xf numFmtId="0" fontId="29" fillId="0" borderId="60" xfId="4" applyFont="1" applyBorder="1" applyAlignment="1">
      <alignment wrapText="1"/>
    </xf>
    <xf numFmtId="0" fontId="27" fillId="0" borderId="61" xfId="4" applyFont="1" applyBorder="1" applyAlignment="1">
      <alignment horizontal="center" vertical="center" wrapText="1"/>
    </xf>
    <xf numFmtId="0" fontId="26" fillId="0" borderId="0" xfId="4" applyFont="1" applyAlignment="1">
      <alignment wrapText="1"/>
    </xf>
    <xf numFmtId="0" fontId="30" fillId="0" borderId="67" xfId="4" applyFont="1" applyBorder="1"/>
    <xf numFmtId="0" fontId="30" fillId="0" borderId="70" xfId="4" applyFont="1" applyBorder="1"/>
    <xf numFmtId="0" fontId="28" fillId="0" borderId="64" xfId="4" applyFont="1" applyBorder="1" applyAlignment="1">
      <alignment vertical="center"/>
    </xf>
    <xf numFmtId="0" fontId="41" fillId="0" borderId="0" xfId="5" applyFont="1"/>
    <xf numFmtId="0" fontId="42" fillId="0" borderId="0" xfId="0" applyFont="1"/>
    <xf numFmtId="0" fontId="27" fillId="0" borderId="91" xfId="4" applyFont="1" applyBorder="1" applyAlignment="1">
      <alignment horizontal="center" vertical="center"/>
    </xf>
    <xf numFmtId="0" fontId="27" fillId="0" borderId="92" xfId="4" applyFont="1" applyBorder="1" applyAlignment="1">
      <alignment horizontal="center" vertical="center" wrapText="1"/>
    </xf>
    <xf numFmtId="0" fontId="28" fillId="0" borderId="93" xfId="4" applyFont="1" applyBorder="1" applyAlignment="1">
      <alignment vertical="center"/>
    </xf>
    <xf numFmtId="3" fontId="28" fillId="0" borderId="94" xfId="4" applyNumberFormat="1" applyFont="1" applyBorder="1" applyAlignment="1">
      <alignment vertical="center"/>
    </xf>
    <xf numFmtId="0" fontId="30" fillId="0" borderId="95" xfId="4" applyFont="1" applyBorder="1"/>
    <xf numFmtId="0" fontId="30" fillId="0" borderId="96" xfId="4" applyFont="1" applyBorder="1"/>
    <xf numFmtId="3" fontId="30" fillId="3" borderId="97" xfId="4" applyNumberFormat="1" applyFont="1" applyFill="1" applyBorder="1"/>
    <xf numFmtId="3" fontId="30" fillId="0" borderId="98" xfId="4" applyNumberFormat="1" applyFont="1" applyBorder="1"/>
    <xf numFmtId="0" fontId="30" fillId="0" borderId="0" xfId="0" applyFont="1"/>
    <xf numFmtId="0" fontId="30" fillId="0" borderId="0" xfId="0" applyFont="1" applyBorder="1"/>
    <xf numFmtId="0" fontId="30" fillId="0" borderId="24" xfId="0" applyFont="1" applyBorder="1"/>
    <xf numFmtId="14" fontId="30" fillId="0" borderId="24" xfId="0" applyNumberFormat="1" applyFont="1" applyBorder="1"/>
    <xf numFmtId="14" fontId="30" fillId="0" borderId="0" xfId="0" applyNumberFormat="1" applyFont="1" applyBorder="1"/>
    <xf numFmtId="2" fontId="30" fillId="0" borderId="24" xfId="0" applyNumberFormat="1" applyFont="1" applyBorder="1"/>
    <xf numFmtId="2" fontId="30" fillId="0" borderId="0" xfId="0" applyNumberFormat="1" applyFont="1" applyBorder="1"/>
    <xf numFmtId="16" fontId="28" fillId="3" borderId="99" xfId="0" quotePrefix="1" applyNumberFormat="1" applyFont="1" applyFill="1" applyBorder="1" applyAlignment="1">
      <alignment horizontal="center" vertical="center"/>
    </xf>
    <xf numFmtId="16" fontId="28" fillId="3" borderId="99" xfId="0" applyNumberFormat="1" applyFont="1" applyFill="1" applyBorder="1" applyAlignment="1">
      <alignment horizontal="center" vertical="center"/>
    </xf>
    <xf numFmtId="0" fontId="45" fillId="0" borderId="0" xfId="0" applyFont="1"/>
    <xf numFmtId="0" fontId="28" fillId="3" borderId="1" xfId="0" applyFont="1" applyFill="1" applyBorder="1" applyAlignment="1">
      <alignment wrapText="1"/>
    </xf>
    <xf numFmtId="164" fontId="30" fillId="0" borderId="15" xfId="0" applyNumberFormat="1" applyFont="1" applyBorder="1"/>
    <xf numFmtId="16" fontId="44" fillId="3" borderId="99" xfId="0" quotePrefix="1" applyNumberFormat="1" applyFont="1" applyFill="1" applyBorder="1" applyAlignment="1">
      <alignment horizontal="center" vertical="center"/>
    </xf>
    <xf numFmtId="164" fontId="44" fillId="0" borderId="15" xfId="0" applyNumberFormat="1" applyFont="1" applyBorder="1"/>
    <xf numFmtId="0" fontId="43" fillId="0" borderId="0" xfId="0" applyFont="1" applyFill="1" applyBorder="1" applyAlignment="1">
      <alignment horizontal="left"/>
    </xf>
    <xf numFmtId="0" fontId="46" fillId="0" borderId="0" xfId="0" applyFont="1" applyFill="1" applyBorder="1" applyAlignment="1"/>
    <xf numFmtId="0" fontId="47" fillId="0" borderId="0" xfId="0" applyFont="1"/>
    <xf numFmtId="0" fontId="48" fillId="0" borderId="0" xfId="0" applyFont="1"/>
    <xf numFmtId="0" fontId="31" fillId="6" borderId="0" xfId="7" applyFont="1" applyFill="1"/>
    <xf numFmtId="0" fontId="32" fillId="3" borderId="0" xfId="7" applyFont="1" applyFill="1"/>
    <xf numFmtId="0" fontId="33" fillId="0" borderId="0" xfId="7" applyFont="1" applyFill="1"/>
    <xf numFmtId="0" fontId="32" fillId="0" borderId="0" xfId="7" applyFont="1" applyFill="1"/>
    <xf numFmtId="0" fontId="32" fillId="3" borderId="0" xfId="7" applyFont="1" applyFill="1" applyAlignment="1">
      <alignment horizontal="left"/>
    </xf>
    <xf numFmtId="0" fontId="33" fillId="3" borderId="0" xfId="7" applyFont="1" applyFill="1"/>
    <xf numFmtId="2" fontId="37" fillId="3" borderId="0" xfId="7" applyNumberFormat="1" applyFont="1" applyFill="1"/>
    <xf numFmtId="0" fontId="51" fillId="0" borderId="0" xfId="1" applyFont="1" applyAlignment="1" applyProtection="1"/>
    <xf numFmtId="0" fontId="29" fillId="0" borderId="0" xfId="8" applyFont="1"/>
    <xf numFmtId="0" fontId="26" fillId="0" borderId="0" xfId="8" applyFont="1"/>
    <xf numFmtId="0" fontId="52" fillId="0" borderId="0" xfId="0" applyFont="1" applyAlignment="1">
      <alignment vertical="center"/>
    </xf>
    <xf numFmtId="0" fontId="53" fillId="0" borderId="0" xfId="8" applyFont="1"/>
    <xf numFmtId="0" fontId="54" fillId="0" borderId="0" xfId="8" applyFont="1"/>
    <xf numFmtId="0" fontId="55" fillId="0" borderId="0" xfId="0" applyFont="1" applyAlignment="1">
      <alignment horizontal="left" vertical="center" indent="3"/>
    </xf>
    <xf numFmtId="0" fontId="8" fillId="0" borderId="0" xfId="8"/>
    <xf numFmtId="0" fontId="8" fillId="0" borderId="0" xfId="8" applyFill="1"/>
    <xf numFmtId="0" fontId="26" fillId="0" borderId="0" xfId="8" applyFont="1" applyFill="1"/>
    <xf numFmtId="0" fontId="50" fillId="0" borderId="0" xfId="8" applyFont="1"/>
    <xf numFmtId="0" fontId="33" fillId="0" borderId="0" xfId="8" applyFont="1" applyFill="1"/>
    <xf numFmtId="0" fontId="50" fillId="0" borderId="0" xfId="8" applyFont="1" applyFill="1"/>
    <xf numFmtId="0" fontId="27" fillId="0" borderId="0" xfId="8" applyFont="1"/>
    <xf numFmtId="0" fontId="58" fillId="0" borderId="0" xfId="8" applyFont="1"/>
    <xf numFmtId="0" fontId="59" fillId="0" borderId="0" xfId="1" applyFont="1" applyAlignment="1" applyProtection="1"/>
    <xf numFmtId="2" fontId="27" fillId="0" borderId="27" xfId="2" applyNumberFormat="1" applyFont="1" applyBorder="1" applyAlignment="1">
      <alignment horizontal="centerContinuous"/>
    </xf>
    <xf numFmtId="2" fontId="60" fillId="0" borderId="27" xfId="2" applyNumberFormat="1" applyFont="1" applyBorder="1" applyAlignment="1">
      <alignment horizontal="centerContinuous"/>
    </xf>
    <xf numFmtId="2" fontId="60" fillId="0" borderId="12" xfId="2" applyNumberFormat="1" applyFont="1" applyBorder="1" applyAlignment="1">
      <alignment horizontal="centerContinuous"/>
    </xf>
    <xf numFmtId="14" fontId="34" fillId="0" borderId="18" xfId="2" applyNumberFormat="1" applyFont="1" applyBorder="1" applyAlignment="1">
      <alignment horizontal="centerContinuous"/>
    </xf>
    <xf numFmtId="14" fontId="27" fillId="0" borderId="16" xfId="2" applyNumberFormat="1" applyFont="1" applyBorder="1" applyAlignment="1">
      <alignment horizontal="centerContinuous"/>
    </xf>
    <xf numFmtId="14" fontId="27" fillId="0" borderId="20" xfId="2" applyNumberFormat="1" applyFont="1" applyBorder="1" applyAlignment="1">
      <alignment horizontal="centerContinuous"/>
    </xf>
    <xf numFmtId="14" fontId="60" fillId="0" borderId="16" xfId="2" applyNumberFormat="1" applyFont="1" applyBorder="1" applyAlignment="1">
      <alignment horizontal="centerContinuous"/>
    </xf>
    <xf numFmtId="2" fontId="27" fillId="0" borderId="38" xfId="2" applyNumberFormat="1" applyFont="1" applyBorder="1" applyAlignment="1">
      <alignment horizontal="centerContinuous"/>
    </xf>
    <xf numFmtId="2" fontId="60" fillId="0" borderId="34" xfId="2" applyNumberFormat="1" applyFont="1" applyBorder="1" applyAlignment="1">
      <alignment horizontal="center"/>
    </xf>
    <xf numFmtId="2" fontId="60" fillId="0" borderId="35" xfId="2" applyNumberFormat="1" applyFont="1" applyBorder="1" applyAlignment="1">
      <alignment horizontal="center"/>
    </xf>
    <xf numFmtId="2" fontId="27" fillId="0" borderId="2" xfId="0" applyNumberFormat="1" applyFont="1" applyBorder="1"/>
    <xf numFmtId="2" fontId="58" fillId="0" borderId="2" xfId="2" applyNumberFormat="1" applyFont="1" applyBorder="1"/>
    <xf numFmtId="2" fontId="58" fillId="0" borderId="50" xfId="2" applyNumberFormat="1" applyFont="1" applyBorder="1"/>
    <xf numFmtId="2" fontId="58" fillId="0" borderId="51" xfId="2" applyNumberFormat="1" applyFont="1" applyBorder="1"/>
    <xf numFmtId="2" fontId="27" fillId="0" borderId="1" xfId="2" applyNumberFormat="1" applyFont="1" applyBorder="1"/>
    <xf numFmtId="2" fontId="27" fillId="0" borderId="52" xfId="2" applyNumberFormat="1" applyFont="1" applyBorder="1" applyAlignment="1">
      <alignment horizontal="centerContinuous"/>
    </xf>
    <xf numFmtId="2" fontId="27" fillId="0" borderId="14" xfId="2" applyNumberFormat="1" applyFont="1" applyBorder="1" applyAlignment="1">
      <alignment horizontal="center"/>
    </xf>
    <xf numFmtId="2" fontId="27" fillId="0" borderId="53" xfId="2" applyNumberFormat="1" applyFont="1" applyBorder="1" applyAlignment="1">
      <alignment horizontal="centerContinuous"/>
    </xf>
    <xf numFmtId="2" fontId="60" fillId="0" borderId="55" xfId="2" applyNumberFormat="1" applyFont="1" applyBorder="1" applyAlignment="1">
      <alignment horizontal="center"/>
    </xf>
    <xf numFmtId="2" fontId="60" fillId="0" borderId="54" xfId="2" applyNumberFormat="1" applyFont="1" applyBorder="1" applyAlignment="1">
      <alignment horizontal="center"/>
    </xf>
    <xf numFmtId="2" fontId="34" fillId="0" borderId="86" xfId="0" applyNumberFormat="1" applyFont="1" applyBorder="1" applyAlignment="1">
      <alignment horizontal="center"/>
    </xf>
    <xf numFmtId="0" fontId="29" fillId="0" borderId="21" xfId="0" applyFont="1" applyBorder="1"/>
    <xf numFmtId="2" fontId="58" fillId="0" borderId="30" xfId="2" applyNumberFormat="1" applyFont="1" applyBorder="1"/>
    <xf numFmtId="0" fontId="0" fillId="0" borderId="0" xfId="0" applyFill="1"/>
    <xf numFmtId="0" fontId="49" fillId="0" borderId="0" xfId="0" applyFont="1" applyFill="1" applyAlignment="1"/>
    <xf numFmtId="0" fontId="61" fillId="0" borderId="0" xfId="0" applyFont="1" applyFill="1" applyAlignment="1">
      <alignment vertical="center"/>
    </xf>
    <xf numFmtId="0" fontId="28" fillId="0" borderId="0" xfId="0" applyFont="1"/>
    <xf numFmtId="0" fontId="62" fillId="0" borderId="0" xfId="0" applyFont="1"/>
    <xf numFmtId="0" fontId="6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3" borderId="26" xfId="0" applyFont="1" applyFill="1" applyBorder="1"/>
    <xf numFmtId="2" fontId="27" fillId="0" borderId="1" xfId="0" applyNumberFormat="1" applyFont="1" applyBorder="1" applyAlignment="1">
      <alignment horizontal="left"/>
    </xf>
    <xf numFmtId="2" fontId="27" fillId="0" borderId="2" xfId="0" applyNumberFormat="1" applyFont="1" applyBorder="1" applyAlignment="1">
      <alignment horizontal="left"/>
    </xf>
    <xf numFmtId="2" fontId="27" fillId="0" borderId="49" xfId="0" applyNumberFormat="1" applyFont="1" applyBorder="1" applyAlignment="1">
      <alignment horizontal="left"/>
    </xf>
    <xf numFmtId="2" fontId="27" fillId="0" borderId="47" xfId="0" applyNumberFormat="1" applyFont="1" applyBorder="1" applyAlignment="1">
      <alignment horizontal="left"/>
    </xf>
    <xf numFmtId="164" fontId="30" fillId="0" borderId="15" xfId="0" applyNumberFormat="1" applyFont="1" applyBorder="1" applyAlignment="1">
      <alignment horizontal="right"/>
    </xf>
    <xf numFmtId="2" fontId="60" fillId="0" borderId="28" xfId="2" applyNumberFormat="1" applyFont="1" applyBorder="1" applyAlignment="1">
      <alignment horizontal="centerContinuous"/>
    </xf>
    <xf numFmtId="14" fontId="60" fillId="0" borderId="17" xfId="2" applyNumberFormat="1" applyFont="1" applyBorder="1" applyAlignment="1">
      <alignment horizontal="centerContinuous"/>
    </xf>
    <xf numFmtId="2" fontId="60" fillId="0" borderId="107" xfId="2" applyNumberFormat="1" applyFont="1" applyBorder="1" applyAlignment="1">
      <alignment horizontal="center"/>
    </xf>
    <xf numFmtId="2" fontId="27" fillId="0" borderId="29" xfId="0" applyNumberFormat="1" applyFont="1" applyBorder="1"/>
    <xf numFmtId="2" fontId="58" fillId="0" borderId="56" xfId="2" applyNumberFormat="1" applyFont="1" applyBorder="1"/>
    <xf numFmtId="2" fontId="60" fillId="0" borderId="108" xfId="2" applyNumberFormat="1" applyFont="1" applyBorder="1" applyAlignment="1">
      <alignment horizontal="center"/>
    </xf>
    <xf numFmtId="2" fontId="58" fillId="0" borderId="29" xfId="2" applyNumberFormat="1" applyFont="1" applyBorder="1"/>
    <xf numFmtId="2" fontId="58" fillId="0" borderId="37" xfId="2" applyNumberFormat="1" applyFont="1" applyBorder="1"/>
    <xf numFmtId="0" fontId="43" fillId="0" borderId="0" xfId="0" applyFont="1" applyFill="1" applyBorder="1" applyAlignment="1">
      <alignment horizontal="center"/>
    </xf>
    <xf numFmtId="2" fontId="27" fillId="0" borderId="37" xfId="0" applyNumberFormat="1" applyFont="1" applyBorder="1"/>
    <xf numFmtId="0" fontId="58" fillId="0" borderId="74" xfId="0" applyFont="1" applyBorder="1"/>
    <xf numFmtId="0" fontId="58" fillId="0" borderId="16" xfId="0" applyFont="1" applyBorder="1" applyAlignment="1">
      <alignment horizontal="centerContinuous" vertical="center"/>
    </xf>
    <xf numFmtId="0" fontId="58" fillId="0" borderId="75" xfId="0" applyFont="1" applyBorder="1" applyAlignment="1">
      <alignment horizontal="centerContinuous" vertical="center"/>
    </xf>
    <xf numFmtId="0" fontId="58" fillId="0" borderId="17" xfId="0" applyFont="1" applyBorder="1" applyAlignment="1">
      <alignment horizontal="centerContinuous" vertical="center"/>
    </xf>
    <xf numFmtId="0" fontId="58" fillId="0" borderId="24" xfId="0" applyFont="1" applyBorder="1" applyAlignment="1">
      <alignment horizontal="centerContinuous" vertical="center"/>
    </xf>
    <xf numFmtId="0" fontId="58" fillId="0" borderId="77" xfId="0" applyFont="1" applyBorder="1" applyAlignment="1">
      <alignment horizontal="centerContinuous" vertical="center"/>
    </xf>
    <xf numFmtId="0" fontId="58" fillId="0" borderId="13" xfId="0" applyFont="1" applyBorder="1" applyAlignment="1">
      <alignment horizontal="centerContinuous" vertical="center"/>
    </xf>
    <xf numFmtId="0" fontId="26" fillId="0" borderId="78" xfId="0" applyFont="1" applyBorder="1"/>
    <xf numFmtId="0" fontId="60" fillId="0" borderId="14" xfId="0" applyFont="1" applyBorder="1" applyAlignment="1">
      <alignment horizontal="center"/>
    </xf>
    <xf numFmtId="0" fontId="60" fillId="8" borderId="14" xfId="0" applyFont="1" applyFill="1" applyBorder="1" applyAlignment="1">
      <alignment horizontal="center"/>
    </xf>
    <xf numFmtId="0" fontId="60" fillId="8" borderId="106" xfId="0" applyFont="1" applyFill="1" applyBorder="1" applyAlignment="1">
      <alignment horizontal="center"/>
    </xf>
    <xf numFmtId="0" fontId="60" fillId="0" borderId="43" xfId="0" applyFont="1" applyBorder="1" applyAlignment="1">
      <alignment horizontal="center"/>
    </xf>
    <xf numFmtId="0" fontId="60" fillId="8" borderId="15" xfId="0" applyFont="1" applyFill="1" applyBorder="1" applyAlignment="1">
      <alignment horizontal="center"/>
    </xf>
    <xf numFmtId="49" fontId="26" fillId="0" borderId="79" xfId="0" applyNumberFormat="1" applyFont="1" applyBorder="1"/>
    <xf numFmtId="0" fontId="26" fillId="0" borderId="80" xfId="0" applyFont="1" applyBorder="1"/>
    <xf numFmtId="166" fontId="26" fillId="0" borderId="30" xfId="0" applyNumberFormat="1" applyFont="1" applyBorder="1"/>
    <xf numFmtId="166" fontId="26" fillId="8" borderId="30" xfId="0" applyNumberFormat="1" applyFont="1" applyFill="1" applyBorder="1"/>
    <xf numFmtId="166" fontId="26" fillId="8" borderId="80" xfId="0" applyNumberFormat="1" applyFont="1" applyFill="1" applyBorder="1"/>
    <xf numFmtId="166" fontId="26" fillId="8" borderId="56" xfId="0" applyNumberFormat="1" applyFont="1" applyFill="1" applyBorder="1"/>
    <xf numFmtId="2" fontId="27" fillId="0" borderId="105" xfId="0" applyNumberFormat="1" applyFont="1" applyBorder="1"/>
    <xf numFmtId="2" fontId="58" fillId="0" borderId="104" xfId="2" applyNumberFormat="1" applyFont="1" applyBorder="1"/>
    <xf numFmtId="2" fontId="58" fillId="0" borderId="103" xfId="2" applyNumberFormat="1" applyFont="1" applyBorder="1"/>
    <xf numFmtId="2" fontId="58" fillId="0" borderId="105" xfId="2" applyNumberFormat="1" applyFont="1" applyBorder="1"/>
    <xf numFmtId="0" fontId="29" fillId="9" borderId="0" xfId="0" applyFont="1" applyFill="1" applyBorder="1"/>
    <xf numFmtId="0" fontId="29" fillId="9" borderId="0" xfId="0" applyFont="1" applyFill="1"/>
    <xf numFmtId="0" fontId="39" fillId="9" borderId="0" xfId="0" applyFont="1" applyFill="1"/>
    <xf numFmtId="0" fontId="27" fillId="9" borderId="0" xfId="0" applyFont="1" applyFill="1"/>
    <xf numFmtId="164" fontId="30" fillId="5" borderId="15" xfId="0" applyNumberFormat="1" applyFont="1" applyFill="1" applyBorder="1" applyAlignment="1">
      <alignment horizontal="right"/>
    </xf>
    <xf numFmtId="0" fontId="30" fillId="5" borderId="100" xfId="0" applyFont="1" applyFill="1" applyBorder="1" applyAlignment="1">
      <alignment wrapText="1"/>
    </xf>
    <xf numFmtId="0" fontId="29" fillId="0" borderId="89" xfId="0" applyFont="1" applyBorder="1"/>
    <xf numFmtId="2" fontId="27" fillId="5" borderId="41" xfId="0" quotePrefix="1" applyNumberFormat="1" applyFont="1" applyFill="1" applyBorder="1" applyAlignment="1"/>
    <xf numFmtId="2" fontId="29" fillId="2" borderId="13" xfId="0" applyNumberFormat="1" applyFont="1" applyFill="1" applyBorder="1" applyAlignment="1"/>
    <xf numFmtId="164" fontId="70" fillId="0" borderId="13" xfId="0" applyNumberFormat="1" applyFont="1" applyBorder="1" applyAlignment="1">
      <alignment horizontal="right"/>
    </xf>
    <xf numFmtId="2" fontId="27" fillId="5" borderId="41" xfId="0" applyNumberFormat="1" applyFont="1" applyFill="1" applyBorder="1" applyAlignment="1"/>
    <xf numFmtId="0" fontId="29" fillId="0" borderId="90" xfId="0" applyFont="1" applyBorder="1"/>
    <xf numFmtId="2" fontId="27" fillId="5" borderId="43" xfId="0" applyNumberFormat="1" applyFont="1" applyFill="1" applyBorder="1" applyAlignment="1"/>
    <xf numFmtId="2" fontId="29" fillId="2" borderId="15" xfId="0" applyNumberFormat="1" applyFont="1" applyFill="1" applyBorder="1" applyAlignment="1"/>
    <xf numFmtId="164" fontId="70" fillId="0" borderId="13" xfId="0" applyNumberFormat="1" applyFont="1" applyBorder="1" applyAlignment="1"/>
    <xf numFmtId="0" fontId="53" fillId="0" borderId="0" xfId="0" applyFont="1"/>
    <xf numFmtId="0" fontId="27" fillId="0" borderId="0" xfId="0" applyFont="1"/>
    <xf numFmtId="0" fontId="29" fillId="0" borderId="0" xfId="0" applyFont="1" applyBorder="1"/>
    <xf numFmtId="0" fontId="64" fillId="0" borderId="0" xfId="0" applyFont="1" applyFill="1" applyBorder="1" applyAlignment="1"/>
    <xf numFmtId="0" fontId="29" fillId="4" borderId="0" xfId="0" applyFont="1" applyFill="1" applyBorder="1"/>
    <xf numFmtId="0" fontId="27" fillId="7" borderId="0" xfId="0" applyFont="1" applyFill="1" applyBorder="1" applyAlignment="1"/>
    <xf numFmtId="0" fontId="29" fillId="7" borderId="0" xfId="0" applyFont="1" applyFill="1"/>
    <xf numFmtId="0" fontId="27" fillId="0" borderId="10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14" fontId="27" fillId="5" borderId="85" xfId="0" applyNumberFormat="1" applyFont="1" applyFill="1" applyBorder="1" applyAlignment="1">
      <alignment horizontal="center"/>
    </xf>
    <xf numFmtId="14" fontId="27" fillId="2" borderId="110" xfId="0" applyNumberFormat="1" applyFont="1" applyFill="1" applyBorder="1" applyAlignment="1">
      <alignment horizontal="center"/>
    </xf>
    <xf numFmtId="0" fontId="27" fillId="0" borderId="18" xfId="0" applyFont="1" applyBorder="1" applyAlignment="1"/>
    <xf numFmtId="0" fontId="27" fillId="0" borderId="19" xfId="0" applyFont="1" applyBorder="1" applyAlignment="1"/>
    <xf numFmtId="0" fontId="27" fillId="0" borderId="20" xfId="0" applyFont="1" applyBorder="1" applyAlignment="1"/>
    <xf numFmtId="2" fontId="29" fillId="2" borderId="42" xfId="0" applyNumberFormat="1" applyFont="1" applyFill="1" applyBorder="1" applyAlignment="1"/>
    <xf numFmtId="164" fontId="70" fillId="0" borderId="89" xfId="0" applyNumberFormat="1" applyFont="1" applyBorder="1" applyAlignment="1"/>
    <xf numFmtId="2" fontId="29" fillId="2" borderId="44" xfId="0" applyNumberFormat="1" applyFont="1" applyFill="1" applyBorder="1" applyAlignment="1">
      <alignment horizontal="right"/>
    </xf>
    <xf numFmtId="164" fontId="70" fillId="0" borderId="90" xfId="0" applyNumberFormat="1" applyFont="1" applyBorder="1" applyAlignment="1"/>
    <xf numFmtId="0" fontId="27" fillId="0" borderId="6" xfId="0" applyFont="1" applyBorder="1" applyAlignment="1"/>
    <xf numFmtId="164" fontId="70" fillId="0" borderId="15" xfId="0" applyNumberFormat="1" applyFont="1" applyBorder="1" applyAlignment="1"/>
    <xf numFmtId="0" fontId="27" fillId="0" borderId="18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20" xfId="0" applyFont="1" applyBorder="1" applyAlignment="1">
      <alignment horizontal="left"/>
    </xf>
    <xf numFmtId="0" fontId="27" fillId="4" borderId="0" xfId="0" applyFont="1" applyFill="1" applyBorder="1" applyAlignment="1"/>
    <xf numFmtId="0" fontId="27" fillId="0" borderId="25" xfId="0" applyFont="1" applyBorder="1" applyAlignment="1">
      <alignment horizontal="center" vertical="center"/>
    </xf>
    <xf numFmtId="14" fontId="27" fillId="2" borderId="130" xfId="0" applyNumberFormat="1" applyFont="1" applyFill="1" applyBorder="1" applyAlignment="1">
      <alignment horizontal="center"/>
    </xf>
    <xf numFmtId="164" fontId="30" fillId="0" borderId="0" xfId="0" applyNumberFormat="1" applyFont="1" applyBorder="1"/>
    <xf numFmtId="164" fontId="44" fillId="0" borderId="0" xfId="0" applyNumberFormat="1" applyFont="1" applyBorder="1"/>
    <xf numFmtId="0" fontId="30" fillId="0" borderId="0" xfId="0" applyFont="1" applyFill="1" applyBorder="1" applyAlignment="1">
      <alignment wrapText="1"/>
    </xf>
    <xf numFmtId="164" fontId="28" fillId="0" borderId="0" xfId="0" applyNumberFormat="1" applyFont="1" applyFill="1" applyBorder="1" applyAlignment="1">
      <alignment horizontal="right"/>
    </xf>
    <xf numFmtId="0" fontId="71" fillId="0" borderId="0" xfId="0" applyFont="1"/>
    <xf numFmtId="0" fontId="26" fillId="9" borderId="0" xfId="0" applyFont="1" applyFill="1"/>
    <xf numFmtId="0" fontId="26" fillId="9" borderId="0" xfId="0" applyFont="1" applyFill="1" applyBorder="1"/>
    <xf numFmtId="0" fontId="26" fillId="9" borderId="129" xfId="0" applyFont="1" applyFill="1" applyBorder="1"/>
    <xf numFmtId="0" fontId="26" fillId="9" borderId="0" xfId="0" applyFont="1" applyFill="1" applyAlignment="1">
      <alignment horizontal="left"/>
    </xf>
    <xf numFmtId="0" fontId="3" fillId="0" borderId="0" xfId="15"/>
    <xf numFmtId="0" fontId="45" fillId="0" borderId="132" xfId="0" applyFont="1" applyBorder="1" applyAlignment="1">
      <alignment horizontal="center"/>
    </xf>
    <xf numFmtId="2" fontId="34" fillId="0" borderId="135" xfId="2" applyNumberFormat="1" applyFont="1" applyBorder="1" applyAlignment="1">
      <alignment horizontal="centerContinuous"/>
    </xf>
    <xf numFmtId="2" fontId="60" fillId="0" borderId="131" xfId="2" applyNumberFormat="1" applyFont="1" applyBorder="1" applyAlignment="1">
      <alignment horizontal="centerContinuous"/>
    </xf>
    <xf numFmtId="2" fontId="27" fillId="0" borderId="136" xfId="0" applyNumberFormat="1" applyFont="1" applyBorder="1" applyAlignment="1">
      <alignment horizontal="left"/>
    </xf>
    <xf numFmtId="2" fontId="27" fillId="0" borderId="134" xfId="0" applyNumberFormat="1" applyFont="1" applyBorder="1" applyAlignment="1">
      <alignment horizontal="left"/>
    </xf>
    <xf numFmtId="0" fontId="73" fillId="0" borderId="0" xfId="0" applyFont="1" applyBorder="1"/>
    <xf numFmtId="0" fontId="73" fillId="0" borderId="0" xfId="0" applyFont="1"/>
    <xf numFmtId="0" fontId="74" fillId="0" borderId="0" xfId="8" applyFont="1"/>
    <xf numFmtId="0" fontId="75" fillId="0" borderId="0" xfId="0" applyFont="1" applyBorder="1"/>
    <xf numFmtId="0" fontId="76" fillId="0" borderId="0" xfId="0" applyFont="1" applyFill="1"/>
    <xf numFmtId="0" fontId="78" fillId="0" borderId="0" xfId="0" applyFont="1" applyFill="1"/>
    <xf numFmtId="0" fontId="77" fillId="0" borderId="0" xfId="0" applyFont="1" applyFill="1"/>
    <xf numFmtId="0" fontId="29" fillId="0" borderId="0" xfId="0" applyFont="1" applyFill="1"/>
    <xf numFmtId="0" fontId="39" fillId="0" borderId="0" xfId="0" applyFont="1" applyFill="1"/>
    <xf numFmtId="2" fontId="27" fillId="0" borderId="11" xfId="2" applyNumberFormat="1" applyFont="1" applyBorder="1" applyAlignment="1">
      <alignment horizontal="centerContinuous"/>
    </xf>
    <xf numFmtId="0" fontId="28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/>
    </xf>
    <xf numFmtId="0" fontId="28" fillId="11" borderId="1" xfId="0" applyFont="1" applyFill="1" applyBorder="1" applyAlignment="1">
      <alignment horizontal="center" vertical="center" wrapText="1"/>
    </xf>
    <xf numFmtId="0" fontId="44" fillId="12" borderId="46" xfId="0" applyFont="1" applyFill="1" applyBorder="1" applyAlignment="1">
      <alignment horizontal="center" vertical="center" wrapText="1"/>
    </xf>
    <xf numFmtId="0" fontId="28" fillId="2" borderId="113" xfId="0" applyFont="1" applyFill="1" applyBorder="1" applyAlignment="1">
      <alignment horizontal="left" vertical="center" wrapText="1"/>
    </xf>
    <xf numFmtId="2" fontId="28" fillId="11" borderId="113" xfId="0" applyNumberFormat="1" applyFont="1" applyFill="1" applyBorder="1" applyAlignment="1">
      <alignment horizontal="right"/>
    </xf>
    <xf numFmtId="164" fontId="68" fillId="12" borderId="22" xfId="0" applyNumberFormat="1" applyFont="1" applyFill="1" applyBorder="1" applyAlignment="1">
      <alignment horizontal="right"/>
    </xf>
    <xf numFmtId="2" fontId="28" fillId="11" borderId="114" xfId="0" applyNumberFormat="1" applyFont="1" applyFill="1" applyBorder="1" applyAlignment="1">
      <alignment horizontal="right"/>
    </xf>
    <xf numFmtId="164" fontId="68" fillId="12" borderId="115" xfId="0" applyNumberFormat="1" applyFont="1" applyFill="1" applyBorder="1" applyAlignment="1">
      <alignment horizontal="right"/>
    </xf>
    <xf numFmtId="2" fontId="28" fillId="11" borderId="140" xfId="0" applyNumberFormat="1" applyFont="1" applyFill="1" applyBorder="1" applyAlignment="1">
      <alignment horizontal="right"/>
    </xf>
    <xf numFmtId="164" fontId="68" fillId="12" borderId="116" xfId="0" applyNumberFormat="1" applyFont="1" applyFill="1" applyBorder="1" applyAlignment="1">
      <alignment horizontal="right"/>
    </xf>
    <xf numFmtId="0" fontId="28" fillId="2" borderId="114" xfId="0" applyFont="1" applyFill="1" applyBorder="1" applyAlignment="1">
      <alignment horizontal="left" vertical="center" wrapText="1"/>
    </xf>
    <xf numFmtId="2" fontId="28" fillId="11" borderId="89" xfId="0" applyNumberFormat="1" applyFont="1" applyFill="1" applyBorder="1" applyAlignment="1">
      <alignment horizontal="right"/>
    </xf>
    <xf numFmtId="2" fontId="28" fillId="11" borderId="117" xfId="0" applyNumberFormat="1" applyFont="1" applyFill="1" applyBorder="1" applyAlignment="1">
      <alignment horizontal="right"/>
    </xf>
    <xf numFmtId="164" fontId="68" fillId="12" borderId="89" xfId="0" applyNumberFormat="1" applyFont="1" applyFill="1" applyBorder="1" applyAlignment="1">
      <alignment horizontal="right"/>
    </xf>
    <xf numFmtId="164" fontId="69" fillId="12" borderId="115" xfId="0" applyNumberFormat="1" applyFont="1" applyFill="1" applyBorder="1" applyAlignment="1">
      <alignment horizontal="right"/>
    </xf>
    <xf numFmtId="164" fontId="79" fillId="12" borderId="115" xfId="0" applyNumberFormat="1" applyFont="1" applyFill="1" applyBorder="1" applyAlignment="1">
      <alignment horizontal="right"/>
    </xf>
    <xf numFmtId="164" fontId="69" fillId="12" borderId="89" xfId="0" applyNumberFormat="1" applyFont="1" applyFill="1" applyBorder="1" applyAlignment="1">
      <alignment horizontal="right"/>
    </xf>
    <xf numFmtId="164" fontId="80" fillId="12" borderId="89" xfId="0" applyNumberFormat="1" applyFont="1" applyFill="1" applyBorder="1" applyAlignment="1">
      <alignment horizontal="right"/>
    </xf>
    <xf numFmtId="0" fontId="28" fillId="2" borderId="52" xfId="0" applyFont="1" applyFill="1" applyBorder="1" applyAlignment="1">
      <alignment horizontal="left" vertical="center" wrapText="1"/>
    </xf>
    <xf numFmtId="2" fontId="28" fillId="11" borderId="52" xfId="0" applyNumberFormat="1" applyFont="1" applyFill="1" applyBorder="1" applyAlignment="1">
      <alignment horizontal="right"/>
    </xf>
    <xf numFmtId="164" fontId="69" fillId="12" borderId="90" xfId="0" applyNumberFormat="1" applyFont="1" applyFill="1" applyBorder="1" applyAlignment="1">
      <alignment horizontal="right"/>
    </xf>
    <xf numFmtId="164" fontId="80" fillId="12" borderId="25" xfId="0" applyNumberFormat="1" applyFont="1" applyFill="1" applyBorder="1" applyAlignment="1">
      <alignment horizontal="right"/>
    </xf>
    <xf numFmtId="49" fontId="58" fillId="0" borderId="135" xfId="0" applyNumberFormat="1" applyFont="1" applyBorder="1"/>
    <xf numFmtId="49" fontId="26" fillId="0" borderId="136" xfId="0" applyNumberFormat="1" applyFont="1" applyBorder="1"/>
    <xf numFmtId="49" fontId="26" fillId="0" borderId="81" xfId="0" applyNumberFormat="1" applyFont="1" applyBorder="1"/>
    <xf numFmtId="0" fontId="26" fillId="0" borderId="82" xfId="0" applyFont="1" applyBorder="1"/>
    <xf numFmtId="166" fontId="26" fillId="0" borderId="83" xfId="0" applyNumberFormat="1" applyFont="1" applyBorder="1"/>
    <xf numFmtId="166" fontId="26" fillId="8" borderId="83" xfId="0" applyNumberFormat="1" applyFont="1" applyFill="1" applyBorder="1"/>
    <xf numFmtId="166" fontId="26" fillId="8" borderId="82" xfId="0" applyNumberFormat="1" applyFont="1" applyFill="1" applyBorder="1"/>
    <xf numFmtId="166" fontId="26" fillId="8" borderId="84" xfId="0" applyNumberFormat="1" applyFont="1" applyFill="1" applyBorder="1"/>
    <xf numFmtId="0" fontId="26" fillId="3" borderId="0" xfId="8" applyFont="1" applyFill="1"/>
    <xf numFmtId="164" fontId="70" fillId="0" borderId="15" xfId="0" applyNumberFormat="1" applyFont="1" applyBorder="1" applyAlignment="1">
      <alignment horizontal="right"/>
    </xf>
    <xf numFmtId="0" fontId="30" fillId="9" borderId="150" xfId="0" applyFont="1" applyFill="1" applyBorder="1" applyAlignment="1">
      <alignment horizontal="center" wrapText="1"/>
    </xf>
    <xf numFmtId="164" fontId="70" fillId="0" borderId="89" xfId="0" applyNumberFormat="1" applyFont="1" applyBorder="1" applyAlignment="1">
      <alignment horizontal="right"/>
    </xf>
    <xf numFmtId="0" fontId="27" fillId="0" borderId="113" xfId="0" applyFont="1" applyBorder="1" applyAlignment="1"/>
    <xf numFmtId="0" fontId="27" fillId="0" borderId="140" xfId="0" applyFont="1" applyBorder="1" applyAlignment="1"/>
    <xf numFmtId="0" fontId="28" fillId="13" borderId="10" xfId="0" applyFont="1" applyFill="1" applyBorder="1" applyAlignment="1">
      <alignment horizontal="center" vertical="center" wrapText="1"/>
    </xf>
    <xf numFmtId="0" fontId="37" fillId="13" borderId="22" xfId="0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horizontal="center" wrapText="1"/>
    </xf>
    <xf numFmtId="0" fontId="66" fillId="13" borderId="22" xfId="0" applyFont="1" applyFill="1" applyBorder="1" applyAlignment="1">
      <alignment horizontal="center" vertical="center" wrapText="1"/>
    </xf>
    <xf numFmtId="164" fontId="68" fillId="12" borderId="90" xfId="0" applyNumberFormat="1" applyFont="1" applyFill="1" applyBorder="1" applyAlignment="1">
      <alignment horizontal="right"/>
    </xf>
    <xf numFmtId="49" fontId="58" fillId="0" borderId="135" xfId="6" applyNumberFormat="1" applyFont="1" applyBorder="1"/>
    <xf numFmtId="0" fontId="58" fillId="0" borderId="74" xfId="6" applyFont="1" applyBorder="1"/>
    <xf numFmtId="0" fontId="27" fillId="0" borderId="16" xfId="6" applyFont="1" applyBorder="1" applyAlignment="1">
      <alignment horizontal="centerContinuous" vertical="center"/>
    </xf>
    <xf numFmtId="0" fontId="58" fillId="0" borderId="16" xfId="6" applyFont="1" applyBorder="1" applyAlignment="1">
      <alignment horizontal="centerContinuous" vertical="center"/>
    </xf>
    <xf numFmtId="0" fontId="58" fillId="0" borderId="75" xfId="6" applyFont="1" applyBorder="1" applyAlignment="1">
      <alignment horizontal="centerContinuous" vertical="center"/>
    </xf>
    <xf numFmtId="0" fontId="58" fillId="0" borderId="17" xfId="6" applyFont="1" applyBorder="1" applyAlignment="1">
      <alignment horizontal="centerContinuous" vertical="center"/>
    </xf>
    <xf numFmtId="49" fontId="27" fillId="0" borderId="21" xfId="6" applyNumberFormat="1" applyFont="1" applyBorder="1" applyAlignment="1">
      <alignment horizontal="center"/>
    </xf>
    <xf numFmtId="0" fontId="27" fillId="0" borderId="76" xfId="6" applyFont="1" applyBorder="1" applyAlignment="1">
      <alignment horizontal="center"/>
    </xf>
    <xf numFmtId="0" fontId="58" fillId="0" borderId="24" xfId="6" applyFont="1" applyBorder="1" applyAlignment="1">
      <alignment horizontal="centerContinuous" vertical="center"/>
    </xf>
    <xf numFmtId="0" fontId="58" fillId="0" borderId="77" xfId="6" applyFont="1" applyBorder="1" applyAlignment="1">
      <alignment horizontal="centerContinuous" vertical="center"/>
    </xf>
    <xf numFmtId="0" fontId="58" fillId="0" borderId="13" xfId="6" applyFont="1" applyBorder="1" applyAlignment="1">
      <alignment horizontal="centerContinuous" vertical="center"/>
    </xf>
    <xf numFmtId="49" fontId="26" fillId="0" borderId="136" xfId="6" applyNumberFormat="1" applyFont="1" applyBorder="1"/>
    <xf numFmtId="0" fontId="26" fillId="0" borderId="78" xfId="6" applyFont="1" applyBorder="1"/>
    <xf numFmtId="0" fontId="60" fillId="0" borderId="14" xfId="6" applyFont="1" applyBorder="1" applyAlignment="1">
      <alignment horizontal="center"/>
    </xf>
    <xf numFmtId="0" fontId="60" fillId="8" borderId="14" xfId="6" applyFont="1" applyFill="1" applyBorder="1" applyAlignment="1">
      <alignment horizontal="center"/>
    </xf>
    <xf numFmtId="0" fontId="60" fillId="8" borderId="106" xfId="6" applyFont="1" applyFill="1" applyBorder="1" applyAlignment="1">
      <alignment horizontal="center"/>
    </xf>
    <xf numFmtId="0" fontId="60" fillId="0" borderId="43" xfId="6" applyFont="1" applyBorder="1" applyAlignment="1">
      <alignment horizontal="center"/>
    </xf>
    <xf numFmtId="0" fontId="60" fillId="8" borderId="15" xfId="6" applyFont="1" applyFill="1" applyBorder="1" applyAlignment="1">
      <alignment horizontal="center"/>
    </xf>
    <xf numFmtId="49" fontId="26" fillId="0" borderId="79" xfId="6" applyNumberFormat="1" applyFont="1" applyBorder="1"/>
    <xf numFmtId="0" fontId="26" fillId="0" borderId="80" xfId="6" applyFont="1" applyBorder="1"/>
    <xf numFmtId="166" fontId="26" fillId="0" borderId="30" xfId="6" applyNumberFormat="1" applyFont="1" applyBorder="1"/>
    <xf numFmtId="166" fontId="26" fillId="8" borderId="30" xfId="6" applyNumberFormat="1" applyFont="1" applyFill="1" applyBorder="1"/>
    <xf numFmtId="166" fontId="26" fillId="8" borderId="80" xfId="6" applyNumberFormat="1" applyFont="1" applyFill="1" applyBorder="1"/>
    <xf numFmtId="166" fontId="26" fillId="8" borderId="56" xfId="6" applyNumberFormat="1" applyFont="1" applyFill="1" applyBorder="1"/>
    <xf numFmtId="49" fontId="26" fillId="0" borderId="81" xfId="6" applyNumberFormat="1" applyFont="1" applyBorder="1"/>
    <xf numFmtId="0" fontId="26" fillId="0" borderId="82" xfId="6" applyFont="1" applyBorder="1"/>
    <xf numFmtId="166" fontId="26" fillId="0" borderId="83" xfId="6" applyNumberFormat="1" applyFont="1" applyBorder="1"/>
    <xf numFmtId="166" fontId="26" fillId="8" borderId="83" xfId="6" applyNumberFormat="1" applyFont="1" applyFill="1" applyBorder="1"/>
    <xf numFmtId="166" fontId="26" fillId="8" borderId="82" xfId="6" applyNumberFormat="1" applyFont="1" applyFill="1" applyBorder="1"/>
    <xf numFmtId="166" fontId="26" fillId="8" borderId="84" xfId="6" applyNumberFormat="1" applyFont="1" applyFill="1" applyBorder="1"/>
    <xf numFmtId="2" fontId="27" fillId="0" borderId="159" xfId="2" applyNumberFormat="1" applyFont="1" applyBorder="1" applyAlignment="1">
      <alignment horizontal="center"/>
    </xf>
    <xf numFmtId="2" fontId="27" fillId="0" borderId="160" xfId="2" applyNumberFormat="1" applyFont="1" applyBorder="1" applyAlignment="1">
      <alignment horizontal="centerContinuous"/>
    </xf>
    <xf numFmtId="0" fontId="29" fillId="9" borderId="0" xfId="6" applyFont="1" applyFill="1"/>
    <xf numFmtId="2" fontId="60" fillId="0" borderId="175" xfId="2" applyNumberFormat="1" applyFont="1" applyBorder="1" applyAlignment="1">
      <alignment horizontal="center"/>
    </xf>
    <xf numFmtId="2" fontId="58" fillId="0" borderId="176" xfId="2" applyNumberFormat="1" applyFont="1" applyBorder="1"/>
    <xf numFmtId="2" fontId="58" fillId="0" borderId="177" xfId="2" applyNumberFormat="1" applyFont="1" applyBorder="1"/>
    <xf numFmtId="2" fontId="58" fillId="0" borderId="172" xfId="2" applyNumberFormat="1" applyFont="1" applyBorder="1"/>
    <xf numFmtId="2" fontId="58" fillId="0" borderId="173" xfId="2" applyNumberFormat="1" applyFont="1" applyBorder="1"/>
    <xf numFmtId="2" fontId="27" fillId="0" borderId="39" xfId="0" applyNumberFormat="1" applyFont="1" applyBorder="1" applyAlignment="1">
      <alignment horizontal="left"/>
    </xf>
    <xf numFmtId="2" fontId="27" fillId="0" borderId="178" xfId="0" applyNumberFormat="1" applyFont="1" applyBorder="1" applyAlignment="1">
      <alignment horizontal="left"/>
    </xf>
    <xf numFmtId="2" fontId="58" fillId="0" borderId="179" xfId="2" applyNumberFormat="1" applyFont="1" applyBorder="1"/>
    <xf numFmtId="2" fontId="58" fillId="0" borderId="180" xfId="2" applyNumberFormat="1" applyFont="1" applyBorder="1"/>
    <xf numFmtId="2" fontId="58" fillId="0" borderId="181" xfId="2" applyNumberFormat="1" applyFont="1" applyBorder="1"/>
    <xf numFmtId="2" fontId="58" fillId="0" borderId="182" xfId="2" applyNumberFormat="1" applyFont="1" applyBorder="1"/>
    <xf numFmtId="2" fontId="58" fillId="0" borderId="183" xfId="2" applyNumberFormat="1" applyFont="1" applyBorder="1"/>
    <xf numFmtId="2" fontId="27" fillId="0" borderId="87" xfId="0" applyNumberFormat="1" applyFont="1" applyBorder="1" applyAlignment="1">
      <alignment horizontal="left"/>
    </xf>
    <xf numFmtId="2" fontId="27" fillId="0" borderId="87" xfId="0" applyNumberFormat="1" applyFont="1" applyBorder="1"/>
    <xf numFmtId="2" fontId="58" fillId="0" borderId="184" xfId="2" applyNumberFormat="1" applyFont="1" applyBorder="1"/>
    <xf numFmtId="2" fontId="58" fillId="0" borderId="185" xfId="2" applyNumberFormat="1" applyFont="1" applyBorder="1"/>
    <xf numFmtId="2" fontId="58" fillId="0" borderId="186" xfId="2" applyNumberFormat="1" applyFont="1" applyBorder="1"/>
    <xf numFmtId="2" fontId="34" fillId="0" borderId="178" xfId="0" applyNumberFormat="1" applyFont="1" applyBorder="1" applyAlignment="1">
      <alignment horizontal="left"/>
    </xf>
    <xf numFmtId="2" fontId="58" fillId="0" borderId="79" xfId="2" applyNumberFormat="1" applyFont="1" applyBorder="1"/>
    <xf numFmtId="2" fontId="27" fillId="0" borderId="187" xfId="0" applyNumberFormat="1" applyFont="1" applyBorder="1" applyAlignment="1">
      <alignment horizontal="left"/>
    </xf>
    <xf numFmtId="2" fontId="27" fillId="0" borderId="188" xfId="0" applyNumberFormat="1" applyFont="1" applyBorder="1" applyAlignment="1">
      <alignment horizontal="left"/>
    </xf>
    <xf numFmtId="2" fontId="27" fillId="0" borderId="189" xfId="0" applyNumberFormat="1" applyFont="1" applyBorder="1"/>
    <xf numFmtId="2" fontId="58" fillId="0" borderId="190" xfId="2" applyNumberFormat="1" applyFont="1" applyBorder="1"/>
    <xf numFmtId="2" fontId="58" fillId="0" borderId="191" xfId="2" applyNumberFormat="1" applyFont="1" applyBorder="1"/>
    <xf numFmtId="2" fontId="58" fillId="0" borderId="192" xfId="2" applyNumberFormat="1" applyFont="1" applyBorder="1"/>
    <xf numFmtId="2" fontId="58" fillId="0" borderId="193" xfId="2" applyNumberFormat="1" applyFont="1" applyBorder="1"/>
    <xf numFmtId="2" fontId="58" fillId="0" borderId="189" xfId="2" applyNumberFormat="1" applyFont="1" applyBorder="1"/>
    <xf numFmtId="2" fontId="27" fillId="0" borderId="174" xfId="0" applyNumberFormat="1" applyFont="1" applyBorder="1" applyAlignment="1">
      <alignment horizontal="left"/>
    </xf>
    <xf numFmtId="2" fontId="27" fillId="0" borderId="194" xfId="0" applyNumberFormat="1" applyFont="1" applyBorder="1" applyAlignment="1">
      <alignment horizontal="left"/>
    </xf>
    <xf numFmtId="0" fontId="86" fillId="0" borderId="135" xfId="3" applyNumberFormat="1" applyFont="1" applyBorder="1" applyAlignment="1"/>
    <xf numFmtId="0" fontId="86" fillId="0" borderId="10" xfId="3" applyNumberFormat="1" applyFont="1" applyBorder="1" applyAlignment="1"/>
    <xf numFmtId="0" fontId="86" fillId="0" borderId="19" xfId="3" applyNumberFormat="1" applyFont="1" applyBorder="1" applyAlignment="1">
      <alignment horizontal="centerContinuous"/>
    </xf>
    <xf numFmtId="0" fontId="87" fillId="0" borderId="150" xfId="0" applyNumberFormat="1" applyFont="1" applyBorder="1" applyAlignment="1">
      <alignment horizontal="centerContinuous"/>
    </xf>
    <xf numFmtId="0" fontId="88" fillId="0" borderId="18" xfId="3" applyNumberFormat="1" applyFont="1" applyBorder="1" applyAlignment="1">
      <alignment horizontal="centerContinuous"/>
    </xf>
    <xf numFmtId="0" fontId="88" fillId="0" borderId="19" xfId="3" applyNumberFormat="1" applyFont="1" applyBorder="1" applyAlignment="1">
      <alignment horizontal="centerContinuous"/>
    </xf>
    <xf numFmtId="0" fontId="89" fillId="0" borderId="19" xfId="0" applyNumberFormat="1" applyFont="1" applyBorder="1" applyAlignment="1">
      <alignment horizontal="centerContinuous"/>
    </xf>
    <xf numFmtId="0" fontId="89" fillId="0" borderId="20" xfId="0" applyNumberFormat="1" applyFont="1" applyBorder="1"/>
    <xf numFmtId="165" fontId="86" fillId="0" borderId="21" xfId="3" applyNumberFormat="1" applyFont="1" applyBorder="1" applyAlignment="1">
      <alignment horizontal="center" vertical="top"/>
    </xf>
    <xf numFmtId="165" fontId="86" fillId="0" borderId="22" xfId="3" applyNumberFormat="1" applyFont="1" applyBorder="1" applyAlignment="1">
      <alignment horizontal="center" vertical="top"/>
    </xf>
    <xf numFmtId="14" fontId="90" fillId="0" borderId="41" xfId="3" applyNumberFormat="1" applyFont="1" applyBorder="1" applyAlignment="1">
      <alignment horizontal="centerContinuous" vertical="center"/>
    </xf>
    <xf numFmtId="14" fontId="90" fillId="0" borderId="23" xfId="3" applyNumberFormat="1" applyFont="1" applyBorder="1" applyAlignment="1">
      <alignment horizontal="centerContinuous" vertical="center"/>
    </xf>
    <xf numFmtId="14" fontId="90" fillId="0" borderId="24" xfId="3" applyNumberFormat="1" applyFont="1" applyBorder="1" applyAlignment="1">
      <alignment horizontal="centerContinuous" vertical="center"/>
    </xf>
    <xf numFmtId="165" fontId="87" fillId="0" borderId="42" xfId="0" applyNumberFormat="1" applyFont="1" applyBorder="1" applyAlignment="1">
      <alignment horizontal="centerContinuous"/>
    </xf>
    <xf numFmtId="165" fontId="91" fillId="0" borderId="23" xfId="3" applyNumberFormat="1" applyFont="1" applyBorder="1" applyAlignment="1">
      <alignment horizontal="centerContinuous" vertical="center" wrapText="1"/>
    </xf>
    <xf numFmtId="165" fontId="89" fillId="0" borderId="24" xfId="0" applyNumberFormat="1" applyFont="1" applyBorder="1" applyAlignment="1">
      <alignment horizontal="centerContinuous"/>
    </xf>
    <xf numFmtId="165" fontId="91" fillId="0" borderId="24" xfId="3" applyNumberFormat="1" applyFont="1" applyBorder="1" applyAlignment="1">
      <alignment horizontal="centerContinuous" vertical="center"/>
    </xf>
    <xf numFmtId="165" fontId="89" fillId="0" borderId="13" xfId="0" applyNumberFormat="1" applyFont="1" applyBorder="1" applyAlignment="1">
      <alignment horizontal="centerContinuous"/>
    </xf>
    <xf numFmtId="0" fontId="86" fillId="0" borderId="136" xfId="3" applyNumberFormat="1" applyFont="1" applyBorder="1" applyAlignment="1">
      <alignment vertical="top"/>
    </xf>
    <xf numFmtId="0" fontId="86" fillId="0" borderId="25" xfId="3" applyNumberFormat="1" applyFont="1" applyBorder="1" applyAlignment="1">
      <alignment vertical="top"/>
    </xf>
    <xf numFmtId="0" fontId="90" fillId="0" borderId="43" xfId="3" applyNumberFormat="1" applyFont="1" applyBorder="1" applyAlignment="1">
      <alignment horizontal="center" vertical="center" wrapText="1"/>
    </xf>
    <xf numFmtId="0" fontId="92" fillId="0" borderId="14" xfId="0" applyNumberFormat="1" applyFont="1" applyBorder="1" applyAlignment="1">
      <alignment horizontal="center"/>
    </xf>
    <xf numFmtId="0" fontId="90" fillId="0" borderId="14" xfId="3" applyNumberFormat="1" applyFont="1" applyBorder="1" applyAlignment="1">
      <alignment horizontal="center" vertical="center" wrapText="1"/>
    </xf>
    <xf numFmtId="0" fontId="92" fillId="0" borderId="44" xfId="0" applyNumberFormat="1" applyFont="1" applyBorder="1" applyAlignment="1">
      <alignment horizontal="center"/>
    </xf>
    <xf numFmtId="0" fontId="91" fillId="0" borderId="26" xfId="3" applyNumberFormat="1" applyFont="1" applyBorder="1" applyAlignment="1">
      <alignment horizontal="center" vertical="center" wrapText="1"/>
    </xf>
    <xf numFmtId="0" fontId="89" fillId="0" borderId="14" xfId="0" applyNumberFormat="1" applyFont="1" applyBorder="1" applyAlignment="1">
      <alignment horizontal="center"/>
    </xf>
    <xf numFmtId="0" fontId="91" fillId="0" borderId="14" xfId="3" applyNumberFormat="1" applyFont="1" applyBorder="1" applyAlignment="1">
      <alignment horizontal="center" vertical="center" wrapText="1"/>
    </xf>
    <xf numFmtId="0" fontId="89" fillId="0" borderId="15" xfId="0" applyNumberFormat="1" applyFont="1" applyBorder="1" applyAlignment="1">
      <alignment horizontal="center"/>
    </xf>
    <xf numFmtId="0" fontId="90" fillId="0" borderId="135" xfId="3" applyNumberFormat="1" applyFont="1" applyBorder="1" applyAlignment="1">
      <alignment horizontal="center" vertical="top"/>
    </xf>
    <xf numFmtId="0" fontId="90" fillId="0" borderId="10" xfId="3" applyNumberFormat="1" applyFont="1" applyBorder="1" applyAlignment="1">
      <alignment horizontal="center" vertical="top"/>
    </xf>
    <xf numFmtId="0" fontId="90" fillId="0" borderId="139" xfId="3" applyNumberFormat="1" applyFont="1" applyBorder="1" applyAlignment="1">
      <alignment horizontal="center" vertical="top"/>
    </xf>
    <xf numFmtId="0" fontId="90" fillId="0" borderId="27" xfId="3" applyNumberFormat="1" applyFont="1" applyBorder="1" applyAlignment="1">
      <alignment horizontal="center" vertical="top"/>
    </xf>
    <xf numFmtId="0" fontId="90" fillId="0" borderId="45" xfId="3" applyNumberFormat="1" applyFont="1" applyBorder="1" applyAlignment="1">
      <alignment horizontal="center" vertical="top"/>
    </xf>
    <xf numFmtId="0" fontId="91" fillId="0" borderId="131" xfId="3" applyNumberFormat="1" applyFont="1" applyBorder="1" applyAlignment="1">
      <alignment horizontal="center" vertical="top"/>
    </xf>
    <xf numFmtId="0" fontId="91" fillId="0" borderId="27" xfId="3" applyNumberFormat="1" applyFont="1" applyBorder="1" applyAlignment="1">
      <alignment horizontal="center" vertical="top"/>
    </xf>
    <xf numFmtId="0" fontId="91" fillId="0" borderId="28" xfId="3" applyNumberFormat="1" applyFont="1" applyBorder="1" applyAlignment="1">
      <alignment horizontal="center" vertical="top"/>
    </xf>
    <xf numFmtId="0" fontId="93" fillId="0" borderId="1" xfId="3" applyNumberFormat="1" applyFont="1" applyBorder="1"/>
    <xf numFmtId="0" fontId="94" fillId="0" borderId="46" xfId="3" applyNumberFormat="1" applyFont="1" applyBorder="1" applyAlignment="1">
      <alignment horizontal="left" vertical="top"/>
    </xf>
    <xf numFmtId="2" fontId="90" fillId="0" borderId="2" xfId="3" applyNumberFormat="1" applyFont="1" applyBorder="1" applyAlignment="1">
      <alignment horizontal="center" vertical="top"/>
    </xf>
    <xf numFmtId="164" fontId="91" fillId="0" borderId="1" xfId="3" applyNumberFormat="1" applyFont="1" applyBorder="1" applyAlignment="1">
      <alignment horizontal="center" vertical="top"/>
    </xf>
    <xf numFmtId="164" fontId="91" fillId="0" borderId="2" xfId="3" applyNumberFormat="1" applyFont="1" applyBorder="1" applyAlignment="1">
      <alignment horizontal="center" vertical="top"/>
    </xf>
    <xf numFmtId="164" fontId="91" fillId="0" borderId="29" xfId="3" applyNumberFormat="1" applyFont="1" applyBorder="1" applyAlignment="1">
      <alignment horizontal="center" vertical="top"/>
    </xf>
    <xf numFmtId="0" fontId="87" fillId="0" borderId="40" xfId="0" applyFont="1" applyFill="1" applyBorder="1"/>
    <xf numFmtId="0" fontId="94" fillId="0" borderId="36" xfId="3" applyNumberFormat="1" applyFont="1" applyBorder="1" applyAlignment="1">
      <alignment horizontal="left" vertical="top"/>
    </xf>
    <xf numFmtId="2" fontId="94" fillId="0" borderId="47" xfId="3" applyNumberFormat="1" applyFont="1" applyBorder="1" applyAlignment="1">
      <alignment horizontal="right" vertical="top"/>
    </xf>
    <xf numFmtId="2" fontId="94" fillId="0" borderId="32" xfId="3" applyNumberFormat="1" applyFont="1" applyBorder="1" applyAlignment="1">
      <alignment horizontal="right" vertical="top"/>
    </xf>
    <xf numFmtId="2" fontId="94" fillId="0" borderId="31" xfId="3" applyNumberFormat="1" applyFont="1" applyBorder="1" applyAlignment="1">
      <alignment horizontal="right" vertical="top"/>
    </xf>
    <xf numFmtId="2" fontId="94" fillId="0" borderId="48" xfId="3" applyNumberFormat="1" applyFont="1" applyBorder="1" applyAlignment="1">
      <alignment horizontal="right" vertical="top"/>
    </xf>
    <xf numFmtId="164" fontId="91" fillId="0" borderId="39" xfId="3" applyNumberFormat="1" applyFont="1" applyBorder="1" applyAlignment="1">
      <alignment horizontal="right" vertical="top"/>
    </xf>
    <xf numFmtId="164" fontId="91" fillId="0" borderId="32" xfId="3" applyNumberFormat="1" applyFont="1" applyBorder="1" applyAlignment="1">
      <alignment horizontal="right" vertical="top"/>
    </xf>
    <xf numFmtId="164" fontId="91" fillId="0" borderId="31" xfId="3" applyNumberFormat="1" applyFont="1" applyBorder="1" applyAlignment="1">
      <alignment horizontal="right" vertical="top"/>
    </xf>
    <xf numFmtId="164" fontId="91" fillId="0" borderId="33" xfId="3" applyNumberFormat="1" applyFont="1" applyBorder="1" applyAlignment="1">
      <alignment horizontal="right" vertical="top"/>
    </xf>
    <xf numFmtId="0" fontId="87" fillId="0" borderId="49" xfId="0" applyFont="1" applyFill="1" applyBorder="1"/>
    <xf numFmtId="0" fontId="87" fillId="0" borderId="49" xfId="0" applyNumberFormat="1" applyFont="1" applyBorder="1"/>
    <xf numFmtId="0" fontId="94" fillId="0" borderId="2" xfId="3" applyNumberFormat="1" applyFont="1" applyBorder="1" applyAlignment="1">
      <alignment horizontal="left" vertical="top"/>
    </xf>
    <xf numFmtId="0" fontId="93" fillId="0" borderId="133" xfId="3" applyNumberFormat="1" applyFont="1" applyBorder="1" applyAlignment="1">
      <alignment horizontal="right"/>
    </xf>
    <xf numFmtId="0" fontId="94" fillId="0" borderId="40" xfId="3" applyNumberFormat="1" applyFont="1" applyBorder="1"/>
    <xf numFmtId="2" fontId="94" fillId="0" borderId="101" xfId="3" applyNumberFormat="1" applyFont="1" applyBorder="1" applyAlignment="1">
      <alignment vertical="top"/>
    </xf>
    <xf numFmtId="0" fontId="94" fillId="0" borderId="133" xfId="3" applyNumberFormat="1" applyFont="1" applyBorder="1"/>
    <xf numFmtId="0" fontId="94" fillId="0" borderId="102" xfId="3" applyNumberFormat="1" applyFont="1" applyBorder="1"/>
    <xf numFmtId="0" fontId="94" fillId="0" borderId="171" xfId="3" applyNumberFormat="1" applyFont="1" applyBorder="1" applyAlignment="1">
      <alignment horizontal="left" vertical="top"/>
    </xf>
    <xf numFmtId="2" fontId="94" fillId="0" borderId="172" xfId="3" applyNumberFormat="1" applyFont="1" applyBorder="1" applyAlignment="1">
      <alignment horizontal="right" vertical="top"/>
    </xf>
    <xf numFmtId="2" fontId="94" fillId="0" borderId="103" xfId="3" applyNumberFormat="1" applyFont="1" applyBorder="1" applyAlignment="1">
      <alignment horizontal="right" vertical="top"/>
    </xf>
    <xf numFmtId="2" fontId="94" fillId="0" borderId="104" xfId="3" applyNumberFormat="1" applyFont="1" applyBorder="1" applyAlignment="1">
      <alignment horizontal="right" vertical="top"/>
    </xf>
    <xf numFmtId="2" fontId="94" fillId="0" borderId="173" xfId="3" applyNumberFormat="1" applyFont="1" applyBorder="1" applyAlignment="1">
      <alignment horizontal="right" vertical="top"/>
    </xf>
    <xf numFmtId="164" fontId="91" fillId="0" borderId="196" xfId="3" applyNumberFormat="1" applyFont="1" applyBorder="1" applyAlignment="1">
      <alignment horizontal="right" vertical="top"/>
    </xf>
    <xf numFmtId="164" fontId="91" fillId="0" borderId="197" xfId="3" applyNumberFormat="1" applyFont="1" applyBorder="1" applyAlignment="1">
      <alignment horizontal="right" vertical="top"/>
    </xf>
    <xf numFmtId="164" fontId="91" fillId="0" borderId="198" xfId="3" applyNumberFormat="1" applyFont="1" applyBorder="1" applyAlignment="1">
      <alignment horizontal="right" vertical="top"/>
    </xf>
    <xf numFmtId="164" fontId="91" fillId="0" borderId="174" xfId="3" applyNumberFormat="1" applyFont="1" applyBorder="1" applyAlignment="1">
      <alignment horizontal="right" vertical="top"/>
    </xf>
    <xf numFmtId="0" fontId="45" fillId="0" borderId="21" xfId="0" applyFont="1" applyFill="1" applyBorder="1" applyAlignment="1">
      <alignment horizontal="centerContinuous"/>
    </xf>
    <xf numFmtId="0" fontId="84" fillId="0" borderId="136" xfId="0" applyFont="1" applyFill="1" applyBorder="1" applyAlignment="1">
      <alignment horizontal="left"/>
    </xf>
    <xf numFmtId="0" fontId="45" fillId="0" borderId="136" xfId="0" applyFont="1" applyFill="1" applyBorder="1" applyAlignment="1">
      <alignment horizontal="centerContinuous"/>
    </xf>
    <xf numFmtId="0" fontId="84" fillId="0" borderId="2" xfId="0" applyFont="1" applyFill="1" applyBorder="1" applyAlignment="1">
      <alignment horizontal="centerContinuous"/>
    </xf>
    <xf numFmtId="0" fontId="81" fillId="0" borderId="16" xfId="0" applyFont="1" applyFill="1" applyBorder="1" applyAlignment="1">
      <alignment horizontal="center" vertical="center" wrapText="1"/>
    </xf>
    <xf numFmtId="0" fontId="81" fillId="0" borderId="17" xfId="0" applyFont="1" applyFill="1" applyBorder="1" applyAlignment="1">
      <alignment horizontal="center" vertical="center" wrapText="1"/>
    </xf>
    <xf numFmtId="4" fontId="81" fillId="0" borderId="23" xfId="0" applyNumberFormat="1" applyFont="1" applyFill="1" applyBorder="1" applyAlignment="1">
      <alignment horizontal="left"/>
    </xf>
    <xf numFmtId="2" fontId="81" fillId="0" borderId="23" xfId="0" applyNumberFormat="1" applyFont="1" applyFill="1" applyBorder="1" applyAlignment="1">
      <alignment horizontal="left"/>
    </xf>
    <xf numFmtId="0" fontId="81" fillId="0" borderId="23" xfId="0" applyFont="1" applyFill="1" applyBorder="1"/>
    <xf numFmtId="4" fontId="81" fillId="0" borderId="24" xfId="0" applyNumberFormat="1" applyFont="1" applyFill="1" applyBorder="1" applyAlignment="1">
      <alignment horizontal="center" vertical="center"/>
    </xf>
    <xf numFmtId="4" fontId="81" fillId="0" borderId="13" xfId="0" applyNumberFormat="1" applyFont="1" applyFill="1" applyBorder="1" applyAlignment="1">
      <alignment horizontal="center" vertical="center"/>
    </xf>
    <xf numFmtId="2" fontId="81" fillId="0" borderId="24" xfId="0" applyNumberFormat="1" applyFont="1" applyFill="1" applyBorder="1" applyAlignment="1">
      <alignment horizontal="center" vertical="center"/>
    </xf>
    <xf numFmtId="2" fontId="81" fillId="0" borderId="24" xfId="0" quotePrefix="1" applyNumberFormat="1" applyFont="1" applyFill="1" applyBorder="1" applyAlignment="1">
      <alignment horizontal="center" vertical="center"/>
    </xf>
    <xf numFmtId="2" fontId="81" fillId="0" borderId="13" xfId="0" applyNumberFormat="1" applyFont="1" applyFill="1" applyBorder="1" applyAlignment="1">
      <alignment horizontal="center" vertical="center"/>
    </xf>
    <xf numFmtId="0" fontId="82" fillId="0" borderId="26" xfId="0" applyFont="1" applyFill="1" applyBorder="1" applyAlignment="1">
      <alignment horizontal="left"/>
    </xf>
    <xf numFmtId="2" fontId="82" fillId="0" borderId="14" xfId="0" quotePrefix="1" applyNumberFormat="1" applyFont="1" applyFill="1" applyBorder="1" applyAlignment="1">
      <alignment horizontal="center" vertical="center"/>
    </xf>
    <xf numFmtId="2" fontId="81" fillId="0" borderId="14" xfId="0" applyNumberFormat="1" applyFont="1" applyFill="1" applyBorder="1" applyAlignment="1">
      <alignment horizontal="center" vertical="center"/>
    </xf>
    <xf numFmtId="2" fontId="81" fillId="0" borderId="15" xfId="0" quotePrefix="1" applyNumberFormat="1" applyFont="1" applyFill="1" applyBorder="1" applyAlignment="1">
      <alignment horizontal="center" vertical="center"/>
    </xf>
    <xf numFmtId="0" fontId="82" fillId="0" borderId="119" xfId="0" applyFont="1" applyFill="1" applyBorder="1" applyAlignment="1">
      <alignment horizontal="left"/>
    </xf>
    <xf numFmtId="4" fontId="82" fillId="0" borderId="0" xfId="0" quotePrefix="1" applyNumberFormat="1" applyFont="1" applyFill="1" applyAlignment="1">
      <alignment horizontal="center"/>
    </xf>
    <xf numFmtId="2" fontId="81" fillId="0" borderId="195" xfId="0" applyNumberFormat="1" applyFont="1" applyFill="1" applyBorder="1" applyAlignment="1">
      <alignment vertical="center"/>
    </xf>
    <xf numFmtId="0" fontId="81" fillId="0" borderId="161" xfId="0" applyFont="1" applyFill="1" applyBorder="1" applyAlignment="1">
      <alignment horizontal="center" vertical="center" wrapText="1"/>
    </xf>
    <xf numFmtId="2" fontId="81" fillId="0" borderId="24" xfId="0" applyNumberFormat="1" applyFont="1" applyFill="1" applyBorder="1" applyAlignment="1">
      <alignment horizontal="center"/>
    </xf>
    <xf numFmtId="4" fontId="81" fillId="0" borderId="42" xfId="0" applyNumberFormat="1" applyFont="1" applyFill="1" applyBorder="1" applyAlignment="1">
      <alignment horizontal="center" vertical="center"/>
    </xf>
    <xf numFmtId="4" fontId="81" fillId="0" borderId="42" xfId="0" quotePrefix="1" applyNumberFormat="1" applyFont="1" applyFill="1" applyBorder="1" applyAlignment="1">
      <alignment horizontal="center" vertical="center"/>
    </xf>
    <xf numFmtId="4" fontId="81" fillId="0" borderId="13" xfId="0" quotePrefix="1" applyNumberFormat="1" applyFont="1" applyFill="1" applyBorder="1" applyAlignment="1">
      <alignment horizontal="center" vertical="center"/>
    </xf>
    <xf numFmtId="4" fontId="82" fillId="0" borderId="14" xfId="0" quotePrefix="1" applyNumberFormat="1" applyFont="1" applyFill="1" applyBorder="1" applyAlignment="1">
      <alignment horizontal="center" vertical="center"/>
    </xf>
    <xf numFmtId="4" fontId="82" fillId="0" borderId="14" xfId="0" applyNumberFormat="1" applyFont="1" applyFill="1" applyBorder="1" applyAlignment="1">
      <alignment horizontal="center" vertical="center"/>
    </xf>
    <xf numFmtId="4" fontId="82" fillId="0" borderId="44" xfId="0" applyNumberFormat="1" applyFont="1" applyFill="1" applyBorder="1" applyAlignment="1">
      <alignment horizontal="center" vertical="center"/>
    </xf>
    <xf numFmtId="4" fontId="82" fillId="0" borderId="15" xfId="0" quotePrefix="1" applyNumberFormat="1" applyFont="1" applyFill="1" applyBorder="1" applyAlignment="1">
      <alignment horizontal="center" vertical="center"/>
    </xf>
    <xf numFmtId="0" fontId="96" fillId="0" borderId="148" xfId="8" applyFont="1" applyFill="1" applyBorder="1" applyAlignment="1">
      <alignment horizontal="left"/>
    </xf>
    <xf numFmtId="0" fontId="96" fillId="0" borderId="0" xfId="8" applyFont="1" applyFill="1" applyBorder="1" applyAlignment="1">
      <alignment horizontal="left"/>
    </xf>
    <xf numFmtId="0" fontId="97" fillId="0" borderId="0" xfId="8" applyFont="1" applyFill="1" applyBorder="1" applyAlignment="1">
      <alignment horizontal="left"/>
    </xf>
    <xf numFmtId="0" fontId="97" fillId="0" borderId="60" xfId="8" applyFont="1" applyFill="1" applyBorder="1" applyAlignment="1">
      <alignment horizontal="left"/>
    </xf>
    <xf numFmtId="0" fontId="77" fillId="0" borderId="208" xfId="8" applyFont="1" applyFill="1" applyBorder="1"/>
    <xf numFmtId="0" fontId="76" fillId="0" borderId="152" xfId="0" applyFont="1" applyFill="1" applyBorder="1"/>
    <xf numFmtId="0" fontId="77" fillId="0" borderId="209" xfId="8" applyFont="1" applyFill="1" applyBorder="1" applyAlignment="1">
      <alignment horizontal="center"/>
    </xf>
    <xf numFmtId="0" fontId="77" fillId="0" borderId="210" xfId="8" applyFont="1" applyFill="1" applyBorder="1" applyAlignment="1">
      <alignment horizontal="center"/>
    </xf>
    <xf numFmtId="0" fontId="77" fillId="0" borderId="212" xfId="8" applyFont="1" applyFill="1" applyBorder="1" applyAlignment="1">
      <alignment horizontal="center"/>
    </xf>
    <xf numFmtId="0" fontId="77" fillId="0" borderId="211" xfId="8" applyFont="1" applyFill="1" applyBorder="1" applyAlignment="1">
      <alignment horizontal="center"/>
    </xf>
    <xf numFmtId="0" fontId="77" fillId="0" borderId="162" xfId="8" applyFont="1" applyFill="1" applyBorder="1"/>
    <xf numFmtId="0" fontId="76" fillId="0" borderId="0" xfId="0" applyFont="1" applyFill="1" applyBorder="1"/>
    <xf numFmtId="0" fontId="77" fillId="0" borderId="111" xfId="8" applyFont="1" applyFill="1" applyBorder="1" applyAlignment="1">
      <alignment horizontal="center"/>
    </xf>
    <xf numFmtId="0" fontId="77" fillId="0" borderId="155" xfId="8" applyFont="1" applyFill="1" applyBorder="1" applyAlignment="1">
      <alignment horizontal="center"/>
    </xf>
    <xf numFmtId="0" fontId="77" fillId="0" borderId="154" xfId="8" applyFont="1" applyFill="1" applyBorder="1" applyAlignment="1">
      <alignment horizontal="center"/>
    </xf>
    <xf numFmtId="0" fontId="77" fillId="0" borderId="199" xfId="8" applyFont="1" applyFill="1" applyBorder="1" applyAlignment="1">
      <alignment horizontal="center"/>
    </xf>
    <xf numFmtId="0" fontId="77" fillId="0" borderId="163" xfId="8" applyFont="1" applyFill="1" applyBorder="1"/>
    <xf numFmtId="0" fontId="57" fillId="0" borderId="0" xfId="0" applyFont="1" applyFill="1" applyBorder="1"/>
    <xf numFmtId="2" fontId="77" fillId="0" borderId="120" xfId="8" applyNumberFormat="1" applyFont="1" applyFill="1" applyBorder="1" applyAlignment="1">
      <alignment horizontal="center"/>
    </xf>
    <xf numFmtId="2" fontId="77" fillId="0" borderId="121" xfId="8" applyNumberFormat="1" applyFont="1" applyFill="1" applyBorder="1" applyAlignment="1">
      <alignment horizontal="center"/>
    </xf>
    <xf numFmtId="2" fontId="77" fillId="0" borderId="141" xfId="8" applyNumberFormat="1" applyFont="1" applyFill="1" applyBorder="1" applyAlignment="1">
      <alignment horizontal="center"/>
    </xf>
    <xf numFmtId="2" fontId="77" fillId="0" borderId="200" xfId="8" applyNumberFormat="1" applyFont="1" applyFill="1" applyBorder="1" applyAlignment="1">
      <alignment horizontal="center"/>
    </xf>
    <xf numFmtId="2" fontId="77" fillId="0" borderId="142" xfId="8" applyNumberFormat="1" applyFont="1" applyFill="1" applyBorder="1" applyAlignment="1">
      <alignment horizontal="center"/>
    </xf>
    <xf numFmtId="2" fontId="77" fillId="0" borderId="201" xfId="8" applyNumberFormat="1" applyFont="1" applyFill="1" applyBorder="1" applyAlignment="1">
      <alignment horizontal="center"/>
    </xf>
    <xf numFmtId="2" fontId="57" fillId="0" borderId="0" xfId="0" applyNumberFormat="1" applyFont="1" applyFill="1" applyBorder="1" applyAlignment="1">
      <alignment horizontal="center"/>
    </xf>
    <xf numFmtId="0" fontId="77" fillId="0" borderId="164" xfId="8" applyFont="1" applyFill="1" applyBorder="1"/>
    <xf numFmtId="2" fontId="77" fillId="0" borderId="122" xfId="8" applyNumberFormat="1" applyFont="1" applyFill="1" applyBorder="1" applyAlignment="1">
      <alignment horizontal="center"/>
    </xf>
    <xf numFmtId="2" fontId="77" fillId="0" borderId="123" xfId="8" applyNumberFormat="1" applyFont="1" applyFill="1" applyBorder="1" applyAlignment="1">
      <alignment horizontal="center"/>
    </xf>
    <xf numFmtId="2" fontId="77" fillId="0" borderId="143" xfId="8" applyNumberFormat="1" applyFont="1" applyFill="1" applyBorder="1" applyAlignment="1">
      <alignment horizontal="center"/>
    </xf>
    <xf numFmtId="2" fontId="77" fillId="0" borderId="202" xfId="8" applyNumberFormat="1" applyFont="1" applyFill="1" applyBorder="1" applyAlignment="1">
      <alignment horizontal="center"/>
    </xf>
    <xf numFmtId="0" fontId="77" fillId="0" borderId="165" xfId="8" applyFont="1" applyFill="1" applyBorder="1"/>
    <xf numFmtId="2" fontId="77" fillId="0" borderId="124" xfId="8" applyNumberFormat="1" applyFont="1" applyFill="1" applyBorder="1" applyAlignment="1">
      <alignment horizontal="center"/>
    </xf>
    <xf numFmtId="2" fontId="77" fillId="0" borderId="125" xfId="8" applyNumberFormat="1" applyFont="1" applyFill="1" applyBorder="1" applyAlignment="1">
      <alignment horizontal="center"/>
    </xf>
    <xf numFmtId="2" fontId="77" fillId="0" borderId="156" xfId="8" applyNumberFormat="1" applyFont="1" applyFill="1" applyBorder="1" applyAlignment="1">
      <alignment horizontal="center"/>
    </xf>
    <xf numFmtId="2" fontId="77" fillId="0" borderId="203" xfId="8" applyNumberFormat="1" applyFont="1" applyFill="1" applyBorder="1" applyAlignment="1">
      <alignment horizontal="center"/>
    </xf>
    <xf numFmtId="0" fontId="77" fillId="0" borderId="166" xfId="8" applyFont="1" applyFill="1" applyBorder="1" applyAlignment="1">
      <alignment horizontal="left"/>
    </xf>
    <xf numFmtId="0" fontId="77" fillId="0" borderId="126" xfId="8" applyFont="1" applyFill="1" applyBorder="1" applyAlignment="1">
      <alignment horizontal="left"/>
    </xf>
    <xf numFmtId="0" fontId="77" fillId="0" borderId="158" xfId="8" applyFont="1" applyFill="1" applyBorder="1" applyAlignment="1">
      <alignment horizontal="left"/>
    </xf>
    <xf numFmtId="0" fontId="77" fillId="0" borderId="157" xfId="8" applyFont="1" applyFill="1" applyBorder="1" applyAlignment="1">
      <alignment horizontal="left"/>
    </xf>
    <xf numFmtId="0" fontId="77" fillId="0" borderId="204" xfId="8" applyFont="1" applyFill="1" applyBorder="1" applyAlignment="1">
      <alignment horizontal="left"/>
    </xf>
    <xf numFmtId="0" fontId="77" fillId="0" borderId="162" xfId="8" applyFont="1" applyFill="1" applyBorder="1" applyAlignment="1">
      <alignment horizontal="left"/>
    </xf>
    <xf numFmtId="2" fontId="77" fillId="0" borderId="127" xfId="8" applyNumberFormat="1" applyFont="1" applyFill="1" applyBorder="1" applyAlignment="1">
      <alignment horizontal="center"/>
    </xf>
    <xf numFmtId="2" fontId="77" fillId="0" borderId="128" xfId="8" applyNumberFormat="1" applyFont="1" applyFill="1" applyBorder="1" applyAlignment="1">
      <alignment horizontal="center"/>
    </xf>
    <xf numFmtId="2" fontId="77" fillId="0" borderId="144" xfId="8" applyNumberFormat="1" applyFont="1" applyFill="1" applyBorder="1" applyAlignment="1">
      <alignment horizontal="center"/>
    </xf>
    <xf numFmtId="2" fontId="77" fillId="0" borderId="205" xfId="8" applyNumberFormat="1" applyFont="1" applyFill="1" applyBorder="1" applyAlignment="1">
      <alignment horizontal="center"/>
    </xf>
    <xf numFmtId="0" fontId="98" fillId="0" borderId="166" xfId="8" applyFont="1" applyFill="1" applyBorder="1" applyAlignment="1">
      <alignment horizontal="left"/>
    </xf>
    <xf numFmtId="2" fontId="77" fillId="0" borderId="128" xfId="8" quotePrefix="1" applyNumberFormat="1" applyFont="1" applyFill="1" applyBorder="1" applyAlignment="1">
      <alignment horizontal="center"/>
    </xf>
    <xf numFmtId="2" fontId="77" fillId="0" borderId="144" xfId="8" quotePrefix="1" applyNumberFormat="1" applyFont="1" applyFill="1" applyBorder="1" applyAlignment="1">
      <alignment horizontal="center"/>
    </xf>
    <xf numFmtId="2" fontId="77" fillId="0" borderId="205" xfId="8" quotePrefix="1" applyNumberFormat="1" applyFont="1" applyFill="1" applyBorder="1" applyAlignment="1">
      <alignment horizontal="center"/>
    </xf>
    <xf numFmtId="0" fontId="98" fillId="0" borderId="167" xfId="8" applyFont="1" applyFill="1" applyBorder="1" applyAlignment="1">
      <alignment horizontal="left"/>
    </xf>
    <xf numFmtId="0" fontId="98" fillId="0" borderId="118" xfId="8" applyFont="1" applyFill="1" applyBorder="1" applyAlignment="1">
      <alignment horizontal="left"/>
    </xf>
    <xf numFmtId="0" fontId="98" fillId="0" borderId="119" xfId="8" applyFont="1" applyFill="1" applyBorder="1" applyAlignment="1">
      <alignment horizontal="left"/>
    </xf>
    <xf numFmtId="0" fontId="98" fillId="0" borderId="145" xfId="8" applyFont="1" applyFill="1" applyBorder="1" applyAlignment="1">
      <alignment horizontal="left"/>
    </xf>
    <xf numFmtId="0" fontId="98" fillId="0" borderId="206" xfId="8" applyFont="1" applyFill="1" applyBorder="1" applyAlignment="1">
      <alignment horizontal="left"/>
    </xf>
    <xf numFmtId="0" fontId="98" fillId="0" borderId="168" xfId="8" applyFont="1" applyFill="1" applyBorder="1" applyAlignment="1">
      <alignment horizontal="left"/>
    </xf>
    <xf numFmtId="0" fontId="57" fillId="0" borderId="137" xfId="0" applyFont="1" applyFill="1" applyBorder="1"/>
    <xf numFmtId="2" fontId="98" fillId="0" borderId="138" xfId="10" quotePrefix="1" applyNumberFormat="1" applyFont="1" applyFill="1" applyBorder="1" applyAlignment="1">
      <alignment horizontal="center"/>
    </xf>
    <xf numFmtId="2" fontId="98" fillId="0" borderId="169" xfId="10" quotePrefix="1" applyNumberFormat="1" applyFont="1" applyFill="1" applyBorder="1" applyAlignment="1">
      <alignment horizontal="center"/>
    </xf>
    <xf numFmtId="2" fontId="98" fillId="0" borderId="146" xfId="10" quotePrefix="1" applyNumberFormat="1" applyFont="1" applyFill="1" applyBorder="1" applyAlignment="1">
      <alignment horizontal="center"/>
    </xf>
    <xf numFmtId="2" fontId="98" fillId="0" borderId="207" xfId="10" quotePrefix="1" applyNumberFormat="1" applyFont="1" applyFill="1" applyBorder="1" applyAlignment="1">
      <alignment horizontal="center"/>
    </xf>
    <xf numFmtId="0" fontId="76" fillId="0" borderId="0" xfId="0" quotePrefix="1" applyFont="1" applyFill="1" applyBorder="1"/>
    <xf numFmtId="2" fontId="77" fillId="0" borderId="147" xfId="8" applyNumberFormat="1" applyFont="1" applyFill="1" applyBorder="1" applyAlignment="1">
      <alignment horizontal="center"/>
    </xf>
    <xf numFmtId="0" fontId="98" fillId="0" borderId="157" xfId="8" applyFont="1" applyFill="1" applyBorder="1" applyAlignment="1">
      <alignment horizontal="left"/>
    </xf>
    <xf numFmtId="0" fontId="98" fillId="0" borderId="204" xfId="8" applyFont="1" applyFill="1" applyBorder="1" applyAlignment="1">
      <alignment horizontal="left"/>
    </xf>
    <xf numFmtId="0" fontId="81" fillId="0" borderId="161" xfId="6" applyFont="1" applyFill="1" applyBorder="1" applyAlignment="1">
      <alignment horizontal="center" vertical="center" wrapText="1"/>
    </xf>
    <xf numFmtId="0" fontId="81" fillId="0" borderId="17" xfId="6" applyFont="1" applyFill="1" applyBorder="1" applyAlignment="1">
      <alignment horizontal="center" vertical="center" wrapText="1"/>
    </xf>
    <xf numFmtId="4" fontId="2" fillId="0" borderId="24" xfId="6" applyNumberFormat="1" applyFont="1" applyFill="1" applyBorder="1" applyAlignment="1">
      <alignment horizontal="center" vertical="center"/>
    </xf>
    <xf numFmtId="4" fontId="2" fillId="0" borderId="13" xfId="6" applyNumberFormat="1" applyFont="1" applyFill="1" applyBorder="1" applyAlignment="1">
      <alignment horizontal="center" vertical="center"/>
    </xf>
    <xf numFmtId="2" fontId="2" fillId="0" borderId="42" xfId="6" applyNumberFormat="1" applyFont="1" applyFill="1" applyBorder="1" applyAlignment="1">
      <alignment horizontal="center" vertical="center"/>
    </xf>
    <xf numFmtId="2" fontId="2" fillId="0" borderId="13" xfId="6" applyNumberFormat="1" applyFont="1" applyFill="1" applyBorder="1" applyAlignment="1">
      <alignment horizontal="center" vertical="center"/>
    </xf>
    <xf numFmtId="2" fontId="27" fillId="0" borderId="114" xfId="6" applyNumberFormat="1" applyFont="1" applyFill="1" applyBorder="1" applyAlignment="1">
      <alignment horizontal="center" vertical="center"/>
    </xf>
    <xf numFmtId="2" fontId="81" fillId="0" borderId="24" xfId="6" applyNumberFormat="1" applyFont="1" applyFill="1" applyBorder="1" applyAlignment="1">
      <alignment horizontal="center" vertical="center"/>
    </xf>
    <xf numFmtId="2" fontId="81" fillId="0" borderId="170" xfId="6" applyNumberFormat="1" applyFont="1" applyFill="1" applyBorder="1" applyAlignment="1">
      <alignment horizontal="center" vertical="center"/>
    </xf>
    <xf numFmtId="2" fontId="27" fillId="0" borderId="114" xfId="6" quotePrefix="1" applyNumberFormat="1" applyFont="1" applyFill="1" applyBorder="1" applyAlignment="1">
      <alignment horizontal="center" vertical="center"/>
    </xf>
    <xf numFmtId="2" fontId="81" fillId="0" borderId="24" xfId="6" quotePrefix="1" applyNumberFormat="1" applyFont="1" applyFill="1" applyBorder="1" applyAlignment="1">
      <alignment horizontal="center" vertical="center"/>
    </xf>
    <xf numFmtId="2" fontId="81" fillId="0" borderId="170" xfId="6" quotePrefix="1" applyNumberFormat="1" applyFont="1" applyFill="1" applyBorder="1" applyAlignment="1">
      <alignment horizontal="center" vertical="center"/>
    </xf>
    <xf numFmtId="2" fontId="82" fillId="0" borderId="44" xfId="6" quotePrefix="1" applyNumberFormat="1" applyFont="1" applyFill="1" applyBorder="1" applyAlignment="1">
      <alignment horizontal="center" vertical="center"/>
    </xf>
    <xf numFmtId="2" fontId="82" fillId="0" borderId="15" xfId="6" quotePrefix="1" applyNumberFormat="1" applyFont="1" applyFill="1" applyBorder="1" applyAlignment="1">
      <alignment horizontal="center" vertical="center"/>
    </xf>
    <xf numFmtId="164" fontId="44" fillId="0" borderId="15" xfId="0" applyNumberFormat="1" applyFont="1" applyBorder="1" applyAlignment="1">
      <alignment horizontal="right"/>
    </xf>
    <xf numFmtId="0" fontId="45" fillId="0" borderId="0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09" xfId="0" applyFont="1" applyBorder="1" applyAlignment="1">
      <alignment horizontal="center"/>
    </xf>
    <xf numFmtId="0" fontId="27" fillId="0" borderId="28" xfId="0" applyFont="1" applyBorder="1" applyAlignment="1">
      <alignment horizontal="center" vertical="center" wrapText="1"/>
    </xf>
    <xf numFmtId="0" fontId="27" fillId="0" borderId="11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/>
    </xf>
    <xf numFmtId="0" fontId="0" fillId="0" borderId="0" xfId="0" applyAlignment="1"/>
    <xf numFmtId="0" fontId="84" fillId="0" borderId="2" xfId="0" applyFont="1" applyFill="1" applyBorder="1" applyAlignment="1">
      <alignment horizontal="center"/>
    </xf>
    <xf numFmtId="0" fontId="84" fillId="0" borderId="29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5" fillId="0" borderId="2" xfId="0" applyFont="1" applyFill="1" applyBorder="1" applyAlignment="1">
      <alignment horizontal="center"/>
    </xf>
    <xf numFmtId="0" fontId="45" fillId="0" borderId="29" xfId="0" applyFont="1" applyFill="1" applyBorder="1" applyAlignment="1">
      <alignment horizontal="center"/>
    </xf>
    <xf numFmtId="0" fontId="83" fillId="0" borderId="135" xfId="0" applyFont="1" applyFill="1" applyBorder="1" applyAlignment="1">
      <alignment horizontal="center" vertical="center"/>
    </xf>
    <xf numFmtId="0" fontId="83" fillId="0" borderId="150" xfId="0" applyFont="1" applyFill="1" applyBorder="1" applyAlignment="1">
      <alignment horizontal="center" vertical="center"/>
    </xf>
    <xf numFmtId="0" fontId="83" fillId="0" borderId="11" xfId="0" applyFont="1" applyFill="1" applyBorder="1" applyAlignment="1">
      <alignment horizontal="center" vertical="center"/>
    </xf>
    <xf numFmtId="0" fontId="83" fillId="0" borderId="21" xfId="0" applyFont="1" applyFill="1" applyBorder="1" applyAlignment="1">
      <alignment horizontal="center" vertical="center"/>
    </xf>
    <xf numFmtId="0" fontId="83" fillId="0" borderId="0" xfId="0" applyFont="1" applyFill="1" applyAlignment="1">
      <alignment horizontal="center" vertical="center"/>
    </xf>
    <xf numFmtId="0" fontId="83" fillId="0" borderId="112" xfId="0" applyFont="1" applyFill="1" applyBorder="1" applyAlignment="1">
      <alignment horizontal="center" vertical="center"/>
    </xf>
    <xf numFmtId="0" fontId="83" fillId="0" borderId="136" xfId="0" applyFont="1" applyFill="1" applyBorder="1" applyAlignment="1">
      <alignment horizontal="center" vertical="center"/>
    </xf>
    <xf numFmtId="0" fontId="83" fillId="0" borderId="153" xfId="0" applyFont="1" applyFill="1" applyBorder="1" applyAlignment="1">
      <alignment horizontal="center" vertical="center"/>
    </xf>
    <xf numFmtId="0" fontId="83" fillId="0" borderId="9" xfId="0" applyFont="1" applyFill="1" applyBorder="1" applyAlignment="1">
      <alignment horizontal="center" vertical="center"/>
    </xf>
    <xf numFmtId="0" fontId="45" fillId="0" borderId="135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16" fontId="45" fillId="0" borderId="21" xfId="0" applyNumberFormat="1" applyFont="1" applyFill="1" applyBorder="1" applyAlignment="1">
      <alignment horizontal="center" vertical="center"/>
    </xf>
    <xf numFmtId="16" fontId="45" fillId="0" borderId="112" xfId="0" applyNumberFormat="1" applyFont="1" applyFill="1" applyBorder="1" applyAlignment="1">
      <alignment horizontal="center" vertical="center"/>
    </xf>
    <xf numFmtId="0" fontId="45" fillId="0" borderId="136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/>
    </xf>
    <xf numFmtId="0" fontId="45" fillId="0" borderId="153" xfId="0" applyFont="1" applyFill="1" applyBorder="1" applyAlignment="1">
      <alignment horizontal="center"/>
    </xf>
    <xf numFmtId="0" fontId="95" fillId="0" borderId="151" xfId="0" applyFont="1" applyFill="1" applyBorder="1" applyAlignment="1">
      <alignment horizontal="center" vertical="center"/>
    </xf>
    <xf numFmtId="0" fontId="95" fillId="0" borderId="152" xfId="0" applyFont="1" applyFill="1" applyBorder="1" applyAlignment="1">
      <alignment horizontal="center" vertical="center"/>
    </xf>
    <xf numFmtId="0" fontId="95" fillId="0" borderId="148" xfId="0" applyFont="1" applyFill="1" applyBorder="1" applyAlignment="1">
      <alignment horizontal="center" vertical="center"/>
    </xf>
    <xf numFmtId="0" fontId="95" fillId="0" borderId="0" xfId="0" applyFont="1" applyFill="1" applyBorder="1" applyAlignment="1">
      <alignment horizontal="center" vertical="center"/>
    </xf>
    <xf numFmtId="0" fontId="95" fillId="0" borderId="149" xfId="0" applyFont="1" applyFill="1" applyBorder="1" applyAlignment="1">
      <alignment horizontal="center" vertical="center"/>
    </xf>
    <xf numFmtId="0" fontId="95" fillId="0" borderId="137" xfId="0" applyFont="1" applyFill="1" applyBorder="1" applyAlignment="1">
      <alignment horizontal="center" vertical="center"/>
    </xf>
    <xf numFmtId="0" fontId="96" fillId="0" borderId="151" xfId="0" applyFont="1" applyFill="1" applyBorder="1" applyAlignment="1">
      <alignment horizontal="center" shrinkToFit="1"/>
    </xf>
    <xf numFmtId="0" fontId="96" fillId="0" borderId="152" xfId="0" applyFont="1" applyFill="1" applyBorder="1" applyAlignment="1">
      <alignment horizontal="center" shrinkToFit="1"/>
    </xf>
    <xf numFmtId="0" fontId="96" fillId="0" borderId="148" xfId="0" applyFont="1" applyFill="1" applyBorder="1" applyAlignment="1">
      <alignment horizontal="center" shrinkToFit="1"/>
    </xf>
    <xf numFmtId="0" fontId="96" fillId="0" borderId="0" xfId="0" applyFont="1" applyFill="1" applyBorder="1" applyAlignment="1">
      <alignment horizontal="center" shrinkToFit="1"/>
    </xf>
    <xf numFmtId="0" fontId="96" fillId="0" borderId="149" xfId="0" applyFont="1" applyFill="1" applyBorder="1" applyAlignment="1">
      <alignment horizontal="center" shrinkToFit="1"/>
    </xf>
    <xf numFmtId="0" fontId="96" fillId="0" borderId="137" xfId="0" applyFont="1" applyFill="1" applyBorder="1" applyAlignment="1">
      <alignment horizontal="center" shrinkToFit="1"/>
    </xf>
    <xf numFmtId="0" fontId="28" fillId="10" borderId="1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28" fillId="10" borderId="29" xfId="0" applyFont="1" applyFill="1" applyBorder="1" applyAlignment="1">
      <alignment horizontal="center" vertical="center"/>
    </xf>
    <xf numFmtId="14" fontId="28" fillId="10" borderId="1" xfId="0" applyNumberFormat="1" applyFont="1" applyFill="1" applyBorder="1" applyAlignment="1" applyProtection="1">
      <alignment horizontal="center" vertical="center"/>
      <protection hidden="1"/>
    </xf>
    <xf numFmtId="14" fontId="28" fillId="10" borderId="2" xfId="0" applyNumberFormat="1" applyFont="1" applyFill="1" applyBorder="1" applyAlignment="1" applyProtection="1">
      <alignment horizontal="center" vertical="center"/>
      <protection hidden="1"/>
    </xf>
    <xf numFmtId="14" fontId="28" fillId="10" borderId="29" xfId="0" applyNumberFormat="1" applyFont="1" applyFill="1" applyBorder="1" applyAlignment="1" applyProtection="1">
      <alignment horizontal="center" vertical="center"/>
      <protection hidden="1"/>
    </xf>
    <xf numFmtId="0" fontId="85" fillId="13" borderId="150" xfId="0" applyFont="1" applyFill="1" applyBorder="1" applyAlignment="1">
      <alignment horizontal="center" vertical="center"/>
    </xf>
    <xf numFmtId="0" fontId="85" fillId="13" borderId="11" xfId="0" applyFont="1" applyFill="1" applyBorder="1" applyAlignment="1">
      <alignment horizontal="center" vertical="center"/>
    </xf>
    <xf numFmtId="0" fontId="65" fillId="13" borderId="0" xfId="0" applyFont="1" applyFill="1" applyBorder="1" applyAlignment="1">
      <alignment horizontal="center" vertical="center"/>
    </xf>
    <xf numFmtId="0" fontId="65" fillId="13" borderId="112" xfId="0" applyFont="1" applyFill="1" applyBorder="1" applyAlignment="1">
      <alignment horizontal="center" vertical="center"/>
    </xf>
    <xf numFmtId="0" fontId="65" fillId="13" borderId="21" xfId="0" applyFont="1" applyFill="1" applyBorder="1" applyAlignment="1">
      <alignment horizontal="center"/>
    </xf>
    <xf numFmtId="0" fontId="65" fillId="13" borderId="0" xfId="0" applyFont="1" applyFill="1" applyBorder="1" applyAlignment="1">
      <alignment horizontal="center"/>
    </xf>
    <xf numFmtId="0" fontId="65" fillId="13" borderId="112" xfId="0" applyFont="1" applyFill="1" applyBorder="1" applyAlignment="1">
      <alignment horizontal="center"/>
    </xf>
    <xf numFmtId="0" fontId="67" fillId="13" borderId="21" xfId="0" applyFont="1" applyFill="1" applyBorder="1" applyAlignment="1">
      <alignment horizontal="center" vertical="center"/>
    </xf>
    <xf numFmtId="0" fontId="67" fillId="13" borderId="0" xfId="0" applyFont="1" applyFill="1" applyBorder="1" applyAlignment="1">
      <alignment horizontal="center" vertical="center"/>
    </xf>
    <xf numFmtId="0" fontId="67" fillId="13" borderId="112" xfId="0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wrapText="1"/>
    </xf>
    <xf numFmtId="0" fontId="30" fillId="13" borderId="2" xfId="0" applyFont="1" applyFill="1" applyBorder="1" applyAlignment="1">
      <alignment horizontal="center" wrapText="1"/>
    </xf>
    <xf numFmtId="0" fontId="30" fillId="13" borderId="29" xfId="0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/>
    </xf>
    <xf numFmtId="0" fontId="26" fillId="0" borderId="154" xfId="0" applyFont="1" applyBorder="1" applyAlignment="1">
      <alignment horizontal="center"/>
    </xf>
    <xf numFmtId="0" fontId="26" fillId="0" borderId="155" xfId="0" applyFont="1" applyBorder="1" applyAlignment="1">
      <alignment horizontal="center"/>
    </xf>
    <xf numFmtId="2" fontId="81" fillId="0" borderId="195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4" fontId="1" fillId="0" borderId="24" xfId="0" applyNumberFormat="1" applyFont="1" applyFill="1" applyBorder="1" applyAlignment="1">
      <alignment horizontal="center" vertical="center"/>
    </xf>
    <xf numFmtId="3" fontId="1" fillId="0" borderId="24" xfId="0" applyNumberFormat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0" fontId="1" fillId="0" borderId="0" xfId="0" applyFont="1" applyFill="1"/>
    <xf numFmtId="2" fontId="1" fillId="0" borderId="13" xfId="0" applyNumberFormat="1" applyFont="1" applyFill="1" applyBorder="1" applyAlignment="1">
      <alignment horizontal="center" vertical="center"/>
    </xf>
    <xf numFmtId="2" fontId="1" fillId="0" borderId="24" xfId="0" quotePrefix="1" applyNumberFormat="1" applyFont="1" applyFill="1" applyBorder="1" applyAlignment="1">
      <alignment horizontal="center" vertical="center"/>
    </xf>
    <xf numFmtId="4" fontId="1" fillId="0" borderId="24" xfId="0" quotePrefix="1" applyNumberFormat="1" applyFont="1" applyFill="1" applyBorder="1" applyAlignment="1">
      <alignment horizontal="center" vertical="center"/>
    </xf>
    <xf numFmtId="4" fontId="1" fillId="0" borderId="13" xfId="0" quotePrefix="1" applyNumberFormat="1" applyFont="1" applyFill="1" applyBorder="1" applyAlignment="1">
      <alignment horizontal="center" vertical="center"/>
    </xf>
    <xf numFmtId="0" fontId="1" fillId="0" borderId="118" xfId="0" applyFont="1" applyFill="1" applyBorder="1"/>
    <xf numFmtId="4" fontId="1" fillId="0" borderId="42" xfId="0" applyNumberFormat="1" applyFont="1" applyFill="1" applyBorder="1" applyAlignment="1">
      <alignment horizontal="center" vertical="center"/>
    </xf>
    <xf numFmtId="2" fontId="1" fillId="0" borderId="4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4" fontId="1" fillId="0" borderId="119" xfId="0" applyNumberFormat="1" applyFont="1" applyFill="1" applyBorder="1" applyAlignment="1">
      <alignment horizontal="center" vertical="center"/>
    </xf>
    <xf numFmtId="0" fontId="1" fillId="0" borderId="118" xfId="0" applyFont="1" applyFill="1" applyBorder="1" applyAlignment="1">
      <alignment horizontal="center"/>
    </xf>
    <xf numFmtId="0" fontId="81" fillId="0" borderId="0" xfId="0" applyFont="1" applyFill="1"/>
    <xf numFmtId="2" fontId="81" fillId="0" borderId="18" xfId="6" applyNumberFormat="1" applyFont="1" applyFill="1" applyBorder="1" applyAlignment="1">
      <alignment vertical="center" wrapText="1"/>
    </xf>
    <xf numFmtId="4" fontId="81" fillId="0" borderId="114" xfId="6" applyNumberFormat="1" applyFont="1" applyFill="1" applyBorder="1" applyAlignment="1">
      <alignment horizontal="left"/>
    </xf>
    <xf numFmtId="2" fontId="81" fillId="0" borderId="114" xfId="6" applyNumberFormat="1" applyFont="1" applyFill="1" applyBorder="1" applyAlignment="1">
      <alignment horizontal="left"/>
    </xf>
    <xf numFmtId="0" fontId="81" fillId="0" borderId="114" xfId="6" applyFont="1" applyFill="1" applyBorder="1"/>
    <xf numFmtId="0" fontId="82" fillId="0" borderId="52" xfId="6" applyFont="1" applyFill="1" applyBorder="1" applyAlignment="1">
      <alignment horizontal="left"/>
    </xf>
    <xf numFmtId="0" fontId="27" fillId="0" borderId="195" xfId="6" applyFont="1" applyFill="1" applyBorder="1" applyAlignment="1">
      <alignment horizontal="center" vertical="center" wrapText="1"/>
    </xf>
    <xf numFmtId="4" fontId="29" fillId="0" borderId="23" xfId="6" applyNumberFormat="1" applyFont="1" applyFill="1" applyBorder="1" applyAlignment="1">
      <alignment horizontal="center" vertical="center"/>
    </xf>
    <xf numFmtId="2" fontId="29" fillId="0" borderId="23" xfId="6" applyNumberFormat="1" applyFont="1" applyFill="1" applyBorder="1" applyAlignment="1">
      <alignment horizontal="center" vertical="center"/>
    </xf>
    <xf numFmtId="2" fontId="34" fillId="0" borderId="26" xfId="6" quotePrefix="1" applyNumberFormat="1" applyFont="1" applyFill="1" applyBorder="1" applyAlignment="1">
      <alignment horizontal="center" vertical="center"/>
    </xf>
    <xf numFmtId="0" fontId="99" fillId="0" borderId="0" xfId="15" applyFont="1"/>
    <xf numFmtId="0" fontId="100" fillId="11" borderId="1" xfId="0" applyFont="1" applyFill="1" applyBorder="1" applyAlignment="1">
      <alignment horizontal="center" vertical="center" wrapText="1"/>
    </xf>
    <xf numFmtId="2" fontId="101" fillId="11" borderId="114" xfId="0" applyNumberFormat="1" applyFont="1" applyFill="1" applyBorder="1" applyAlignment="1">
      <alignment horizontal="right"/>
    </xf>
    <xf numFmtId="2" fontId="101" fillId="11" borderId="52" xfId="0" applyNumberFormat="1" applyFont="1" applyFill="1" applyBorder="1" applyAlignment="1">
      <alignment horizontal="right"/>
    </xf>
    <xf numFmtId="0" fontId="53" fillId="0" borderId="0" xfId="15" applyFont="1"/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23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11.05.2025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4.0399792332132121</c:v>
                </c:pt>
                <c:pt idx="1">
                  <c:v>3.4696978577828457</c:v>
                </c:pt>
                <c:pt idx="2">
                  <c:v>3.0267153162790223</c:v>
                </c:pt>
                <c:pt idx="3">
                  <c:v>3.3174635307615699</c:v>
                </c:pt>
                <c:pt idx="4">
                  <c:v>3.6260095710820277</c:v>
                </c:pt>
                <c:pt idx="5">
                  <c:v>3.4025709635422072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04.05.2025 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4.061629780927138</c:v>
                </c:pt>
                <c:pt idx="1">
                  <c:v>3.4918274460689092</c:v>
                </c:pt>
                <c:pt idx="2">
                  <c:v>3.0300783424514024</c:v>
                </c:pt>
                <c:pt idx="3">
                  <c:v>3.353252354335774</c:v>
                </c:pt>
                <c:pt idx="4">
                  <c:v>3.7098078710714901</c:v>
                </c:pt>
                <c:pt idx="5">
                  <c:v>3.4687254981165738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11.05.2025 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2.485992555899136</c:v>
                </c:pt>
                <c:pt idx="1">
                  <c:v>9.9341528605229712</c:v>
                </c:pt>
                <c:pt idx="2">
                  <c:v>2.1802216549449427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04.05.2025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2.5619725655259811</c:v>
                </c:pt>
                <c:pt idx="1">
                  <c:v>9.5044770956339715</c:v>
                </c:pt>
                <c:pt idx="2">
                  <c:v>2.0517331093909235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114301</xdr:rowOff>
    </xdr:from>
    <xdr:to>
      <xdr:col>12</xdr:col>
      <xdr:colOff>238125</xdr:colOff>
      <xdr:row>22</xdr:row>
      <xdr:rowOff>95251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190500</xdr:rowOff>
    </xdr:from>
    <xdr:to>
      <xdr:col>11</xdr:col>
      <xdr:colOff>190500</xdr:colOff>
      <xdr:row>26</xdr:row>
      <xdr:rowOff>28575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8%20Owoce%20i%20Warzywa/Charakterystyk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a KSeredyna"/>
      <sheetName val="OK  (2)"/>
      <sheetName val="TABwyn1 "/>
      <sheetName val="Zestawienie2"/>
      <sheetName val="MINMAX"/>
      <sheetName val="tabelaWARZ "/>
      <sheetName val="WK"/>
      <sheetName val="tabelaOW"/>
      <sheetName val="OK "/>
      <sheetName val="nowy"/>
      <sheetName val="do danych"/>
      <sheetName val="nowe1"/>
      <sheetName val="śliwki"/>
      <sheetName val="śliwki1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>
        <row r="3">
          <cell r="A3" t="str">
            <v>Produkt</v>
          </cell>
          <cell r="B3"/>
          <cell r="C3"/>
          <cell r="D3">
            <v>45736</v>
          </cell>
          <cell r="E3"/>
          <cell r="F3">
            <v>45743</v>
          </cell>
          <cell r="G3"/>
          <cell r="H3">
            <v>45750</v>
          </cell>
          <cell r="I3"/>
          <cell r="J3">
            <v>45757</v>
          </cell>
          <cell r="K3"/>
          <cell r="L3">
            <v>45764</v>
          </cell>
          <cell r="M3"/>
          <cell r="N3">
            <v>45771</v>
          </cell>
          <cell r="O3"/>
          <cell r="P3">
            <v>45782</v>
          </cell>
          <cell r="Q3"/>
          <cell r="R3">
            <v>45785</v>
          </cell>
          <cell r="S3"/>
          <cell r="T3">
            <v>45792</v>
          </cell>
          <cell r="U3"/>
        </row>
        <row r="5">
          <cell r="A5" t="str">
            <v>Boczniaki</v>
          </cell>
          <cell r="B5" t="str">
            <v>(puste)</v>
          </cell>
          <cell r="C5" t="str">
            <v>kg</v>
          </cell>
          <cell r="D5">
            <v>19</v>
          </cell>
          <cell r="E5">
            <v>23</v>
          </cell>
          <cell r="F5">
            <v>20.333333333333332</v>
          </cell>
          <cell r="G5">
            <v>23.333333333333332</v>
          </cell>
          <cell r="H5">
            <v>19</v>
          </cell>
          <cell r="I5">
            <v>22.666666666666668</v>
          </cell>
          <cell r="J5">
            <v>19</v>
          </cell>
          <cell r="K5">
            <v>22.666666666666668</v>
          </cell>
          <cell r="L5">
            <v>19</v>
          </cell>
          <cell r="M5">
            <v>22.666666666666668</v>
          </cell>
          <cell r="N5">
            <v>20.333333333333332</v>
          </cell>
          <cell r="O5">
            <v>23.333333333333332</v>
          </cell>
          <cell r="P5">
            <v>19</v>
          </cell>
          <cell r="Q5">
            <v>22.666666666666668</v>
          </cell>
          <cell r="R5">
            <v>21.166666666666668</v>
          </cell>
          <cell r="S5">
            <v>23.333333333333332</v>
          </cell>
          <cell r="T5">
            <v>21.166666666666668</v>
          </cell>
          <cell r="U5">
            <v>23.333333333333332</v>
          </cell>
          <cell r="V5">
            <v>0</v>
          </cell>
          <cell r="W5">
            <v>0</v>
          </cell>
          <cell r="X5">
            <v>11.403508771929831</v>
          </cell>
          <cell r="Y5">
            <v>2.9411764705882248</v>
          </cell>
          <cell r="Z5">
            <v>4.098360655737717</v>
          </cell>
          <cell r="AA5">
            <v>0</v>
          </cell>
          <cell r="AB5">
            <v>11.403508771929831</v>
          </cell>
          <cell r="AC5">
            <v>2.9411764705882248</v>
          </cell>
        </row>
        <row r="6">
          <cell r="A6" t="str">
            <v>Buraki ćwikłowe</v>
          </cell>
          <cell r="B6" t="str">
            <v>(puste)</v>
          </cell>
          <cell r="C6" t="str">
            <v>kg</v>
          </cell>
          <cell r="D6">
            <v>1.22</v>
          </cell>
          <cell r="E6">
            <v>1.78</v>
          </cell>
          <cell r="F6">
            <v>1.3666666666666665</v>
          </cell>
          <cell r="G6">
            <v>1.9833333333333334</v>
          </cell>
          <cell r="H6">
            <v>1.2571428571428573</v>
          </cell>
          <cell r="I6">
            <v>1.9285714285714284</v>
          </cell>
          <cell r="J6">
            <v>1.2333333333333334</v>
          </cell>
          <cell r="K6">
            <v>1.9500000000000002</v>
          </cell>
          <cell r="L6">
            <v>1.1800000000000002</v>
          </cell>
          <cell r="M6">
            <v>1.78</v>
          </cell>
          <cell r="N6">
            <v>1.2200000000000002</v>
          </cell>
          <cell r="O6">
            <v>1.86</v>
          </cell>
          <cell r="P6">
            <v>1.2600000000000002</v>
          </cell>
          <cell r="Q6">
            <v>2.02</v>
          </cell>
          <cell r="R6">
            <v>1.3599999999999999</v>
          </cell>
          <cell r="S6">
            <v>2.12</v>
          </cell>
          <cell r="T6">
            <v>1.3333333333333333</v>
          </cell>
          <cell r="U6">
            <v>1.9833333333333334</v>
          </cell>
          <cell r="V6">
            <v>-1.9607843137254868</v>
          </cell>
          <cell r="W6">
            <v>-6.4465408805031457</v>
          </cell>
          <cell r="X6">
            <v>5.8201058201057947</v>
          </cell>
          <cell r="Y6">
            <v>-1.8151815181518132</v>
          </cell>
          <cell r="Z6">
            <v>9.2896174863387753</v>
          </cell>
          <cell r="AA6">
            <v>6.6308243727598537</v>
          </cell>
          <cell r="AB6">
            <v>12.994350282485852</v>
          </cell>
          <cell r="AC6">
            <v>11.423220973782772</v>
          </cell>
        </row>
        <row r="7">
          <cell r="A7" t="str">
            <v>Buraki młode</v>
          </cell>
          <cell r="B7" t="str">
            <v>(puste)</v>
          </cell>
          <cell r="C7" t="str">
            <v>pęczek</v>
          </cell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>
            <v>3</v>
          </cell>
          <cell r="S7">
            <v>4</v>
          </cell>
          <cell r="T7">
            <v>3</v>
          </cell>
          <cell r="U7">
            <v>4</v>
          </cell>
          <cell r="V7">
            <v>0</v>
          </cell>
          <cell r="W7">
            <v>0</v>
          </cell>
          <cell r="X7" t="e">
            <v>#DIV/0!</v>
          </cell>
          <cell r="Y7" t="e">
            <v>#DIV/0!</v>
          </cell>
          <cell r="Z7" t="e">
            <v>#DIV/0!</v>
          </cell>
          <cell r="AA7" t="e">
            <v>#DIV/0!</v>
          </cell>
          <cell r="AB7" t="e">
            <v>#DIV/0!</v>
          </cell>
          <cell r="AC7" t="e">
            <v>#DIV/0!</v>
          </cell>
        </row>
        <row r="8">
          <cell r="A8" t="str">
            <v>Cebula biała</v>
          </cell>
          <cell r="B8" t="str">
            <v>(puste)</v>
          </cell>
          <cell r="C8" t="str">
            <v>kg</v>
          </cell>
          <cell r="D8">
            <v>2.12</v>
          </cell>
          <cell r="E8">
            <v>2.75</v>
          </cell>
          <cell r="F8">
            <v>2.1583333333333332</v>
          </cell>
          <cell r="G8">
            <v>2.7916666666666665</v>
          </cell>
          <cell r="H8">
            <v>2.1357142857142857</v>
          </cell>
          <cell r="I8">
            <v>2.75</v>
          </cell>
          <cell r="J8">
            <v>2.0916666666666668</v>
          </cell>
          <cell r="K8">
            <v>2.7916666666666665</v>
          </cell>
          <cell r="L8">
            <v>2.16</v>
          </cell>
          <cell r="M8">
            <v>2.77</v>
          </cell>
          <cell r="N8">
            <v>1.9166666666666665</v>
          </cell>
          <cell r="O8">
            <v>2.4666666666666668</v>
          </cell>
          <cell r="P8">
            <v>1.8166666666666669</v>
          </cell>
          <cell r="Q8">
            <v>2.2866666666666666</v>
          </cell>
          <cell r="R8">
            <v>2.278</v>
          </cell>
          <cell r="S8">
            <v>2.9266666666666667</v>
          </cell>
          <cell r="T8">
            <v>2.5416666666666665</v>
          </cell>
          <cell r="U8">
            <v>3.3055555555555554</v>
          </cell>
          <cell r="V8">
            <v>11.574480538484043</v>
          </cell>
          <cell r="W8">
            <v>12.946089597570227</v>
          </cell>
          <cell r="X8">
            <v>39.908256880733923</v>
          </cell>
          <cell r="Y8">
            <v>44.557823129251695</v>
          </cell>
          <cell r="Z8">
            <v>32.608695652173914</v>
          </cell>
          <cell r="AA8">
            <v>34.009009009008992</v>
          </cell>
          <cell r="AB8">
            <v>17.669753086419739</v>
          </cell>
          <cell r="AC8">
            <v>19.334135579622934</v>
          </cell>
        </row>
        <row r="9">
          <cell r="A9" t="str">
            <v>Gruszki</v>
          </cell>
          <cell r="B9" t="str">
            <v>(puste)</v>
          </cell>
          <cell r="C9" t="str">
            <v>kg</v>
          </cell>
          <cell r="D9">
            <v>4.5</v>
          </cell>
          <cell r="E9">
            <v>6.3</v>
          </cell>
          <cell r="F9">
            <v>4.833333333333333</v>
          </cell>
          <cell r="G9">
            <v>6.666666666666667</v>
          </cell>
          <cell r="H9">
            <v>5</v>
          </cell>
          <cell r="I9">
            <v>6.3571428571428568</v>
          </cell>
          <cell r="J9">
            <v>4.833333333333333</v>
          </cell>
          <cell r="K9">
            <v>6.333333333333333</v>
          </cell>
          <cell r="L9">
            <v>4.7</v>
          </cell>
          <cell r="M9">
            <v>6.4</v>
          </cell>
          <cell r="N9">
            <v>5.0999999999999996</v>
          </cell>
          <cell r="O9">
            <v>6.7</v>
          </cell>
          <cell r="P9">
            <v>4.7</v>
          </cell>
          <cell r="Q9">
            <v>6.5</v>
          </cell>
          <cell r="R9">
            <v>5.0999999999999996</v>
          </cell>
          <cell r="S9">
            <v>7</v>
          </cell>
          <cell r="T9">
            <v>4.55</v>
          </cell>
          <cell r="U9">
            <v>6.8</v>
          </cell>
          <cell r="V9">
            <v>-10.784313725490193</v>
          </cell>
          <cell r="W9">
            <v>-2.8571428571428599</v>
          </cell>
          <cell r="X9">
            <v>-3.1914893617021352</v>
          </cell>
          <cell r="Y9">
            <v>4.6153846153846132</v>
          </cell>
          <cell r="Z9">
            <v>-10.784313725490193</v>
          </cell>
          <cell r="AA9">
            <v>1.4925373134328304</v>
          </cell>
          <cell r="AB9">
            <v>-3.1914893617021352</v>
          </cell>
          <cell r="AC9">
            <v>6.249999999999992</v>
          </cell>
        </row>
        <row r="10">
          <cell r="A10" t="str">
            <v>Alwa</v>
          </cell>
          <cell r="C10" t="str">
            <v>kg</v>
          </cell>
          <cell r="D10">
            <v>3.166666666666667</v>
          </cell>
          <cell r="E10">
            <v>4.6666666666666661</v>
          </cell>
          <cell r="F10">
            <v>2.9444444444444446</v>
          </cell>
          <cell r="G10">
            <v>4.3888888888888893</v>
          </cell>
          <cell r="H10">
            <v>2.8333333333333335</v>
          </cell>
          <cell r="I10">
            <v>4.3888888888888893</v>
          </cell>
          <cell r="J10">
            <v>2.8333333333333335</v>
          </cell>
          <cell r="K10">
            <v>4.3888888888888893</v>
          </cell>
          <cell r="L10">
            <v>2.9444444444444446</v>
          </cell>
          <cell r="M10">
            <v>4.3888888888888893</v>
          </cell>
          <cell r="N10">
            <v>2.9444444444444446</v>
          </cell>
          <cell r="O10">
            <v>4.3888888888888893</v>
          </cell>
          <cell r="P10">
            <v>2.9444444444444446</v>
          </cell>
          <cell r="Q10">
            <v>4.3888888888888893</v>
          </cell>
          <cell r="R10">
            <v>2.75</v>
          </cell>
          <cell r="S10">
            <v>4.25</v>
          </cell>
          <cell r="T10">
            <v>2.75</v>
          </cell>
          <cell r="U10">
            <v>4.25</v>
          </cell>
          <cell r="V10">
            <v>0</v>
          </cell>
          <cell r="W10">
            <v>0</v>
          </cell>
          <cell r="X10">
            <v>-6.6037735849056673</v>
          </cell>
          <cell r="Y10">
            <v>-3.1645569620253249</v>
          </cell>
          <cell r="Z10">
            <v>-6.6037735849056673</v>
          </cell>
          <cell r="AA10">
            <v>-3.1645569620253249</v>
          </cell>
          <cell r="AB10">
            <v>-6.6037735849056673</v>
          </cell>
          <cell r="AC10">
            <v>-3.1645569620253249</v>
          </cell>
        </row>
        <row r="11">
          <cell r="A11" t="str">
            <v>Boskoop</v>
          </cell>
          <cell r="C11" t="str">
            <v>kg</v>
          </cell>
          <cell r="D11">
            <v>4.666666666666667</v>
          </cell>
          <cell r="E11">
            <v>5.333333333333333</v>
          </cell>
          <cell r="F11">
            <v>3.9983333333333335</v>
          </cell>
          <cell r="G11">
            <v>4.8616666666666664</v>
          </cell>
          <cell r="H11">
            <v>4.666666666666667</v>
          </cell>
          <cell r="I11">
            <v>5.333333333333333</v>
          </cell>
          <cell r="J11">
            <v>4.666666666666667</v>
          </cell>
          <cell r="K11">
            <v>5.333333333333333</v>
          </cell>
          <cell r="L11">
            <v>5.333333333333333</v>
          </cell>
          <cell r="M11">
            <v>5.666666666666667</v>
          </cell>
          <cell r="N11">
            <v>4.4966666666666661</v>
          </cell>
          <cell r="O11">
            <v>6.163333333333334</v>
          </cell>
          <cell r="P11">
            <v>5.333333333333333</v>
          </cell>
          <cell r="Q11">
            <v>5.666666666666667</v>
          </cell>
          <cell r="R11">
            <v>4.4966666666666661</v>
          </cell>
          <cell r="S11">
            <v>6.163333333333334</v>
          </cell>
          <cell r="T11">
            <v>4.4966666666666661</v>
          </cell>
          <cell r="U11">
            <v>6.163333333333334</v>
          </cell>
          <cell r="V11">
            <v>0</v>
          </cell>
          <cell r="W11">
            <v>0</v>
          </cell>
          <cell r="X11">
            <v>-15.687500000000004</v>
          </cell>
          <cell r="Y11">
            <v>8.7647058823529473</v>
          </cell>
          <cell r="Z11">
            <v>0</v>
          </cell>
          <cell r="AA11">
            <v>0</v>
          </cell>
          <cell r="AB11">
            <v>-15.687500000000004</v>
          </cell>
          <cell r="AC11">
            <v>8.7647058823529473</v>
          </cell>
        </row>
        <row r="12">
          <cell r="A12" t="str">
            <v>Cortland</v>
          </cell>
          <cell r="C12" t="str">
            <v>kg</v>
          </cell>
          <cell r="D12">
            <v>2.8333333333333335</v>
          </cell>
          <cell r="E12">
            <v>3.75</v>
          </cell>
          <cell r="F12">
            <v>3.1386666666666665</v>
          </cell>
          <cell r="G12">
            <v>3.9</v>
          </cell>
          <cell r="H12">
            <v>2.875</v>
          </cell>
          <cell r="I12">
            <v>4.208333333333333</v>
          </cell>
          <cell r="J12">
            <v>2.875</v>
          </cell>
          <cell r="K12">
            <v>4.208333333333333</v>
          </cell>
          <cell r="L12">
            <v>2.9583333333333335</v>
          </cell>
          <cell r="M12">
            <v>4.2083333333333339</v>
          </cell>
          <cell r="N12">
            <v>2.9666666666666668</v>
          </cell>
          <cell r="O12">
            <v>4.2986666666666666</v>
          </cell>
          <cell r="P12">
            <v>2.8333333333333335</v>
          </cell>
          <cell r="Q12">
            <v>3.8333333333333335</v>
          </cell>
          <cell r="R12">
            <v>3.0108333333333333</v>
          </cell>
          <cell r="S12">
            <v>3.9583333333333335</v>
          </cell>
          <cell r="T12">
            <v>3.375</v>
          </cell>
          <cell r="U12">
            <v>4.581666666666667</v>
          </cell>
          <cell r="V12">
            <v>12.095211735399948</v>
          </cell>
          <cell r="W12">
            <v>15.747368421052634</v>
          </cell>
          <cell r="X12">
            <v>19.117647058823522</v>
          </cell>
          <cell r="Y12">
            <v>19.521739130434788</v>
          </cell>
          <cell r="Z12">
            <v>13.76404494382022</v>
          </cell>
          <cell r="AA12">
            <v>6.5834367245657655</v>
          </cell>
          <cell r="AB12">
            <v>14.084507042253517</v>
          </cell>
          <cell r="AC12">
            <v>8.8712871287128632</v>
          </cell>
        </row>
        <row r="13">
          <cell r="A13" t="str">
            <v>Delikates</v>
          </cell>
          <cell r="C13" t="str">
            <v>kg</v>
          </cell>
          <cell r="D13"/>
          <cell r="E13"/>
          <cell r="F13">
            <v>3.67</v>
          </cell>
          <cell r="G13">
            <v>4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 t="e">
            <v>#DIV/0!</v>
          </cell>
          <cell r="W13" t="e">
            <v>#DIV/0!</v>
          </cell>
          <cell r="X13" t="e">
            <v>#DIV/0!</v>
          </cell>
          <cell r="Y13" t="e">
            <v>#DIV/0!</v>
          </cell>
          <cell r="Z13" t="e">
            <v>#DIV/0!</v>
          </cell>
          <cell r="AA13" t="e">
            <v>#DIV/0!</v>
          </cell>
          <cell r="AB13" t="e">
            <v>#DIV/0!</v>
          </cell>
          <cell r="AC13" t="e">
            <v>#DIV/0!</v>
          </cell>
        </row>
        <row r="14">
          <cell r="A14" t="str">
            <v>Gala</v>
          </cell>
          <cell r="C14" t="str">
            <v>kg</v>
          </cell>
          <cell r="D14">
            <v>2.9944444444444449</v>
          </cell>
          <cell r="E14">
            <v>3.6666666666666665</v>
          </cell>
          <cell r="F14">
            <v>3.2777777777777781</v>
          </cell>
          <cell r="G14">
            <v>3.8333333333333335</v>
          </cell>
          <cell r="H14">
            <v>3</v>
          </cell>
          <cell r="I14">
            <v>3.8888888888888893</v>
          </cell>
          <cell r="J14">
            <v>3</v>
          </cell>
          <cell r="K14">
            <v>3.8888888888888893</v>
          </cell>
          <cell r="L14">
            <v>3.1111111111111112</v>
          </cell>
          <cell r="M14">
            <v>3.8888888888888893</v>
          </cell>
          <cell r="N14">
            <v>3.1111111111111112</v>
          </cell>
          <cell r="O14">
            <v>3.8888888888888893</v>
          </cell>
          <cell r="P14">
            <v>3.1111111111111112</v>
          </cell>
          <cell r="Q14">
            <v>3.8888888888888893</v>
          </cell>
          <cell r="R14">
            <v>3.2222222222222228</v>
          </cell>
          <cell r="S14">
            <v>4</v>
          </cell>
          <cell r="T14">
            <v>3.5</v>
          </cell>
          <cell r="U14">
            <v>4</v>
          </cell>
          <cell r="V14">
            <v>8.620689655172395</v>
          </cell>
          <cell r="W14">
            <v>0</v>
          </cell>
          <cell r="X14">
            <v>12.499999999999998</v>
          </cell>
          <cell r="Y14">
            <v>2.8571428571428465</v>
          </cell>
          <cell r="Z14">
            <v>12.499999999999998</v>
          </cell>
          <cell r="AA14">
            <v>2.8571428571428465</v>
          </cell>
          <cell r="AB14">
            <v>12.499999999999998</v>
          </cell>
          <cell r="AC14">
            <v>2.8571428571428465</v>
          </cell>
        </row>
        <row r="15">
          <cell r="A15" t="str">
            <v>Gloster</v>
          </cell>
          <cell r="C15" t="str">
            <v>kg</v>
          </cell>
          <cell r="D15"/>
          <cell r="E15"/>
          <cell r="F15">
            <v>3</v>
          </cell>
          <cell r="G15">
            <v>4</v>
          </cell>
          <cell r="H15"/>
          <cell r="I15"/>
          <cell r="J15"/>
          <cell r="K15"/>
          <cell r="L15"/>
          <cell r="M15"/>
          <cell r="N15">
            <v>3</v>
          </cell>
          <cell r="O15">
            <v>4</v>
          </cell>
          <cell r="P15"/>
          <cell r="Q15"/>
          <cell r="R15">
            <v>3</v>
          </cell>
          <cell r="S15">
            <v>4.66</v>
          </cell>
          <cell r="T15">
            <v>3</v>
          </cell>
          <cell r="U15">
            <v>4</v>
          </cell>
          <cell r="V15">
            <v>0</v>
          </cell>
          <cell r="W15">
            <v>-14.163090128755368</v>
          </cell>
          <cell r="X15" t="e">
            <v>#DIV/0!</v>
          </cell>
          <cell r="Y15" t="e">
            <v>#DIV/0!</v>
          </cell>
          <cell r="Z15">
            <v>0</v>
          </cell>
          <cell r="AA15">
            <v>0</v>
          </cell>
          <cell r="AB15" t="e">
            <v>#DIV/0!</v>
          </cell>
          <cell r="AC15" t="e">
            <v>#DIV/0!</v>
          </cell>
        </row>
        <row r="16">
          <cell r="A16" t="str">
            <v>Golden</v>
          </cell>
          <cell r="C16" t="str">
            <v>kg</v>
          </cell>
          <cell r="D16">
            <v>3.0611111111111113</v>
          </cell>
          <cell r="E16">
            <v>3.6666666666666665</v>
          </cell>
          <cell r="F16">
            <v>3.2777777777777781</v>
          </cell>
          <cell r="G16">
            <v>3.8333333333333335</v>
          </cell>
          <cell r="H16">
            <v>3</v>
          </cell>
          <cell r="I16">
            <v>3.6666666666666665</v>
          </cell>
          <cell r="J16">
            <v>3</v>
          </cell>
          <cell r="K16">
            <v>3.6666666666666665</v>
          </cell>
          <cell r="L16">
            <v>3.1111111111111112</v>
          </cell>
          <cell r="M16">
            <v>3.7777777777777772</v>
          </cell>
          <cell r="N16">
            <v>3.1111111111111112</v>
          </cell>
          <cell r="O16">
            <v>3.7777777777777772</v>
          </cell>
          <cell r="P16">
            <v>3.1111111111111112</v>
          </cell>
          <cell r="Q16">
            <v>3.7777777777777772</v>
          </cell>
          <cell r="R16">
            <v>3.1111111111111112</v>
          </cell>
          <cell r="S16">
            <v>3.7777777777777772</v>
          </cell>
          <cell r="T16">
            <v>4.0555555555555562</v>
          </cell>
          <cell r="U16">
            <v>4.2222222222222223</v>
          </cell>
          <cell r="V16">
            <v>30.357142857142875</v>
          </cell>
          <cell r="W16">
            <v>11.76470588235296</v>
          </cell>
          <cell r="X16">
            <v>30.357142857142875</v>
          </cell>
          <cell r="Y16">
            <v>11.76470588235296</v>
          </cell>
          <cell r="Z16">
            <v>30.357142857142875</v>
          </cell>
          <cell r="AA16">
            <v>11.76470588235296</v>
          </cell>
          <cell r="AB16">
            <v>30.357142857142875</v>
          </cell>
          <cell r="AC16">
            <v>11.76470588235296</v>
          </cell>
        </row>
        <row r="17">
          <cell r="A17" t="str">
            <v>Idared</v>
          </cell>
          <cell r="C17" t="str">
            <v>kg</v>
          </cell>
          <cell r="D17"/>
          <cell r="E17"/>
          <cell r="F17"/>
          <cell r="G17"/>
          <cell r="H17"/>
          <cell r="I17"/>
          <cell r="J17"/>
          <cell r="K17"/>
          <cell r="L17">
            <v>1.6666666666666667</v>
          </cell>
          <cell r="M17">
            <v>2.3333333333333335</v>
          </cell>
          <cell r="N17">
            <v>1.6666666666666667</v>
          </cell>
          <cell r="O17">
            <v>2.3333333333333335</v>
          </cell>
          <cell r="P17">
            <v>1.6666666666666667</v>
          </cell>
          <cell r="Q17">
            <v>2.3333333333333335</v>
          </cell>
          <cell r="R17">
            <v>1.6666666666666667</v>
          </cell>
          <cell r="S17">
            <v>2.3333333333333335</v>
          </cell>
          <cell r="T17">
            <v>1.6666666666666667</v>
          </cell>
          <cell r="U17">
            <v>2.3333333333333335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A18" t="str">
            <v>Jonagold</v>
          </cell>
          <cell r="C18" t="str">
            <v>kg</v>
          </cell>
          <cell r="D18">
            <v>2</v>
          </cell>
          <cell r="E18">
            <v>3</v>
          </cell>
          <cell r="F18">
            <v>3</v>
          </cell>
          <cell r="G18">
            <v>4</v>
          </cell>
          <cell r="H18">
            <v>3</v>
          </cell>
          <cell r="I18">
            <v>4</v>
          </cell>
          <cell r="J18">
            <v>3</v>
          </cell>
          <cell r="K18">
            <v>4</v>
          </cell>
          <cell r="L18">
            <v>3</v>
          </cell>
          <cell r="M18">
            <v>4</v>
          </cell>
          <cell r="N18">
            <v>3</v>
          </cell>
          <cell r="O18">
            <v>4</v>
          </cell>
          <cell r="P18">
            <v>3</v>
          </cell>
          <cell r="Q18">
            <v>4</v>
          </cell>
          <cell r="R18">
            <v>3</v>
          </cell>
          <cell r="S18">
            <v>4</v>
          </cell>
          <cell r="T18">
            <v>4</v>
          </cell>
          <cell r="U18">
            <v>5</v>
          </cell>
          <cell r="V18">
            <v>33.333333333333329</v>
          </cell>
          <cell r="W18">
            <v>25</v>
          </cell>
          <cell r="X18">
            <v>33.333333333333329</v>
          </cell>
          <cell r="Y18">
            <v>25</v>
          </cell>
          <cell r="Z18">
            <v>33.333333333333329</v>
          </cell>
          <cell r="AA18">
            <v>25</v>
          </cell>
          <cell r="AB18">
            <v>33.333333333333329</v>
          </cell>
          <cell r="AC18">
            <v>25</v>
          </cell>
        </row>
        <row r="19">
          <cell r="A19" t="str">
            <v>Jonagored</v>
          </cell>
          <cell r="C19" t="str">
            <v>kg</v>
          </cell>
          <cell r="D19">
            <v>2.6666666666666665</v>
          </cell>
          <cell r="E19">
            <v>3.3333333333333335</v>
          </cell>
          <cell r="F19">
            <v>3</v>
          </cell>
          <cell r="G19">
            <v>3.6666666666666665</v>
          </cell>
          <cell r="H19">
            <v>3</v>
          </cell>
          <cell r="I19">
            <v>3.6666666666666665</v>
          </cell>
          <cell r="J19">
            <v>3</v>
          </cell>
          <cell r="K19">
            <v>3.6666666666666665</v>
          </cell>
          <cell r="L19">
            <v>3.1111111111111112</v>
          </cell>
          <cell r="M19">
            <v>3.7777777777777772</v>
          </cell>
          <cell r="N19">
            <v>3.1111111111111112</v>
          </cell>
          <cell r="O19">
            <v>3.7777777777777772</v>
          </cell>
          <cell r="P19">
            <v>3.1111111111111112</v>
          </cell>
          <cell r="Q19">
            <v>3.7777777777777772</v>
          </cell>
          <cell r="R19">
            <v>3.2222222222222228</v>
          </cell>
          <cell r="S19">
            <v>3.8888888888888888</v>
          </cell>
          <cell r="T19">
            <v>3.5555555555555558</v>
          </cell>
          <cell r="U19">
            <v>4.2222222222222223</v>
          </cell>
          <cell r="V19">
            <v>10.344827586206886</v>
          </cell>
          <cell r="W19">
            <v>8.5714285714285765</v>
          </cell>
          <cell r="X19">
            <v>14.28571428571429</v>
          </cell>
          <cell r="Y19">
            <v>11.76470588235296</v>
          </cell>
          <cell r="Z19">
            <v>14.28571428571429</v>
          </cell>
          <cell r="AA19">
            <v>11.76470588235296</v>
          </cell>
          <cell r="AB19">
            <v>14.28571428571429</v>
          </cell>
          <cell r="AC19">
            <v>11.76470588235296</v>
          </cell>
        </row>
        <row r="20">
          <cell r="A20" t="str">
            <v>Ligol</v>
          </cell>
          <cell r="C20" t="str">
            <v>kg</v>
          </cell>
          <cell r="D20">
            <v>2.6666666666666665</v>
          </cell>
          <cell r="E20">
            <v>3.2222222222222228</v>
          </cell>
          <cell r="F20">
            <v>2.8125</v>
          </cell>
          <cell r="G20">
            <v>3.7816666666666663</v>
          </cell>
          <cell r="H20">
            <v>2.5555555555555558</v>
          </cell>
          <cell r="I20">
            <v>3.8888888888888888</v>
          </cell>
          <cell r="J20">
            <v>2.6666666666666665</v>
          </cell>
          <cell r="K20">
            <v>3.6666666666666665</v>
          </cell>
          <cell r="L20">
            <v>2.75</v>
          </cell>
          <cell r="M20">
            <v>3.666666666666667</v>
          </cell>
          <cell r="N20">
            <v>2.8420000000000001</v>
          </cell>
          <cell r="O20">
            <v>3.6653333333333329</v>
          </cell>
          <cell r="P20">
            <v>2.75</v>
          </cell>
          <cell r="Q20">
            <v>3.6666666666666665</v>
          </cell>
          <cell r="R20">
            <v>2.9346666666666668</v>
          </cell>
          <cell r="S20">
            <v>3.7320000000000002</v>
          </cell>
          <cell r="T20">
            <v>3.1346666666666669</v>
          </cell>
          <cell r="U20">
            <v>3.9319999999999999</v>
          </cell>
          <cell r="V20">
            <v>6.8150840527033223</v>
          </cell>
          <cell r="W20">
            <v>5.359056806002136</v>
          </cell>
          <cell r="X20">
            <v>13.987878787878797</v>
          </cell>
          <cell r="Y20">
            <v>7.236363636363639</v>
          </cell>
          <cell r="Z20">
            <v>10.297912268355624</v>
          </cell>
          <cell r="AA20">
            <v>7.2753728628592338</v>
          </cell>
          <cell r="AB20">
            <v>13.987878787878797</v>
          </cell>
          <cell r="AC20">
            <v>7.2363636363636257</v>
          </cell>
        </row>
        <row r="21">
          <cell r="A21" t="str">
            <v>Lobo</v>
          </cell>
          <cell r="C21" t="str">
            <v>kg</v>
          </cell>
          <cell r="D21">
            <v>2.8333333333333335</v>
          </cell>
          <cell r="E21">
            <v>3.75</v>
          </cell>
          <cell r="F21">
            <v>2.9666666666666668</v>
          </cell>
          <cell r="G21">
            <v>3.968</v>
          </cell>
          <cell r="H21">
            <v>2.75</v>
          </cell>
          <cell r="I21">
            <v>3.8333333333333335</v>
          </cell>
          <cell r="J21">
            <v>2.75</v>
          </cell>
          <cell r="K21">
            <v>3.916666666666667</v>
          </cell>
          <cell r="L21">
            <v>2.8333333333333335</v>
          </cell>
          <cell r="M21">
            <v>4.208333333333333</v>
          </cell>
          <cell r="N21">
            <v>3.2006666666666668</v>
          </cell>
          <cell r="O21">
            <v>4.3666666666666663</v>
          </cell>
          <cell r="P21">
            <v>2.916666666666667</v>
          </cell>
          <cell r="Q21">
            <v>4.2083333333333339</v>
          </cell>
          <cell r="R21">
            <v>3.2673333333333332</v>
          </cell>
          <cell r="S21">
            <v>4.3666666666666663</v>
          </cell>
          <cell r="T21">
            <v>4.0266666666666664</v>
          </cell>
          <cell r="U21">
            <v>4.9340000000000002</v>
          </cell>
          <cell r="V21">
            <v>23.240155070393794</v>
          </cell>
          <cell r="W21">
            <v>12.992366412213755</v>
          </cell>
          <cell r="X21">
            <v>38.057142857142836</v>
          </cell>
          <cell r="Y21">
            <v>17.24356435643563</v>
          </cell>
          <cell r="Z21">
            <v>25.807123515934165</v>
          </cell>
          <cell r="AA21">
            <v>12.992366412213755</v>
          </cell>
          <cell r="AB21">
            <v>42.117647058823508</v>
          </cell>
          <cell r="AC21">
            <v>17.243564356435655</v>
          </cell>
        </row>
        <row r="22">
          <cell r="A22" t="str">
            <v>Szampion</v>
          </cell>
          <cell r="C22" t="str">
            <v>kg</v>
          </cell>
          <cell r="D22">
            <v>2.4388888888888891</v>
          </cell>
          <cell r="E22">
            <v>3.3333333333333335</v>
          </cell>
          <cell r="F22">
            <v>2.479166666666667</v>
          </cell>
          <cell r="G22">
            <v>3.3325</v>
          </cell>
          <cell r="H22">
            <v>2.5555555555555558</v>
          </cell>
          <cell r="I22">
            <v>3.3333333333333335</v>
          </cell>
          <cell r="J22">
            <v>2.6388888888888888</v>
          </cell>
          <cell r="K22">
            <v>3.3333333333333335</v>
          </cell>
          <cell r="L22">
            <v>2.6388888888888888</v>
          </cell>
          <cell r="M22">
            <v>3.3333333333333335</v>
          </cell>
          <cell r="N22">
            <v>2.7816666666666667</v>
          </cell>
          <cell r="O22">
            <v>3.5</v>
          </cell>
          <cell r="P22">
            <v>2.6388888888888888</v>
          </cell>
          <cell r="Q22">
            <v>3.3333333333333335</v>
          </cell>
          <cell r="R22">
            <v>2.8649999999999998</v>
          </cell>
          <cell r="S22">
            <v>3.5833333333333335</v>
          </cell>
          <cell r="T22">
            <v>2.916666666666667</v>
          </cell>
          <cell r="U22">
            <v>3.9175</v>
          </cell>
          <cell r="V22">
            <v>1.8033740546829737</v>
          </cell>
          <cell r="W22">
            <v>9.3255813953488325</v>
          </cell>
          <cell r="X22">
            <v>10.526315789473697</v>
          </cell>
          <cell r="Y22">
            <v>17.524999999999995</v>
          </cell>
          <cell r="Z22">
            <v>4.8532055122828117</v>
          </cell>
          <cell r="AA22">
            <v>11.928571428571429</v>
          </cell>
          <cell r="AB22">
            <v>10.526315789473697</v>
          </cell>
          <cell r="AC22">
            <v>17.524999999999995</v>
          </cell>
        </row>
        <row r="23">
          <cell r="A23" t="str">
            <v>Szara Reneta</v>
          </cell>
          <cell r="C23" t="str">
            <v>kg</v>
          </cell>
          <cell r="D23">
            <v>2.8833333333333333</v>
          </cell>
          <cell r="E23">
            <v>4.2777777777777777</v>
          </cell>
          <cell r="F23">
            <v>3.5659999999999998</v>
          </cell>
          <cell r="G23">
            <v>4.7006666666666668</v>
          </cell>
          <cell r="H23">
            <v>3.375</v>
          </cell>
          <cell r="I23">
            <v>4.4583333333333339</v>
          </cell>
          <cell r="J23">
            <v>3.5</v>
          </cell>
          <cell r="K23">
            <v>4.708333333333333</v>
          </cell>
          <cell r="L23">
            <v>3.25</v>
          </cell>
          <cell r="M23">
            <v>5.1111111111111107</v>
          </cell>
          <cell r="N23">
            <v>3.7708333333333335</v>
          </cell>
          <cell r="O23">
            <v>6.2458333333333327</v>
          </cell>
          <cell r="P23">
            <v>3.6944444444444446</v>
          </cell>
          <cell r="Q23">
            <v>5.3277777777777784</v>
          </cell>
          <cell r="R23">
            <v>3.9375</v>
          </cell>
          <cell r="S23">
            <v>6.0808333333333335</v>
          </cell>
          <cell r="T23">
            <v>4.4375</v>
          </cell>
          <cell r="U23">
            <v>6.2474999999999996</v>
          </cell>
          <cell r="V23">
            <v>12.698412698412698</v>
          </cell>
          <cell r="W23">
            <v>2.7408524050979755</v>
          </cell>
          <cell r="X23">
            <v>20.112781954887211</v>
          </cell>
          <cell r="Y23">
            <v>17.262773722627717</v>
          </cell>
          <cell r="Z23">
            <v>17.679558011049721</v>
          </cell>
          <cell r="AA23">
            <v>2.6684456304206974E-2</v>
          </cell>
          <cell r="AB23">
            <v>36.538461538461533</v>
          </cell>
          <cell r="AC23">
            <v>22.233695652173914</v>
          </cell>
        </row>
        <row r="24">
          <cell r="A24" t="str">
            <v>Kalafiory</v>
          </cell>
          <cell r="B24" t="str">
            <v>(puste)</v>
          </cell>
          <cell r="C24" t="str">
            <v>kg</v>
          </cell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>
            <v>5</v>
          </cell>
          <cell r="U24">
            <v>6</v>
          </cell>
          <cell r="V24" t="e">
            <v>#DIV/0!</v>
          </cell>
          <cell r="W24" t="e">
            <v>#DIV/0!</v>
          </cell>
          <cell r="X24" t="e">
            <v>#DIV/0!</v>
          </cell>
          <cell r="Y24" t="e">
            <v>#DIV/0!</v>
          </cell>
          <cell r="Z24" t="e">
            <v>#DIV/0!</v>
          </cell>
          <cell r="AA24" t="e">
            <v>#DIV/0!</v>
          </cell>
          <cell r="AB24" t="e">
            <v>#DIV/0!</v>
          </cell>
          <cell r="AC24" t="e">
            <v>#DIV/0!</v>
          </cell>
        </row>
        <row r="25">
          <cell r="A25"/>
          <cell r="B25"/>
          <cell r="C25" t="str">
            <v>szt.</v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>
            <v>7.1666666666666661</v>
          </cell>
          <cell r="Q25">
            <v>8.1666666666666679</v>
          </cell>
          <cell r="R25">
            <v>7</v>
          </cell>
          <cell r="S25">
            <v>7.666666666666667</v>
          </cell>
          <cell r="T25">
            <v>6.833333333333333</v>
          </cell>
          <cell r="U25">
            <v>7.666666666666667</v>
          </cell>
          <cell r="V25">
            <v>-2.3809523809523854</v>
          </cell>
          <cell r="W25">
            <v>0</v>
          </cell>
          <cell r="X25">
            <v>-4.6511627906976711</v>
          </cell>
          <cell r="Y25">
            <v>-6.1224489795918471</v>
          </cell>
          <cell r="Z25" t="e">
            <v>#DIV/0!</v>
          </cell>
          <cell r="AA25" t="e">
            <v>#DIV/0!</v>
          </cell>
          <cell r="AB25" t="e">
            <v>#DIV/0!</v>
          </cell>
          <cell r="AC25" t="e">
            <v>#DIV/0!</v>
          </cell>
        </row>
        <row r="26">
          <cell r="A26" t="str">
            <v>Kapusta biała</v>
          </cell>
          <cell r="B26" t="str">
            <v>(puste)</v>
          </cell>
          <cell r="C26" t="str">
            <v>kg</v>
          </cell>
          <cell r="D26">
            <v>2.5499999999999998</v>
          </cell>
          <cell r="E26">
            <v>3.0100000000000002</v>
          </cell>
          <cell r="F26">
            <v>2.4583333333333335</v>
          </cell>
          <cell r="G26">
            <v>3.0916666666666668</v>
          </cell>
          <cell r="H26">
            <v>2.5416666666666665</v>
          </cell>
          <cell r="I26">
            <v>3.1666666666666665</v>
          </cell>
          <cell r="J26">
            <v>2.5416666666666665</v>
          </cell>
          <cell r="K26">
            <v>3.3333333333333335</v>
          </cell>
          <cell r="L26">
            <v>2.65</v>
          </cell>
          <cell r="M26">
            <v>3.41</v>
          </cell>
          <cell r="N26">
            <v>2.85</v>
          </cell>
          <cell r="O26">
            <v>3.81</v>
          </cell>
          <cell r="P26">
            <v>3.05</v>
          </cell>
          <cell r="Q26">
            <v>3.8600000000000003</v>
          </cell>
          <cell r="R26">
            <v>3.5</v>
          </cell>
          <cell r="S26">
            <v>4.55</v>
          </cell>
          <cell r="T26">
            <v>3.7749999999999999</v>
          </cell>
          <cell r="U26">
            <v>4.708333333333333</v>
          </cell>
          <cell r="V26">
            <v>7.8571428571428541</v>
          </cell>
          <cell r="W26">
            <v>3.4798534798534773</v>
          </cell>
          <cell r="X26">
            <v>23.770491803278691</v>
          </cell>
          <cell r="Y26">
            <v>21.977547495682192</v>
          </cell>
          <cell r="Z26">
            <v>32.456140350877192</v>
          </cell>
          <cell r="AA26">
            <v>23.578302712160969</v>
          </cell>
          <cell r="AB26">
            <v>42.452830188679243</v>
          </cell>
          <cell r="AC26">
            <v>38.074291300097734</v>
          </cell>
        </row>
        <row r="27">
          <cell r="A27" t="str">
            <v>Kapusta młoda</v>
          </cell>
          <cell r="B27" t="str">
            <v>(puste)</v>
          </cell>
          <cell r="C27" t="str">
            <v>szt.</v>
          </cell>
          <cell r="D27">
            <v>5</v>
          </cell>
          <cell r="E27">
            <v>7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5.2222222222222223</v>
          </cell>
          <cell r="Q27">
            <v>6.5</v>
          </cell>
          <cell r="R27">
            <v>5</v>
          </cell>
          <cell r="S27">
            <v>6.333333333333333</v>
          </cell>
          <cell r="T27">
            <v>4.666666666666667</v>
          </cell>
          <cell r="U27">
            <v>5.5</v>
          </cell>
          <cell r="V27">
            <v>-6.6666666666666607</v>
          </cell>
          <cell r="W27">
            <v>-13.157894736842103</v>
          </cell>
          <cell r="X27">
            <v>-10.638297872340422</v>
          </cell>
          <cell r="Y27">
            <v>-15.384615384615385</v>
          </cell>
          <cell r="Z27" t="e">
            <v>#DIV/0!</v>
          </cell>
          <cell r="AA27" t="e">
            <v>#DIV/0!</v>
          </cell>
          <cell r="AB27" t="e">
            <v>#DIV/0!</v>
          </cell>
          <cell r="AC27" t="e">
            <v>#DIV/0!</v>
          </cell>
        </row>
        <row r="28">
          <cell r="A28" t="str">
            <v>Maliny</v>
          </cell>
          <cell r="B28" t="str">
            <v>(puste)</v>
          </cell>
          <cell r="C28" t="str">
            <v>kg</v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>
            <v>95</v>
          </cell>
          <cell r="Q28">
            <v>110</v>
          </cell>
          <cell r="R28">
            <v>75</v>
          </cell>
          <cell r="S28">
            <v>90</v>
          </cell>
          <cell r="T28">
            <v>60</v>
          </cell>
          <cell r="U28">
            <v>90</v>
          </cell>
          <cell r="V28">
            <v>-20</v>
          </cell>
          <cell r="W28">
            <v>0</v>
          </cell>
          <cell r="X28">
            <v>-36.84210526315789</v>
          </cell>
          <cell r="Y28">
            <v>-18.181818181818183</v>
          </cell>
          <cell r="Z28" t="e">
            <v>#DIV/0!</v>
          </cell>
          <cell r="AA28" t="e">
            <v>#DIV/0!</v>
          </cell>
          <cell r="AB28" t="e">
            <v>#DIV/0!</v>
          </cell>
          <cell r="AC28" t="e">
            <v>#DIV/0!</v>
          </cell>
        </row>
        <row r="29">
          <cell r="A29" t="str">
            <v>Marchew</v>
          </cell>
          <cell r="B29" t="str">
            <v>(puste)</v>
          </cell>
          <cell r="C29" t="str">
            <v>kg</v>
          </cell>
          <cell r="D29">
            <v>1.6800000000000002</v>
          </cell>
          <cell r="E29">
            <v>2.1599999999999997</v>
          </cell>
          <cell r="F29">
            <v>1.7833333333333332</v>
          </cell>
          <cell r="G29">
            <v>2.3166666666666669</v>
          </cell>
          <cell r="H29">
            <v>1.9</v>
          </cell>
          <cell r="I29">
            <v>2.4142857142857141</v>
          </cell>
          <cell r="J29">
            <v>1.7</v>
          </cell>
          <cell r="K29">
            <v>2.3333333333333335</v>
          </cell>
          <cell r="L29">
            <v>1.64</v>
          </cell>
          <cell r="M29">
            <v>2.14</v>
          </cell>
          <cell r="N29">
            <v>1.7399999999999998</v>
          </cell>
          <cell r="O29">
            <v>2.2199999999999998</v>
          </cell>
          <cell r="P29">
            <v>1.64</v>
          </cell>
          <cell r="Q29">
            <v>2.1399999999999997</v>
          </cell>
          <cell r="R29">
            <v>1.9099999999999997</v>
          </cell>
          <cell r="S29">
            <v>2.54</v>
          </cell>
          <cell r="T29">
            <v>1.8</v>
          </cell>
          <cell r="U29">
            <v>2.35</v>
          </cell>
          <cell r="V29">
            <v>-5.7591623036649038</v>
          </cell>
          <cell r="W29">
            <v>-7.4803149606299186</v>
          </cell>
          <cell r="X29">
            <v>9.7560975609756184</v>
          </cell>
          <cell r="Y29">
            <v>9.8130841121495536</v>
          </cell>
          <cell r="Z29">
            <v>3.4482758620689822</v>
          </cell>
          <cell r="AA29">
            <v>5.8558558558558715</v>
          </cell>
          <cell r="AB29">
            <v>9.7560975609756184</v>
          </cell>
          <cell r="AC29">
            <v>9.8130841121495305</v>
          </cell>
        </row>
        <row r="30">
          <cell r="A30" t="str">
            <v>Marchew młoda</v>
          </cell>
          <cell r="B30" t="str">
            <v>(puste)</v>
          </cell>
          <cell r="C30" t="str">
            <v>pęczek</v>
          </cell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>
            <v>4.5</v>
          </cell>
          <cell r="S30">
            <v>5</v>
          </cell>
          <cell r="T30">
            <v>4.5</v>
          </cell>
          <cell r="U30">
            <v>5</v>
          </cell>
          <cell r="V30">
            <v>0</v>
          </cell>
          <cell r="W30">
            <v>0</v>
          </cell>
          <cell r="X30" t="e">
            <v>#DIV/0!</v>
          </cell>
          <cell r="Y30" t="e">
            <v>#DIV/0!</v>
          </cell>
          <cell r="Z30" t="e">
            <v>#DIV/0!</v>
          </cell>
          <cell r="AA30" t="e">
            <v>#DIV/0!</v>
          </cell>
          <cell r="AB30" t="e">
            <v>#DIV/0!</v>
          </cell>
          <cell r="AC30" t="e">
            <v>#DIV/0!</v>
          </cell>
        </row>
        <row r="31">
          <cell r="A31" t="str">
            <v>Ogórki gruntowe</v>
          </cell>
          <cell r="B31" t="str">
            <v>(puste)</v>
          </cell>
          <cell r="C31" t="str">
            <v>kg</v>
          </cell>
          <cell r="D31">
            <v>11.5</v>
          </cell>
          <cell r="E31">
            <v>12.75</v>
          </cell>
          <cell r="F31">
            <v>9</v>
          </cell>
          <cell r="G31">
            <v>10</v>
          </cell>
          <cell r="H31">
            <v>8.5</v>
          </cell>
          <cell r="I31">
            <v>10</v>
          </cell>
          <cell r="J31">
            <v>9.4</v>
          </cell>
          <cell r="K31">
            <v>10.8</v>
          </cell>
          <cell r="L31">
            <v>7.9</v>
          </cell>
          <cell r="M31">
            <v>9.6</v>
          </cell>
          <cell r="N31">
            <v>6.333333333333333</v>
          </cell>
          <cell r="O31">
            <v>7.666666666666667</v>
          </cell>
          <cell r="P31">
            <v>5.75</v>
          </cell>
          <cell r="Q31">
            <v>7.25</v>
          </cell>
          <cell r="R31">
            <v>5.333333333333333</v>
          </cell>
          <cell r="S31">
            <v>6.666666666666667</v>
          </cell>
          <cell r="T31">
            <v>6.833333333333333</v>
          </cell>
          <cell r="U31">
            <v>7.833333333333333</v>
          </cell>
          <cell r="V31">
            <v>28.125</v>
          </cell>
          <cell r="W31">
            <v>17.499999999999989</v>
          </cell>
          <cell r="X31">
            <v>18.840579710144922</v>
          </cell>
          <cell r="Y31">
            <v>8.0459770114942479</v>
          </cell>
          <cell r="Z31">
            <v>7.8947368421052637</v>
          </cell>
          <cell r="AA31">
            <v>2.1739130434782532</v>
          </cell>
          <cell r="AB31">
            <v>-13.502109704641358</v>
          </cell>
          <cell r="AC31">
            <v>-18.402777777777779</v>
          </cell>
        </row>
        <row r="32">
          <cell r="A32" t="str">
            <v>Pieczarki</v>
          </cell>
          <cell r="B32" t="str">
            <v>(puste)</v>
          </cell>
          <cell r="C32" t="str">
            <v>kg</v>
          </cell>
          <cell r="D32">
            <v>8.6666666666666679</v>
          </cell>
          <cell r="E32">
            <v>10.333333333333332</v>
          </cell>
          <cell r="F32">
            <v>9.0555555555555554</v>
          </cell>
          <cell r="G32">
            <v>10.611111111111111</v>
          </cell>
          <cell r="H32">
            <v>8.9904761904761905</v>
          </cell>
          <cell r="I32">
            <v>10.895238095238096</v>
          </cell>
          <cell r="J32">
            <v>8.5555555555555554</v>
          </cell>
          <cell r="K32">
            <v>10.777777777777777</v>
          </cell>
          <cell r="L32">
            <v>8.4666666666666668</v>
          </cell>
          <cell r="M32">
            <v>10.933333333333334</v>
          </cell>
          <cell r="N32">
            <v>9.0666666666666664</v>
          </cell>
          <cell r="O32">
            <v>10.533333333333333</v>
          </cell>
          <cell r="P32">
            <v>8.4666666666666668</v>
          </cell>
          <cell r="Q32">
            <v>10.733333333333333</v>
          </cell>
          <cell r="R32">
            <v>9.2666666666666675</v>
          </cell>
          <cell r="S32">
            <v>10.933333333333334</v>
          </cell>
          <cell r="T32">
            <v>9.2222222222222232</v>
          </cell>
          <cell r="U32">
            <v>10.444444444444445</v>
          </cell>
          <cell r="V32">
            <v>-0.47961630695443469</v>
          </cell>
          <cell r="W32">
            <v>-4.4715447154471546</v>
          </cell>
          <cell r="X32">
            <v>8.9238845144357057</v>
          </cell>
          <cell r="Y32">
            <v>-2.6915113871635516</v>
          </cell>
          <cell r="Z32">
            <v>1.7156862745098176</v>
          </cell>
          <cell r="AA32">
            <v>-0.84388185654008141</v>
          </cell>
          <cell r="AB32">
            <v>8.9238845144357057</v>
          </cell>
          <cell r="AC32">
            <v>-4.4715447154471546</v>
          </cell>
        </row>
        <row r="33">
          <cell r="A33" t="str">
            <v>Pietruszka</v>
          </cell>
          <cell r="B33" t="str">
            <v>(puste)</v>
          </cell>
          <cell r="C33" t="str">
            <v>kg</v>
          </cell>
          <cell r="D33">
            <v>4.6899999999999995</v>
          </cell>
          <cell r="E33">
            <v>5.6</v>
          </cell>
          <cell r="F33">
            <v>5.2249999999999996</v>
          </cell>
          <cell r="G33">
            <v>6.5</v>
          </cell>
          <cell r="H33">
            <v>5.4785714285714286</v>
          </cell>
          <cell r="I33">
            <v>6.3928571428571432</v>
          </cell>
          <cell r="J33">
            <v>4.9833333333333334</v>
          </cell>
          <cell r="K33">
            <v>6.375</v>
          </cell>
          <cell r="L33">
            <v>4.88</v>
          </cell>
          <cell r="M33">
            <v>6.24</v>
          </cell>
          <cell r="N33">
            <v>5.8</v>
          </cell>
          <cell r="O33">
            <v>6.88</v>
          </cell>
          <cell r="P33">
            <v>5.3</v>
          </cell>
          <cell r="Q33">
            <v>6.7799999999999994</v>
          </cell>
          <cell r="R33">
            <v>6.2</v>
          </cell>
          <cell r="S33">
            <v>7.8</v>
          </cell>
          <cell r="T33">
            <v>5.9333333333333336</v>
          </cell>
          <cell r="U33">
            <v>7.666666666666667</v>
          </cell>
          <cell r="V33">
            <v>-4.3010752688172031</v>
          </cell>
          <cell r="W33">
            <v>-1.7094017094017033</v>
          </cell>
          <cell r="X33">
            <v>11.949685534591204</v>
          </cell>
          <cell r="Y33">
            <v>13.077679449360879</v>
          </cell>
          <cell r="Z33">
            <v>2.2988505747126511</v>
          </cell>
          <cell r="AA33">
            <v>11.434108527131789</v>
          </cell>
          <cell r="AB33">
            <v>21.58469945355192</v>
          </cell>
          <cell r="AC33">
            <v>22.863247863247864</v>
          </cell>
        </row>
        <row r="34">
          <cell r="A34" t="str">
            <v>Pory</v>
          </cell>
          <cell r="B34" t="str">
            <v>(puste)</v>
          </cell>
          <cell r="C34" t="str">
            <v>szt.</v>
          </cell>
          <cell r="D34">
            <v>2.8333333333333335</v>
          </cell>
          <cell r="E34">
            <v>3.3333333333333335</v>
          </cell>
          <cell r="F34">
            <v>2.75</v>
          </cell>
          <cell r="G34">
            <v>3.25</v>
          </cell>
          <cell r="H34">
            <v>3</v>
          </cell>
          <cell r="I34">
            <v>3.75</v>
          </cell>
          <cell r="J34">
            <v>3.25</v>
          </cell>
          <cell r="K34">
            <v>3.75</v>
          </cell>
          <cell r="L34">
            <v>3</v>
          </cell>
          <cell r="M34">
            <v>3.25</v>
          </cell>
          <cell r="N34">
            <v>3</v>
          </cell>
          <cell r="O34">
            <v>3.25</v>
          </cell>
          <cell r="P34">
            <v>3</v>
          </cell>
          <cell r="Q34">
            <v>3.25</v>
          </cell>
          <cell r="R34">
            <v>3</v>
          </cell>
          <cell r="S34">
            <v>3.25</v>
          </cell>
          <cell r="T34">
            <v>3</v>
          </cell>
          <cell r="U34">
            <v>3.25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A35" t="str">
            <v>Rzodkiewka</v>
          </cell>
          <cell r="B35" t="str">
            <v>(puste)</v>
          </cell>
          <cell r="C35" t="str">
            <v>pęczek</v>
          </cell>
          <cell r="D35">
            <v>2.4249999999999998</v>
          </cell>
          <cell r="E35">
            <v>3.125</v>
          </cell>
          <cell r="F35">
            <v>2.1625000000000001</v>
          </cell>
          <cell r="G35">
            <v>2.4750000000000001</v>
          </cell>
          <cell r="H35">
            <v>2.0833333333333335</v>
          </cell>
          <cell r="I35">
            <v>2.65</v>
          </cell>
          <cell r="J35">
            <v>2.0099999999999998</v>
          </cell>
          <cell r="K35">
            <v>2.6399999999999997</v>
          </cell>
          <cell r="L35">
            <v>1.8199999999999998</v>
          </cell>
          <cell r="M35">
            <v>2.42</v>
          </cell>
          <cell r="N35">
            <v>1.9100000000000001</v>
          </cell>
          <cell r="O35">
            <v>2.3600000000000003</v>
          </cell>
          <cell r="P35">
            <v>1.7</v>
          </cell>
          <cell r="Q35">
            <v>2.21</v>
          </cell>
          <cell r="R35">
            <v>1.6800000000000002</v>
          </cell>
          <cell r="S35">
            <v>2.23</v>
          </cell>
          <cell r="T35">
            <v>1.5166666666666666</v>
          </cell>
          <cell r="U35">
            <v>2.0583333333333331</v>
          </cell>
          <cell r="V35">
            <v>-9.7222222222222356</v>
          </cell>
          <cell r="W35">
            <v>-7.6980568011958228</v>
          </cell>
          <cell r="X35">
            <v>-10.784313725490197</v>
          </cell>
          <cell r="Y35">
            <v>-6.8627450980392233</v>
          </cell>
          <cell r="Z35">
            <v>-20.593368237347303</v>
          </cell>
          <cell r="AA35">
            <v>-12.782485875706234</v>
          </cell>
          <cell r="AB35">
            <v>-16.666666666666664</v>
          </cell>
          <cell r="AC35">
            <v>-14.944903581267225</v>
          </cell>
        </row>
        <row r="36">
          <cell r="A36" t="str">
            <v>Sałata</v>
          </cell>
          <cell r="B36" t="str">
            <v>(puste)</v>
          </cell>
          <cell r="C36" t="str">
            <v>szt.</v>
          </cell>
          <cell r="D36">
            <v>3.25</v>
          </cell>
          <cell r="E36">
            <v>4.666666666666667</v>
          </cell>
          <cell r="F36">
            <v>3.8125</v>
          </cell>
          <cell r="G36">
            <v>5.375</v>
          </cell>
          <cell r="H36">
            <v>3.9972222222222218</v>
          </cell>
          <cell r="I36">
            <v>4.8722222222222218</v>
          </cell>
          <cell r="J36">
            <v>3.3833333333333329</v>
          </cell>
          <cell r="K36">
            <v>4.333333333333333</v>
          </cell>
          <cell r="L36">
            <v>3.05</v>
          </cell>
          <cell r="M36">
            <v>3.8166666666666664</v>
          </cell>
          <cell r="N36">
            <v>2.8493333333333331</v>
          </cell>
          <cell r="O36">
            <v>3.8833333333333329</v>
          </cell>
          <cell r="P36">
            <v>2.75</v>
          </cell>
          <cell r="Q36">
            <v>3.7916666666666665</v>
          </cell>
          <cell r="R36">
            <v>2.7</v>
          </cell>
          <cell r="S36">
            <v>3.65</v>
          </cell>
          <cell r="T36">
            <v>2.4</v>
          </cell>
          <cell r="U36">
            <v>3.2600000000000002</v>
          </cell>
          <cell r="V36">
            <v>-11.11111111111112</v>
          </cell>
          <cell r="W36">
            <v>-10.684931506849308</v>
          </cell>
          <cell r="X36">
            <v>-12.727272727272732</v>
          </cell>
          <cell r="Y36">
            <v>-14.021978021978013</v>
          </cell>
          <cell r="Z36">
            <v>-15.769770706598029</v>
          </cell>
          <cell r="AA36">
            <v>-16.051502145922729</v>
          </cell>
          <cell r="AB36">
            <v>-21.311475409836063</v>
          </cell>
          <cell r="AC36">
            <v>-14.585152838427936</v>
          </cell>
        </row>
        <row r="37">
          <cell r="A37" t="str">
            <v>Selery</v>
          </cell>
          <cell r="B37" t="str">
            <v>(puste)</v>
          </cell>
          <cell r="C37" t="str">
            <v>kg</v>
          </cell>
          <cell r="D37">
            <v>3.31</v>
          </cell>
          <cell r="E37">
            <v>3.97</v>
          </cell>
          <cell r="F37">
            <v>3.9250000000000003</v>
          </cell>
          <cell r="G37">
            <v>4.8416666666666668</v>
          </cell>
          <cell r="H37">
            <v>3.8214285714285716</v>
          </cell>
          <cell r="I37">
            <v>4.8357142857142863</v>
          </cell>
          <cell r="J37">
            <v>3.7250000000000001</v>
          </cell>
          <cell r="K37">
            <v>4.8416666666666668</v>
          </cell>
          <cell r="L37">
            <v>3.75</v>
          </cell>
          <cell r="M37">
            <v>5.0600000000000005</v>
          </cell>
          <cell r="N37">
            <v>4.21</v>
          </cell>
          <cell r="O37">
            <v>5.2</v>
          </cell>
          <cell r="P37">
            <v>3.91</v>
          </cell>
          <cell r="Q37">
            <v>5.2</v>
          </cell>
          <cell r="R37">
            <v>4.5999999999999996</v>
          </cell>
          <cell r="S37">
            <v>5.8</v>
          </cell>
          <cell r="T37">
            <v>4.333333333333333</v>
          </cell>
          <cell r="U37">
            <v>5.6166666666666671</v>
          </cell>
          <cell r="V37">
            <v>-5.7971014492753614</v>
          </cell>
          <cell r="W37">
            <v>-3.1609195402298744</v>
          </cell>
          <cell r="X37">
            <v>10.826939471440738</v>
          </cell>
          <cell r="Y37">
            <v>8.0128205128205181</v>
          </cell>
          <cell r="Z37">
            <v>2.9295328582739444</v>
          </cell>
          <cell r="AA37">
            <v>8.0128205128205181</v>
          </cell>
          <cell r="AB37">
            <v>15.555555555555548</v>
          </cell>
          <cell r="AC37">
            <v>11.001317523056651</v>
          </cell>
        </row>
        <row r="38">
          <cell r="A38" t="str">
            <v>Truskawki</v>
          </cell>
          <cell r="B38" t="str">
            <v>(puste)</v>
          </cell>
          <cell r="C38" t="str">
            <v>kg</v>
          </cell>
          <cell r="D38"/>
          <cell r="E38"/>
          <cell r="F38"/>
          <cell r="G38"/>
          <cell r="H38"/>
          <cell r="I38"/>
          <cell r="J38"/>
          <cell r="K38"/>
          <cell r="L38">
            <v>35</v>
          </cell>
          <cell r="M38">
            <v>35</v>
          </cell>
          <cell r="N38">
            <v>30</v>
          </cell>
          <cell r="O38">
            <v>30</v>
          </cell>
          <cell r="P38">
            <v>19</v>
          </cell>
          <cell r="Q38">
            <v>29.666666666666668</v>
          </cell>
          <cell r="R38">
            <v>17.333333333333332</v>
          </cell>
          <cell r="S38">
            <v>20.333333333333332</v>
          </cell>
          <cell r="T38">
            <v>18.3</v>
          </cell>
          <cell r="U38">
            <v>24</v>
          </cell>
          <cell r="V38">
            <v>5.5769230769230882</v>
          </cell>
          <cell r="W38">
            <v>18.032786885245908</v>
          </cell>
          <cell r="X38">
            <v>-3.6842105263157858</v>
          </cell>
          <cell r="Y38">
            <v>-19.101123595505619</v>
          </cell>
          <cell r="Z38">
            <v>-38.999999999999993</v>
          </cell>
          <cell r="AA38">
            <v>-20</v>
          </cell>
          <cell r="AB38">
            <v>-47.714285714285715</v>
          </cell>
          <cell r="AC38">
            <v>-31.428571428571427</v>
          </cell>
        </row>
        <row r="39">
          <cell r="A39" t="str">
            <v>Ziemniaki</v>
          </cell>
          <cell r="B39" t="str">
            <v>(puste)</v>
          </cell>
          <cell r="C39" t="str">
            <v>kg</v>
          </cell>
          <cell r="D39">
            <v>1.1566666666666667</v>
          </cell>
          <cell r="E39">
            <v>1.73</v>
          </cell>
          <cell r="F39">
            <v>1.2416666666666667</v>
          </cell>
          <cell r="G39">
            <v>1.8527777777777779</v>
          </cell>
          <cell r="H39">
            <v>1.3595238095238094</v>
          </cell>
          <cell r="I39">
            <v>1.8785714285714283</v>
          </cell>
          <cell r="J39">
            <v>1.1527777777777777</v>
          </cell>
          <cell r="K39">
            <v>1.8305555555555555</v>
          </cell>
          <cell r="L39">
            <v>1.0933333333333333</v>
          </cell>
          <cell r="M39">
            <v>1.7566666666666666</v>
          </cell>
          <cell r="N39">
            <v>1.1533333333333333</v>
          </cell>
          <cell r="O39">
            <v>1.8173333333333332</v>
          </cell>
          <cell r="P39">
            <v>1.0933333333333333</v>
          </cell>
          <cell r="Q39">
            <v>1.7033333333333331</v>
          </cell>
          <cell r="R39">
            <v>1.1733333333333333</v>
          </cell>
          <cell r="S39">
            <v>1.8173333333333332</v>
          </cell>
          <cell r="T39">
            <v>1.2050000000000001</v>
          </cell>
          <cell r="U39">
            <v>1.8477777777777777</v>
          </cell>
          <cell r="V39">
            <v>2.698863636363642</v>
          </cell>
          <cell r="W39">
            <v>1.6752262166788976</v>
          </cell>
          <cell r="X39">
            <v>10.213414634146355</v>
          </cell>
          <cell r="Y39">
            <v>8.4801043705153383</v>
          </cell>
          <cell r="Z39">
            <v>4.4797687861271749</v>
          </cell>
          <cell r="AA39">
            <v>1.6752262166788976</v>
          </cell>
          <cell r="AB39">
            <v>10.213414634146355</v>
          </cell>
          <cell r="AC39">
            <v>5.1865907653383951</v>
          </cell>
        </row>
        <row r="40">
          <cell r="A40" t="str">
            <v>Ziemniaki młode</v>
          </cell>
          <cell r="B40" t="str">
            <v>(puste)</v>
          </cell>
          <cell r="C40" t="str">
            <v>kg</v>
          </cell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>
            <v>10.333333333333334</v>
          </cell>
          <cell r="S40">
            <v>12.666666666666666</v>
          </cell>
          <cell r="T40">
            <v>8.375</v>
          </cell>
          <cell r="U40">
            <v>10</v>
          </cell>
          <cell r="V40">
            <v>-18.951612903225811</v>
          </cell>
          <cell r="W40">
            <v>-21.052631578947363</v>
          </cell>
          <cell r="X40" t="e">
            <v>#DIV/0!</v>
          </cell>
          <cell r="Y40" t="e">
            <v>#DIV/0!</v>
          </cell>
          <cell r="Z40" t="e">
            <v>#DIV/0!</v>
          </cell>
          <cell r="AA40" t="e">
            <v>#DIV/0!</v>
          </cell>
          <cell r="AB40" t="e">
            <v>#DIV/0!</v>
          </cell>
          <cell r="AC40" t="e">
            <v>#DIV/0!</v>
          </cell>
        </row>
        <row r="41">
          <cell r="A41" t="str">
            <v>Pomidory malinowe</v>
          </cell>
          <cell r="B41" t="str">
            <v>(puste)</v>
          </cell>
          <cell r="C41" t="str">
            <v>kg</v>
          </cell>
          <cell r="D41">
            <v>19.333333333333332</v>
          </cell>
          <cell r="E41">
            <v>25.266666666666669</v>
          </cell>
          <cell r="F41">
            <v>17.527777777777779</v>
          </cell>
          <cell r="G41">
            <v>22.555555555555554</v>
          </cell>
          <cell r="H41">
            <v>18.047619047619047</v>
          </cell>
          <cell r="I41">
            <v>21.619047619047617</v>
          </cell>
          <cell r="J41">
            <v>13.861111111111109</v>
          </cell>
          <cell r="K41">
            <v>17.694444444444446</v>
          </cell>
          <cell r="L41">
            <v>11.5</v>
          </cell>
          <cell r="M41">
            <v>15.666666666666666</v>
          </cell>
          <cell r="N41">
            <v>9.7500000000000018</v>
          </cell>
          <cell r="O41">
            <v>11.833333333333334</v>
          </cell>
          <cell r="P41">
            <v>8.0666666666666664</v>
          </cell>
          <cell r="Q41">
            <v>9.7333333333333325</v>
          </cell>
          <cell r="R41">
            <v>5.6666666666666661</v>
          </cell>
          <cell r="S41">
            <v>8.125</v>
          </cell>
          <cell r="T41">
            <v>5.9666666666666668</v>
          </cell>
          <cell r="U41">
            <v>8.8000000000000007</v>
          </cell>
          <cell r="V41">
            <v>5.2941176470588367</v>
          </cell>
          <cell r="W41">
            <v>8.3076923076923155</v>
          </cell>
          <cell r="X41">
            <v>-26.033057851239665</v>
          </cell>
          <cell r="Y41">
            <v>-9.589041095890396</v>
          </cell>
          <cell r="Z41">
            <v>-38.803418803418815</v>
          </cell>
          <cell r="AA41">
            <v>-25.633802816901408</v>
          </cell>
          <cell r="AB41">
            <v>-48.115942028985508</v>
          </cell>
          <cell r="AC41">
            <v>-43.829787234042541</v>
          </cell>
        </row>
        <row r="42">
          <cell r="A42" t="str">
            <v>Pomidory</v>
          </cell>
          <cell r="B42" t="str">
            <v>(puste)</v>
          </cell>
          <cell r="C42" t="str">
            <v>kg</v>
          </cell>
          <cell r="D42"/>
          <cell r="E42"/>
          <cell r="F42">
            <v>13</v>
          </cell>
          <cell r="G42">
            <v>17.5</v>
          </cell>
          <cell r="H42">
            <v>11.793333333333333</v>
          </cell>
          <cell r="I42">
            <v>15.36</v>
          </cell>
          <cell r="J42">
            <v>11.541666666666666</v>
          </cell>
          <cell r="K42">
            <v>14.5</v>
          </cell>
          <cell r="L42">
            <v>10.066666666666666</v>
          </cell>
          <cell r="M42">
            <v>12.466666666666667</v>
          </cell>
          <cell r="N42">
            <v>8.5416666666666661</v>
          </cell>
          <cell r="O42">
            <v>10.416666666666666</v>
          </cell>
          <cell r="P42">
            <v>7.1</v>
          </cell>
          <cell r="Q42">
            <v>8.7666666666666657</v>
          </cell>
          <cell r="R42">
            <v>5</v>
          </cell>
          <cell r="S42">
            <v>7.666666666666667</v>
          </cell>
          <cell r="T42">
            <v>5.5</v>
          </cell>
          <cell r="U42">
            <v>7.0625000000000009</v>
          </cell>
          <cell r="V42">
            <v>10</v>
          </cell>
          <cell r="W42">
            <v>-7.8804347826086873</v>
          </cell>
          <cell r="X42">
            <v>-22.535211267605629</v>
          </cell>
          <cell r="Y42">
            <v>-19.439163498098839</v>
          </cell>
          <cell r="Z42">
            <v>-35.609756097560968</v>
          </cell>
          <cell r="AA42">
            <v>-32.199999999999989</v>
          </cell>
          <cell r="AB42">
            <v>-45.364238410596023</v>
          </cell>
          <cell r="AC42">
            <v>-43.348930481283418</v>
          </cell>
        </row>
        <row r="43">
          <cell r="A43" t="str">
            <v>Ogórki szklarniowe</v>
          </cell>
          <cell r="B43" t="str">
            <v>(puste)</v>
          </cell>
          <cell r="C43" t="str">
            <v>kg</v>
          </cell>
          <cell r="D43">
            <v>8.25</v>
          </cell>
          <cell r="E43">
            <v>9.5</v>
          </cell>
          <cell r="F43">
            <v>8.6</v>
          </cell>
          <cell r="G43">
            <v>9.8000000000000007</v>
          </cell>
          <cell r="H43">
            <v>8.4166666666666661</v>
          </cell>
          <cell r="I43">
            <v>9.0833333333333339</v>
          </cell>
          <cell r="J43">
            <v>7.9700000000000006</v>
          </cell>
          <cell r="K43">
            <v>8.9</v>
          </cell>
          <cell r="L43">
            <v>6.62</v>
          </cell>
          <cell r="M43">
            <v>8.08</v>
          </cell>
          <cell r="N43">
            <v>6</v>
          </cell>
          <cell r="O43">
            <v>7.7</v>
          </cell>
          <cell r="P43">
            <v>3.8</v>
          </cell>
          <cell r="Q43">
            <v>5.0999999999999996</v>
          </cell>
          <cell r="R43">
            <v>3.9200000000000004</v>
          </cell>
          <cell r="S43">
            <v>5.2799999999999994</v>
          </cell>
          <cell r="T43">
            <v>3.6666666666666665</v>
          </cell>
          <cell r="U43">
            <v>5.0083333333333337</v>
          </cell>
          <cell r="V43">
            <v>-6.4625850340136184</v>
          </cell>
          <cell r="W43">
            <v>-5.1452020202020003</v>
          </cell>
          <cell r="X43">
            <v>-3.5087719298245603</v>
          </cell>
          <cell r="Y43">
            <v>-1.7973856209150176</v>
          </cell>
          <cell r="Z43">
            <v>-38.888888888888893</v>
          </cell>
          <cell r="AA43">
            <v>-34.95670995670995</v>
          </cell>
          <cell r="AB43">
            <v>-44.612286002014102</v>
          </cell>
          <cell r="AC43">
            <v>-38.015676567656762</v>
          </cell>
        </row>
        <row r="44">
          <cell r="A44"/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</row>
        <row r="45">
          <cell r="A45"/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</row>
        <row r="47">
          <cell r="A47"/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</row>
        <row r="48">
          <cell r="A48"/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</row>
        <row r="49"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</row>
        <row r="50"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</row>
        <row r="51"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</row>
        <row r="52"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</row>
        <row r="53"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</row>
        <row r="54"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</row>
        <row r="55"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</row>
        <row r="56"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</row>
        <row r="57"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</row>
        <row r="59">
          <cell r="A59"/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</row>
        <row r="60">
          <cell r="A60"/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</row>
        <row r="62"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</row>
        <row r="63"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</row>
        <row r="76">
          <cell r="A76"/>
          <cell r="B76"/>
          <cell r="C76"/>
          <cell r="D76" t="str">
            <v>DataNotow</v>
          </cell>
          <cell r="E76" t="str">
            <v>Dane</v>
          </cell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</row>
        <row r="77">
          <cell r="A77"/>
          <cell r="B77"/>
          <cell r="C77"/>
          <cell r="D77" t="str">
            <v>DataNotow</v>
          </cell>
          <cell r="E77" t="str">
            <v>Dane</v>
          </cell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</row>
        <row r="78">
          <cell r="B78"/>
          <cell r="C78"/>
          <cell r="D78" t="str">
            <v>DataNotow</v>
          </cell>
          <cell r="E78" t="str">
            <v>Dane</v>
          </cell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 t="e">
            <v>#DIV/0!</v>
          </cell>
          <cell r="W78" t="e">
            <v>#DIV/0!</v>
          </cell>
          <cell r="X78" t="e">
            <v>#DIV/0!</v>
          </cell>
          <cell r="Y78" t="e">
            <v>#DIV/0!</v>
          </cell>
          <cell r="Z78" t="e">
            <v>#DIV/0!</v>
          </cell>
          <cell r="AA78" t="e">
            <v>#DIV/0!</v>
          </cell>
          <cell r="AB78" t="e">
            <v>#DIV/0!</v>
          </cell>
          <cell r="AC78" t="e">
            <v>#DIV/0!</v>
          </cell>
        </row>
        <row r="79">
          <cell r="B79"/>
          <cell r="C79"/>
          <cell r="D79" t="str">
            <v>DataNotow</v>
          </cell>
          <cell r="E79" t="str">
            <v>Dane</v>
          </cell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 t="e">
            <v>#DIV/0!</v>
          </cell>
          <cell r="W79" t="e">
            <v>#DIV/0!</v>
          </cell>
          <cell r="X79" t="e">
            <v>#DIV/0!</v>
          </cell>
          <cell r="Y79" t="e">
            <v>#DIV/0!</v>
          </cell>
          <cell r="Z79" t="e">
            <v>#DIV/0!</v>
          </cell>
          <cell r="AA79" t="e">
            <v>#DIV/0!</v>
          </cell>
          <cell r="AB79" t="e">
            <v>#DIV/0!</v>
          </cell>
          <cell r="AC79" t="e">
            <v>#DIV/0!</v>
          </cell>
        </row>
        <row r="80">
          <cell r="B80"/>
          <cell r="C80"/>
          <cell r="D80" t="str">
            <v>DataNotow</v>
          </cell>
          <cell r="E80" t="str">
            <v>Dane</v>
          </cell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 t="e">
            <v>#DIV/0!</v>
          </cell>
          <cell r="W80" t="e">
            <v>#DIV/0!</v>
          </cell>
          <cell r="X80" t="e">
            <v>#DIV/0!</v>
          </cell>
          <cell r="Y80" t="e">
            <v>#DIV/0!</v>
          </cell>
          <cell r="Z80" t="e">
            <v>#DIV/0!</v>
          </cell>
          <cell r="AA80" t="e">
            <v>#DIV/0!</v>
          </cell>
          <cell r="AB80" t="e">
            <v>#DIV/0!</v>
          </cell>
          <cell r="AC80" t="e">
            <v>#DIV/0!</v>
          </cell>
        </row>
        <row r="81">
          <cell r="B81"/>
          <cell r="C81"/>
          <cell r="D81">
            <v>45736</v>
          </cell>
          <cell r="E81"/>
          <cell r="F81">
            <v>45743</v>
          </cell>
          <cell r="G81"/>
          <cell r="H81">
            <v>45750</v>
          </cell>
          <cell r="I81"/>
          <cell r="J81">
            <v>45757</v>
          </cell>
          <cell r="K81"/>
          <cell r="L81">
            <v>45764</v>
          </cell>
          <cell r="M81"/>
          <cell r="N81">
            <v>45771</v>
          </cell>
          <cell r="O81"/>
          <cell r="P81">
            <v>45782</v>
          </cell>
          <cell r="Q81"/>
          <cell r="R81">
            <v>45785</v>
          </cell>
          <cell r="S81"/>
          <cell r="T81">
            <v>45792</v>
          </cell>
          <cell r="U81"/>
          <cell r="V81">
            <v>1.5288850060063341E-2</v>
          </cell>
          <cell r="W81" t="e">
            <v>#DIV/0!</v>
          </cell>
          <cell r="X81">
            <v>2.1842645581232799E-2</v>
          </cell>
          <cell r="Y81" t="e">
            <v>#DIV/0!</v>
          </cell>
          <cell r="Z81">
            <v>4.5880579406174217E-2</v>
          </cell>
          <cell r="AA81" t="e">
            <v>#DIV/0!</v>
          </cell>
          <cell r="AB81">
            <v>6.1183462984004892E-2</v>
          </cell>
          <cell r="AC81" t="e">
            <v>#DIV/0!</v>
          </cell>
        </row>
        <row r="82">
          <cell r="A82" t="str">
            <v>Produkt</v>
          </cell>
          <cell r="B82" t="str">
            <v>Odmiany</v>
          </cell>
          <cell r="C82" t="str">
            <v>Jednostka</v>
          </cell>
          <cell r="D82" t="str">
            <v>Średnia z CenaMin/jedn</v>
          </cell>
          <cell r="E82" t="str">
            <v>Średnia z CenaMax/jedn</v>
          </cell>
          <cell r="F82" t="str">
            <v>Średnia z CenaMin/jedn</v>
          </cell>
          <cell r="G82" t="str">
            <v>Średnia z CenaMax/jedn</v>
          </cell>
          <cell r="H82" t="str">
            <v>Średnia z CenaMin/jedn</v>
          </cell>
          <cell r="I82" t="str">
            <v>Średnia z CenaMax/jedn</v>
          </cell>
          <cell r="J82" t="str">
            <v>Średnia z CenaMin/jedn</v>
          </cell>
          <cell r="K82" t="str">
            <v>Średnia z CenaMax/jedn</v>
          </cell>
          <cell r="L82" t="str">
            <v>Średnia z CenaMin/jedn</v>
          </cell>
          <cell r="M82" t="str">
            <v>Średnia z CenaMax/jedn</v>
          </cell>
          <cell r="N82" t="str">
            <v>Średnia z CenaMin/jedn</v>
          </cell>
          <cell r="O82" t="str">
            <v>Średnia z CenaMax/jedn</v>
          </cell>
          <cell r="P82" t="str">
            <v>Średnia z CenaMin/jedn</v>
          </cell>
          <cell r="Q82" t="str">
            <v>Średnia z CenaMax/jedn</v>
          </cell>
          <cell r="R82" t="str">
            <v>Średnia z CenaMin/jedn</v>
          </cell>
          <cell r="S82" t="str">
            <v>Średnia z CenaMax/jedn</v>
          </cell>
          <cell r="T82" t="str">
            <v>Średnia z CenaMin/jedn</v>
          </cell>
          <cell r="U82" t="str">
            <v>Średnia z CenaMax/jedn</v>
          </cell>
          <cell r="V82" t="e">
            <v>#VALUE!</v>
          </cell>
          <cell r="W82" t="e">
            <v>#VALUE!</v>
          </cell>
          <cell r="X82" t="e">
            <v>#VALUE!</v>
          </cell>
          <cell r="Y82" t="e">
            <v>#VALUE!</v>
          </cell>
          <cell r="Z82" t="e">
            <v>#VALUE!</v>
          </cell>
          <cell r="AA82" t="e">
            <v>#VALUE!</v>
          </cell>
          <cell r="AB82" t="e">
            <v>#VALUE!</v>
          </cell>
          <cell r="AC82" t="e">
            <v>#VALUE!</v>
          </cell>
        </row>
        <row r="83">
          <cell r="A83" t="str">
            <v>Ananasy</v>
          </cell>
          <cell r="B83" t="str">
            <v>(puste)</v>
          </cell>
          <cell r="C83" t="str">
            <v>szt.</v>
          </cell>
          <cell r="D83">
            <v>5.75</v>
          </cell>
          <cell r="E83">
            <v>12.75</v>
          </cell>
          <cell r="F83">
            <v>6.8</v>
          </cell>
          <cell r="G83">
            <v>11.2</v>
          </cell>
          <cell r="H83">
            <v>6.4</v>
          </cell>
          <cell r="I83">
            <v>11.6</v>
          </cell>
          <cell r="J83">
            <v>6.6</v>
          </cell>
          <cell r="K83">
            <v>11.6</v>
          </cell>
          <cell r="L83">
            <v>7</v>
          </cell>
          <cell r="M83">
            <v>13</v>
          </cell>
          <cell r="N83">
            <v>8.25</v>
          </cell>
          <cell r="O83">
            <v>12</v>
          </cell>
          <cell r="P83">
            <v>7.5</v>
          </cell>
          <cell r="Q83">
            <v>13</v>
          </cell>
          <cell r="R83">
            <v>8.25</v>
          </cell>
          <cell r="S83">
            <v>12.125</v>
          </cell>
          <cell r="T83">
            <v>7.4</v>
          </cell>
          <cell r="U83">
            <v>11.4</v>
          </cell>
          <cell r="V83">
            <v>-10.303030303030299</v>
          </cell>
          <cell r="W83">
            <v>-5.9793814432989656</v>
          </cell>
          <cell r="X83">
            <v>-1.3333333333333286</v>
          </cell>
          <cell r="Y83">
            <v>-12.307692307692305</v>
          </cell>
          <cell r="Z83">
            <v>-10.303030303030299</v>
          </cell>
          <cell r="AA83">
            <v>-4.9999999999999964</v>
          </cell>
          <cell r="AB83">
            <v>5.7142857142857197</v>
          </cell>
          <cell r="AC83">
            <v>-12.307692307692305</v>
          </cell>
        </row>
        <row r="84">
          <cell r="A84" t="str">
            <v>Arbuzy</v>
          </cell>
          <cell r="B84" t="str">
            <v>(puste)</v>
          </cell>
          <cell r="C84" t="str">
            <v>kg</v>
          </cell>
          <cell r="D84">
            <v>7.25</v>
          </cell>
          <cell r="E84">
            <v>10</v>
          </cell>
          <cell r="F84">
            <v>7.5</v>
          </cell>
          <cell r="G84">
            <v>10.25</v>
          </cell>
          <cell r="H84">
            <v>7.6</v>
          </cell>
          <cell r="I84">
            <v>9.66</v>
          </cell>
          <cell r="J84">
            <v>8.1666666666666661</v>
          </cell>
          <cell r="K84">
            <v>10.833333333333334</v>
          </cell>
          <cell r="L84">
            <v>7.875</v>
          </cell>
          <cell r="M84">
            <v>10.5</v>
          </cell>
          <cell r="N84">
            <v>7.5</v>
          </cell>
          <cell r="O84">
            <v>10.666666666666666</v>
          </cell>
          <cell r="P84">
            <v>7.375</v>
          </cell>
          <cell r="Q84">
            <v>8.5</v>
          </cell>
          <cell r="R84">
            <v>6.5</v>
          </cell>
          <cell r="S84">
            <v>8.5</v>
          </cell>
          <cell r="T84">
            <v>5.7666666666666666</v>
          </cell>
          <cell r="U84">
            <v>7.833333333333333</v>
          </cell>
          <cell r="V84">
            <v>-11.282051282051283</v>
          </cell>
          <cell r="W84">
            <v>-7.8431372549019649</v>
          </cell>
          <cell r="X84">
            <v>-21.807909604519775</v>
          </cell>
          <cell r="Y84">
            <v>-7.8431372549019649</v>
          </cell>
          <cell r="Z84">
            <v>-23.111111111111114</v>
          </cell>
          <cell r="AA84">
            <v>-26.5625</v>
          </cell>
          <cell r="AB84">
            <v>-26.772486772486776</v>
          </cell>
          <cell r="AC84">
            <v>-25.396825396825403</v>
          </cell>
        </row>
        <row r="85">
          <cell r="A85"/>
          <cell r="B85"/>
          <cell r="C85" t="str">
            <v>szt.</v>
          </cell>
          <cell r="D85">
            <v>8</v>
          </cell>
          <cell r="E85">
            <v>9</v>
          </cell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</row>
        <row r="86">
          <cell r="A86" t="str">
            <v>Banany</v>
          </cell>
          <cell r="B86" t="str">
            <v>(puste)</v>
          </cell>
          <cell r="C86" t="str">
            <v>kg</v>
          </cell>
          <cell r="D86">
            <v>5.55</v>
          </cell>
          <cell r="E86">
            <v>6.6804444444444444</v>
          </cell>
          <cell r="F86">
            <v>5.8009259259259265</v>
          </cell>
          <cell r="G86">
            <v>6.724444444444444</v>
          </cell>
          <cell r="H86">
            <v>5.7936507936507935</v>
          </cell>
          <cell r="I86">
            <v>6.8095238095238102</v>
          </cell>
          <cell r="J86">
            <v>5.8703703703703702</v>
          </cell>
          <cell r="K86">
            <v>6.8888888888888893</v>
          </cell>
          <cell r="L86">
            <v>5.9333333333333336</v>
          </cell>
          <cell r="M86">
            <v>7.0777777777777775</v>
          </cell>
          <cell r="N86">
            <v>6.3844444444444441</v>
          </cell>
          <cell r="O86">
            <v>7.1222222222222227</v>
          </cell>
          <cell r="P86">
            <v>6.0111111111111111</v>
          </cell>
          <cell r="Q86">
            <v>6.8888888888888884</v>
          </cell>
          <cell r="R86">
            <v>6.2333333333333334</v>
          </cell>
          <cell r="S86">
            <v>7.0111111111111111</v>
          </cell>
          <cell r="T86">
            <v>5.768518518518519</v>
          </cell>
          <cell r="U86">
            <v>6.9629629629629628</v>
          </cell>
          <cell r="V86">
            <v>-7.4569221628045081</v>
          </cell>
          <cell r="W86">
            <v>-0.68674062334918295</v>
          </cell>
          <cell r="X86">
            <v>-4.0357362908194609</v>
          </cell>
          <cell r="Y86">
            <v>1.0752688172043059</v>
          </cell>
          <cell r="Z86">
            <v>-9.6472908690103143</v>
          </cell>
          <cell r="AA86">
            <v>-2.2360894435777516</v>
          </cell>
          <cell r="AB86">
            <v>-2.7777777777777728</v>
          </cell>
          <cell r="AC86">
            <v>-1.6221873364730492</v>
          </cell>
        </row>
        <row r="87">
          <cell r="A87" t="str">
            <v>Cytryny</v>
          </cell>
          <cell r="B87" t="str">
            <v>(puste)</v>
          </cell>
          <cell r="C87" t="str">
            <v>kg</v>
          </cell>
          <cell r="D87">
            <v>6.1333333333333329</v>
          </cell>
          <cell r="E87">
            <v>7.4</v>
          </cell>
          <cell r="F87">
            <v>6.5277777777777777</v>
          </cell>
          <cell r="G87">
            <v>7.5</v>
          </cell>
          <cell r="H87">
            <v>6.8809523809523814</v>
          </cell>
          <cell r="I87">
            <v>7.8571428571428568</v>
          </cell>
          <cell r="J87">
            <v>6.5277777777777786</v>
          </cell>
          <cell r="K87">
            <v>7.666666666666667</v>
          </cell>
          <cell r="L87">
            <v>6.7333333333333343</v>
          </cell>
          <cell r="M87">
            <v>7.9333333333333345</v>
          </cell>
          <cell r="N87">
            <v>7.3</v>
          </cell>
          <cell r="O87">
            <v>8.3866666666666667</v>
          </cell>
          <cell r="P87">
            <v>6.8</v>
          </cell>
          <cell r="Q87">
            <v>8.2666666666666657</v>
          </cell>
          <cell r="R87">
            <v>8.0166666666666657</v>
          </cell>
          <cell r="S87">
            <v>9.7866666666666671</v>
          </cell>
          <cell r="T87">
            <v>8.2111111111111104</v>
          </cell>
          <cell r="U87">
            <v>10.488888888888889</v>
          </cell>
          <cell r="V87">
            <v>2.4255024255024282</v>
          </cell>
          <cell r="W87">
            <v>7.175295186194365</v>
          </cell>
          <cell r="X87">
            <v>20.751633986928098</v>
          </cell>
          <cell r="Y87">
            <v>26.881720430107542</v>
          </cell>
          <cell r="Z87">
            <v>12.480974124809734</v>
          </cell>
          <cell r="AA87">
            <v>25.066242713301534</v>
          </cell>
          <cell r="AB87">
            <v>21.94719471947192</v>
          </cell>
          <cell r="AC87">
            <v>32.212885154061603</v>
          </cell>
        </row>
        <row r="88">
          <cell r="A88" t="str">
            <v>Czereśnie</v>
          </cell>
          <cell r="B88" t="str">
            <v>(puste)</v>
          </cell>
          <cell r="C88" t="str">
            <v>kg</v>
          </cell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>
            <v>85</v>
          </cell>
          <cell r="S88">
            <v>100</v>
          </cell>
          <cell r="T88">
            <v>45</v>
          </cell>
          <cell r="U88">
            <v>75</v>
          </cell>
          <cell r="V88">
            <v>-47.058823529411761</v>
          </cell>
          <cell r="W88">
            <v>-25</v>
          </cell>
          <cell r="X88" t="e">
            <v>#DIV/0!</v>
          </cell>
          <cell r="Y88" t="e">
            <v>#DIV/0!</v>
          </cell>
          <cell r="Z88" t="e">
            <v>#DIV/0!</v>
          </cell>
          <cell r="AA88" t="e">
            <v>#DIV/0!</v>
          </cell>
          <cell r="AB88" t="e">
            <v>#DIV/0!</v>
          </cell>
          <cell r="AC88" t="e">
            <v>#DIV/0!</v>
          </cell>
        </row>
        <row r="89">
          <cell r="A89" t="str">
            <v>Czosnek</v>
          </cell>
          <cell r="B89" t="str">
            <v>(puste)</v>
          </cell>
          <cell r="C89" t="str">
            <v>kg</v>
          </cell>
          <cell r="D89">
            <v>12</v>
          </cell>
          <cell r="E89">
            <v>17</v>
          </cell>
          <cell r="F89">
            <v>13.666666666666666</v>
          </cell>
          <cell r="G89">
            <v>19.666666666666668</v>
          </cell>
          <cell r="H89">
            <v>10.5</v>
          </cell>
          <cell r="I89">
            <v>14.5</v>
          </cell>
          <cell r="J89">
            <v>10.5</v>
          </cell>
          <cell r="K89">
            <v>14.5</v>
          </cell>
          <cell r="L89">
            <v>10.5</v>
          </cell>
          <cell r="M89">
            <v>14.5</v>
          </cell>
          <cell r="N89">
            <v>13.333333333333334</v>
          </cell>
          <cell r="O89">
            <v>16.333333333333332</v>
          </cell>
          <cell r="P89">
            <v>8</v>
          </cell>
          <cell r="Q89">
            <v>10</v>
          </cell>
          <cell r="R89">
            <v>13</v>
          </cell>
          <cell r="S89">
            <v>14.666666666666666</v>
          </cell>
          <cell r="T89">
            <v>10</v>
          </cell>
          <cell r="U89">
            <v>12</v>
          </cell>
          <cell r="V89">
            <v>-23.076923076923077</v>
          </cell>
          <cell r="W89">
            <v>-18.18181818181818</v>
          </cell>
          <cell r="X89">
            <v>25</v>
          </cell>
          <cell r="Y89">
            <v>20</v>
          </cell>
          <cell r="Z89">
            <v>-25.000000000000007</v>
          </cell>
          <cell r="AA89">
            <v>-26.530612244897956</v>
          </cell>
          <cell r="AB89">
            <v>-4.7619047619047619</v>
          </cell>
          <cell r="AC89">
            <v>-17.241379310344829</v>
          </cell>
        </row>
        <row r="90">
          <cell r="A90" t="str">
            <v>Grejpfruty</v>
          </cell>
          <cell r="B90" t="str">
            <v>(puste)</v>
          </cell>
          <cell r="C90" t="str">
            <v>kg</v>
          </cell>
          <cell r="D90">
            <v>5.9071428571428566</v>
          </cell>
          <cell r="E90">
            <v>7.9714285714285724</v>
          </cell>
          <cell r="F90">
            <v>6.3392857142857144</v>
          </cell>
          <cell r="G90">
            <v>7.8928571428571432</v>
          </cell>
          <cell r="H90">
            <v>6.3265306122448974</v>
          </cell>
          <cell r="I90">
            <v>7.8367346938775517</v>
          </cell>
          <cell r="J90">
            <v>6.2142857142857144</v>
          </cell>
          <cell r="K90">
            <v>7.9761904761904772</v>
          </cell>
          <cell r="L90">
            <v>6.0571428571428569</v>
          </cell>
          <cell r="M90">
            <v>7.9714285714285724</v>
          </cell>
          <cell r="N90">
            <v>6.5571428571428569</v>
          </cell>
          <cell r="O90">
            <v>7.9714285714285724</v>
          </cell>
          <cell r="P90">
            <v>6.5571428571428569</v>
          </cell>
          <cell r="Q90">
            <v>7.9714285714285724</v>
          </cell>
          <cell r="R90">
            <v>7.0571428571428569</v>
          </cell>
          <cell r="S90">
            <v>7.9714285714285724</v>
          </cell>
          <cell r="T90">
            <v>6.8809523809523805</v>
          </cell>
          <cell r="U90">
            <v>7.8095238095238102</v>
          </cell>
          <cell r="V90">
            <v>-2.496626180836711</v>
          </cell>
          <cell r="W90">
            <v>-2.0310633213859055</v>
          </cell>
          <cell r="X90">
            <v>4.9382716049382678</v>
          </cell>
          <cell r="Y90">
            <v>-2.0310633213859055</v>
          </cell>
          <cell r="Z90">
            <v>4.9382716049382678</v>
          </cell>
          <cell r="AA90">
            <v>-2.0310633213859055</v>
          </cell>
          <cell r="AB90">
            <v>13.600628930817606</v>
          </cell>
          <cell r="AC90">
            <v>-2.0310633213859055</v>
          </cell>
        </row>
        <row r="91">
          <cell r="A91" t="str">
            <v>Gruszki</v>
          </cell>
          <cell r="B91" t="str">
            <v>(puste)</v>
          </cell>
          <cell r="C91" t="str">
            <v>kg</v>
          </cell>
          <cell r="D91">
            <v>6.770833333333333</v>
          </cell>
          <cell r="E91">
            <v>8.875</v>
          </cell>
          <cell r="F91">
            <v>6.770833333333333</v>
          </cell>
          <cell r="G91">
            <v>8.875</v>
          </cell>
          <cell r="H91">
            <v>6.895833333333333</v>
          </cell>
          <cell r="I91">
            <v>8.625</v>
          </cell>
          <cell r="J91">
            <v>6.875</v>
          </cell>
          <cell r="K91">
            <v>10.5</v>
          </cell>
          <cell r="L91">
            <v>7.25</v>
          </cell>
          <cell r="M91">
            <v>10.375</v>
          </cell>
          <cell r="N91">
            <v>7.75</v>
          </cell>
          <cell r="O91">
            <v>11</v>
          </cell>
          <cell r="P91">
            <v>8</v>
          </cell>
          <cell r="Q91">
            <v>12</v>
          </cell>
          <cell r="R91">
            <v>7.75</v>
          </cell>
          <cell r="S91">
            <v>11.25</v>
          </cell>
          <cell r="T91">
            <v>8.1333333333333329</v>
          </cell>
          <cell r="U91">
            <v>9.6999999999999993</v>
          </cell>
          <cell r="V91">
            <v>4.9462365591397788</v>
          </cell>
          <cell r="W91">
            <v>-13.777777777777784</v>
          </cell>
          <cell r="X91">
            <v>1.6666666666666607</v>
          </cell>
          <cell r="Y91">
            <v>-19.166666666666675</v>
          </cell>
          <cell r="Z91">
            <v>4.9462365591397788</v>
          </cell>
          <cell r="AA91">
            <v>-11.818181818181825</v>
          </cell>
          <cell r="AB91">
            <v>12.183908045977004</v>
          </cell>
          <cell r="AC91">
            <v>-6.5060240963855485</v>
          </cell>
        </row>
        <row r="92">
          <cell r="A92" t="str">
            <v>Kalafiory</v>
          </cell>
          <cell r="B92" t="str">
            <v>(puste)</v>
          </cell>
          <cell r="C92" t="str">
            <v>szt.</v>
          </cell>
          <cell r="D92">
            <v>7</v>
          </cell>
          <cell r="E92">
            <v>10.4</v>
          </cell>
          <cell r="F92">
            <v>8</v>
          </cell>
          <cell r="G92">
            <v>11.166666666666666</v>
          </cell>
          <cell r="H92">
            <v>7.6000000000000005</v>
          </cell>
          <cell r="I92">
            <v>10.571428571428571</v>
          </cell>
          <cell r="J92">
            <v>6.916666666666667</v>
          </cell>
          <cell r="K92">
            <v>8.5833333333333339</v>
          </cell>
          <cell r="L92">
            <v>7.4</v>
          </cell>
          <cell r="M92">
            <v>9.4</v>
          </cell>
          <cell r="N92">
            <v>7.8</v>
          </cell>
          <cell r="O92">
            <v>9.2666666666666675</v>
          </cell>
          <cell r="P92">
            <v>7.2</v>
          </cell>
          <cell r="Q92">
            <v>8.3666666666666671</v>
          </cell>
          <cell r="R92">
            <v>7.3</v>
          </cell>
          <cell r="S92">
            <v>8.3666666666666671</v>
          </cell>
          <cell r="T92">
            <v>6.416666666666667</v>
          </cell>
          <cell r="U92">
            <v>7.625</v>
          </cell>
          <cell r="V92">
            <v>-12.100456621004559</v>
          </cell>
          <cell r="W92">
            <v>-8.8645418326693282</v>
          </cell>
          <cell r="X92">
            <v>-10.879629629629628</v>
          </cell>
          <cell r="Y92">
            <v>-8.8645418326693282</v>
          </cell>
          <cell r="Z92">
            <v>-17.735042735042729</v>
          </cell>
          <cell r="AA92">
            <v>-17.715827338129504</v>
          </cell>
          <cell r="AB92">
            <v>-13.288288288288289</v>
          </cell>
          <cell r="AC92">
            <v>-18.882978723404261</v>
          </cell>
        </row>
        <row r="93">
          <cell r="A93" t="str">
            <v>Kapusta młoda</v>
          </cell>
          <cell r="B93" t="str">
            <v>(puste)</v>
          </cell>
          <cell r="C93" t="str">
            <v>kg</v>
          </cell>
          <cell r="D93"/>
          <cell r="E93"/>
          <cell r="F93"/>
          <cell r="G93"/>
          <cell r="H93"/>
          <cell r="I93"/>
          <cell r="J93"/>
          <cell r="K93"/>
          <cell r="L93">
            <v>5</v>
          </cell>
          <cell r="M93">
            <v>8</v>
          </cell>
          <cell r="N93"/>
          <cell r="O93"/>
          <cell r="P93">
            <v>5</v>
          </cell>
          <cell r="Q93">
            <v>7</v>
          </cell>
          <cell r="R93"/>
          <cell r="S93"/>
          <cell r="T93"/>
          <cell r="U93"/>
          <cell r="V93" t="e">
            <v>#DIV/0!</v>
          </cell>
          <cell r="W93" t="e">
            <v>#DIV/0!</v>
          </cell>
          <cell r="X93">
            <v>-100</v>
          </cell>
          <cell r="Y93">
            <v>-100</v>
          </cell>
          <cell r="Z93" t="e">
            <v>#DIV/0!</v>
          </cell>
          <cell r="AA93" t="e">
            <v>#DIV/0!</v>
          </cell>
          <cell r="AB93">
            <v>-100</v>
          </cell>
          <cell r="AC93">
            <v>-100</v>
          </cell>
        </row>
        <row r="94">
          <cell r="A94"/>
          <cell r="B94"/>
          <cell r="C94" t="str">
            <v>szt.</v>
          </cell>
          <cell r="D94">
            <v>6.3571428571428577</v>
          </cell>
          <cell r="E94">
            <v>7.9107142857142856</v>
          </cell>
          <cell r="F94">
            <v>6.6547619047619051</v>
          </cell>
          <cell r="G94">
            <v>8.0238095238095237</v>
          </cell>
          <cell r="H94">
            <v>6.7380952380952381</v>
          </cell>
          <cell r="I94">
            <v>8.6071428571428577</v>
          </cell>
          <cell r="J94">
            <v>6.0357142857142865</v>
          </cell>
          <cell r="K94">
            <v>7.5285714285714276</v>
          </cell>
          <cell r="L94">
            <v>6.1517857142857144</v>
          </cell>
          <cell r="M94">
            <v>7.1607142857142856</v>
          </cell>
          <cell r="N94">
            <v>6.8142857142857141</v>
          </cell>
          <cell r="O94">
            <v>8.1714285714285726</v>
          </cell>
          <cell r="P94">
            <v>6.3410714285714285</v>
          </cell>
          <cell r="Q94">
            <v>7.2678571428571423</v>
          </cell>
          <cell r="R94">
            <v>6.8214285714285712</v>
          </cell>
          <cell r="S94">
            <v>7.875</v>
          </cell>
          <cell r="T94">
            <v>4.6749999999999998</v>
          </cell>
          <cell r="U94">
            <v>7.25</v>
          </cell>
          <cell r="V94">
            <v>-31.465968586387433</v>
          </cell>
          <cell r="W94">
            <v>-7.9365079365079358</v>
          </cell>
          <cell r="X94">
            <v>-26.274288932695018</v>
          </cell>
          <cell r="Y94">
            <v>-0.24570024570023877</v>
          </cell>
          <cell r="Z94">
            <v>-31.39412997903564</v>
          </cell>
          <cell r="AA94">
            <v>-11.276223776223789</v>
          </cell>
          <cell r="AB94">
            <v>-24.00580551523948</v>
          </cell>
          <cell r="AC94">
            <v>1.2468827930174582</v>
          </cell>
        </row>
        <row r="95">
          <cell r="A95" t="str">
            <v>Maliny</v>
          </cell>
          <cell r="B95" t="str">
            <v>(puste)</v>
          </cell>
          <cell r="C95" t="str">
            <v>kg</v>
          </cell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>
            <v>76.666666666666671</v>
          </cell>
          <cell r="Q95">
            <v>94.666666666666671</v>
          </cell>
          <cell r="R95">
            <v>85</v>
          </cell>
          <cell r="S95">
            <v>91</v>
          </cell>
          <cell r="T95">
            <v>67</v>
          </cell>
          <cell r="U95">
            <v>74</v>
          </cell>
          <cell r="V95">
            <v>-21.176470588235293</v>
          </cell>
          <cell r="W95">
            <v>-18.681318681318682</v>
          </cell>
          <cell r="X95">
            <v>-12.608695652173918</v>
          </cell>
          <cell r="Y95">
            <v>-21.830985915492963</v>
          </cell>
          <cell r="Z95" t="e">
            <v>#DIV/0!</v>
          </cell>
          <cell r="AA95" t="e">
            <v>#DIV/0!</v>
          </cell>
          <cell r="AB95" t="e">
            <v>#DIV/0!</v>
          </cell>
          <cell r="AC95" t="e">
            <v>#DIV/0!</v>
          </cell>
        </row>
        <row r="96">
          <cell r="A96" t="str">
            <v>Mandarynki</v>
          </cell>
          <cell r="B96" t="str">
            <v>(puste)</v>
          </cell>
          <cell r="C96" t="str">
            <v>kg</v>
          </cell>
          <cell r="D96">
            <v>7.1</v>
          </cell>
          <cell r="E96">
            <v>12.1</v>
          </cell>
          <cell r="F96">
            <v>7.083333333333333</v>
          </cell>
          <cell r="G96">
            <v>10.833333333333334</v>
          </cell>
          <cell r="H96">
            <v>7.7571428571428571</v>
          </cell>
          <cell r="I96">
            <v>10.828571428571427</v>
          </cell>
          <cell r="J96">
            <v>7.5</v>
          </cell>
          <cell r="K96">
            <v>11.833333333333334</v>
          </cell>
          <cell r="L96">
            <v>7.5</v>
          </cell>
          <cell r="M96">
            <v>12.6</v>
          </cell>
          <cell r="N96">
            <v>7.7</v>
          </cell>
          <cell r="O96">
            <v>11.92</v>
          </cell>
          <cell r="P96">
            <v>7.5</v>
          </cell>
          <cell r="Q96">
            <v>12.6</v>
          </cell>
          <cell r="R96">
            <v>8.1</v>
          </cell>
          <cell r="S96">
            <v>12.7</v>
          </cell>
          <cell r="T96">
            <v>8.3333333333333339</v>
          </cell>
          <cell r="U96">
            <v>12.166666666666666</v>
          </cell>
          <cell r="V96">
            <v>2.8806584362140035</v>
          </cell>
          <cell r="W96">
            <v>-4.199475065616797</v>
          </cell>
          <cell r="X96">
            <v>11.11111111111112</v>
          </cell>
          <cell r="Y96">
            <v>-3.4391534391534408</v>
          </cell>
          <cell r="Z96">
            <v>8.2251082251082295</v>
          </cell>
          <cell r="AA96">
            <v>2.0693512304250516</v>
          </cell>
          <cell r="AB96">
            <v>11.11111111111112</v>
          </cell>
          <cell r="AC96">
            <v>-3.4391534391534408</v>
          </cell>
        </row>
        <row r="97">
          <cell r="A97" t="str">
            <v>Morele</v>
          </cell>
          <cell r="B97" t="str">
            <v>(puste)</v>
          </cell>
          <cell r="C97" t="str">
            <v>kg</v>
          </cell>
          <cell r="D97"/>
          <cell r="E97"/>
          <cell r="F97"/>
          <cell r="G97"/>
          <cell r="H97">
            <v>11</v>
          </cell>
          <cell r="I97">
            <v>15</v>
          </cell>
          <cell r="J97">
            <v>11</v>
          </cell>
          <cell r="K97">
            <v>15</v>
          </cell>
          <cell r="L97"/>
          <cell r="M97"/>
          <cell r="N97"/>
          <cell r="O97"/>
          <cell r="P97"/>
          <cell r="Q97"/>
          <cell r="R97">
            <v>22</v>
          </cell>
          <cell r="S97">
            <v>25</v>
          </cell>
          <cell r="T97">
            <v>22</v>
          </cell>
          <cell r="U97">
            <v>25</v>
          </cell>
          <cell r="V97">
            <v>0</v>
          </cell>
          <cell r="W97">
            <v>0</v>
          </cell>
          <cell r="X97" t="e">
            <v>#DIV/0!</v>
          </cell>
          <cell r="Y97" t="e">
            <v>#DIV/0!</v>
          </cell>
          <cell r="Z97" t="e">
            <v>#DIV/0!</v>
          </cell>
          <cell r="AA97" t="e">
            <v>#DIV/0!</v>
          </cell>
          <cell r="AB97" t="e">
            <v>#DIV/0!</v>
          </cell>
          <cell r="AC97" t="e">
            <v>#DIV/0!</v>
          </cell>
        </row>
        <row r="98">
          <cell r="A98" t="str">
            <v>Nektarynki</v>
          </cell>
          <cell r="B98" t="str">
            <v>(puste)</v>
          </cell>
          <cell r="C98" t="str">
            <v>kg</v>
          </cell>
          <cell r="D98">
            <v>13</v>
          </cell>
          <cell r="E98">
            <v>16</v>
          </cell>
          <cell r="F98"/>
          <cell r="G98"/>
          <cell r="H98">
            <v>13</v>
          </cell>
          <cell r="I98">
            <v>16</v>
          </cell>
          <cell r="J98">
            <v>13</v>
          </cell>
          <cell r="K98">
            <v>16</v>
          </cell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 t="e">
            <v>#DIV/0!</v>
          </cell>
          <cell r="W98" t="e">
            <v>#DIV/0!</v>
          </cell>
          <cell r="X98" t="e">
            <v>#DIV/0!</v>
          </cell>
          <cell r="Y98" t="e">
            <v>#DIV/0!</v>
          </cell>
          <cell r="Z98" t="e">
            <v>#DIV/0!</v>
          </cell>
          <cell r="AA98" t="e">
            <v>#DIV/0!</v>
          </cell>
          <cell r="AB98" t="e">
            <v>#DIV/0!</v>
          </cell>
          <cell r="AC98" t="e">
            <v>#DIV/0!</v>
          </cell>
        </row>
        <row r="99">
          <cell r="A99" t="str">
            <v>Papryka czerwona</v>
          </cell>
          <cell r="B99" t="str">
            <v>(puste)</v>
          </cell>
          <cell r="C99" t="str">
            <v>kg</v>
          </cell>
          <cell r="D99">
            <v>17.2</v>
          </cell>
          <cell r="E99">
            <v>18.600000000000001</v>
          </cell>
          <cell r="F99">
            <v>17.833333333333332</v>
          </cell>
          <cell r="G99">
            <v>19.5</v>
          </cell>
          <cell r="H99">
            <v>15.333333333333334</v>
          </cell>
          <cell r="I99">
            <v>18</v>
          </cell>
          <cell r="J99">
            <v>16.666666666666668</v>
          </cell>
          <cell r="K99">
            <v>19.333333333333332</v>
          </cell>
          <cell r="L99">
            <v>16.2</v>
          </cell>
          <cell r="M99">
            <v>18</v>
          </cell>
          <cell r="N99">
            <v>15.24</v>
          </cell>
          <cell r="O99">
            <v>16.399999999999999</v>
          </cell>
          <cell r="P99">
            <v>11.8</v>
          </cell>
          <cell r="Q99">
            <v>13</v>
          </cell>
          <cell r="R99">
            <v>11.6</v>
          </cell>
          <cell r="S99">
            <v>13</v>
          </cell>
          <cell r="T99">
            <v>10.4</v>
          </cell>
          <cell r="U99">
            <v>11.5</v>
          </cell>
          <cell r="V99">
            <v>-10.344827586206891</v>
          </cell>
          <cell r="W99">
            <v>-11.538461538461538</v>
          </cell>
          <cell r="X99">
            <v>-11.864406779661019</v>
          </cell>
          <cell r="Y99">
            <v>-11.538461538461538</v>
          </cell>
          <cell r="Z99">
            <v>-31.758530183727036</v>
          </cell>
          <cell r="AA99">
            <v>-29.878048780487799</v>
          </cell>
          <cell r="AB99">
            <v>-35.802469135802461</v>
          </cell>
          <cell r="AC99">
            <v>-36.111111111111107</v>
          </cell>
        </row>
        <row r="100">
          <cell r="A100" t="str">
            <v>Papryka zielona</v>
          </cell>
          <cell r="B100" t="str">
            <v>(puste)</v>
          </cell>
          <cell r="C100" t="str">
            <v>kg</v>
          </cell>
          <cell r="D100">
            <v>14.25</v>
          </cell>
          <cell r="E100">
            <v>15.5</v>
          </cell>
          <cell r="F100">
            <v>15.333333333333334</v>
          </cell>
          <cell r="G100">
            <v>17.266666666666666</v>
          </cell>
          <cell r="H100">
            <v>14</v>
          </cell>
          <cell r="I100">
            <v>16.2</v>
          </cell>
          <cell r="J100">
            <v>13.75</v>
          </cell>
          <cell r="K100">
            <v>15.95</v>
          </cell>
          <cell r="L100">
            <v>10.875</v>
          </cell>
          <cell r="M100">
            <v>12.75</v>
          </cell>
          <cell r="N100">
            <v>9.8333333333333339</v>
          </cell>
          <cell r="O100">
            <v>11.5</v>
          </cell>
          <cell r="P100">
            <v>9</v>
          </cell>
          <cell r="Q100">
            <v>10.5</v>
          </cell>
          <cell r="R100">
            <v>10.166666666666666</v>
          </cell>
          <cell r="S100">
            <v>11</v>
          </cell>
          <cell r="T100">
            <v>9.5</v>
          </cell>
          <cell r="U100">
            <v>10.333333333333334</v>
          </cell>
          <cell r="V100">
            <v>-6.5573770491803227</v>
          </cell>
          <cell r="W100">
            <v>-6.0606060606060552</v>
          </cell>
          <cell r="X100">
            <v>5.5555555555555554</v>
          </cell>
          <cell r="Y100">
            <v>-1.5873015873015817</v>
          </cell>
          <cell r="Z100">
            <v>-3.3898305084745819</v>
          </cell>
          <cell r="AA100">
            <v>-10.144927536231879</v>
          </cell>
          <cell r="AB100">
            <v>-12.643678160919542</v>
          </cell>
          <cell r="AC100">
            <v>-18.954248366013069</v>
          </cell>
        </row>
        <row r="101">
          <cell r="A101" t="str">
            <v>Papryka żółta</v>
          </cell>
          <cell r="B101" t="str">
            <v>(puste)</v>
          </cell>
          <cell r="C101" t="str">
            <v>kg</v>
          </cell>
          <cell r="D101">
            <v>17</v>
          </cell>
          <cell r="E101">
            <v>18.399999999999999</v>
          </cell>
          <cell r="F101">
            <v>17.399999999999999</v>
          </cell>
          <cell r="G101">
            <v>19.399999999999999</v>
          </cell>
          <cell r="H101">
            <v>15.6</v>
          </cell>
          <cell r="I101">
            <v>18.2</v>
          </cell>
          <cell r="J101">
            <v>15.6</v>
          </cell>
          <cell r="K101">
            <v>17.8</v>
          </cell>
          <cell r="L101">
            <v>16.399999999999999</v>
          </cell>
          <cell r="M101">
            <v>18.2</v>
          </cell>
          <cell r="N101">
            <v>14.8</v>
          </cell>
          <cell r="O101">
            <v>16.399999999999999</v>
          </cell>
          <cell r="P101">
            <v>11.8</v>
          </cell>
          <cell r="Q101">
            <v>13.4</v>
          </cell>
          <cell r="R101">
            <v>11</v>
          </cell>
          <cell r="S101">
            <v>13.4</v>
          </cell>
          <cell r="T101">
            <v>11</v>
          </cell>
          <cell r="U101">
            <v>12.3</v>
          </cell>
          <cell r="V101">
            <v>0</v>
          </cell>
          <cell r="W101">
            <v>-8.2089552238805936</v>
          </cell>
          <cell r="X101">
            <v>-6.7796610169491585</v>
          </cell>
          <cell r="Y101">
            <v>-8.2089552238805936</v>
          </cell>
          <cell r="Z101">
            <v>-25.675675675675681</v>
          </cell>
          <cell r="AA101">
            <v>-24.999999999999989</v>
          </cell>
          <cell r="AB101">
            <v>-32.926829268292678</v>
          </cell>
          <cell r="AC101">
            <v>-32.417582417582416</v>
          </cell>
        </row>
        <row r="102">
          <cell r="A102" t="str">
            <v>Pomarańcze</v>
          </cell>
          <cell r="B102" t="str">
            <v>(puste)</v>
          </cell>
          <cell r="C102" t="str">
            <v>kg</v>
          </cell>
          <cell r="D102">
            <v>20.2</v>
          </cell>
          <cell r="E102">
            <v>23.2</v>
          </cell>
          <cell r="F102">
            <v>5.666666666666667</v>
          </cell>
          <cell r="G102">
            <v>8.8333333333333339</v>
          </cell>
          <cell r="H102">
            <v>6.2857142857142856</v>
          </cell>
          <cell r="I102">
            <v>8.6428571428571423</v>
          </cell>
          <cell r="J102">
            <v>6.083333333333333</v>
          </cell>
          <cell r="K102">
            <v>8.8333333333333339</v>
          </cell>
          <cell r="L102">
            <v>6.1</v>
          </cell>
          <cell r="M102">
            <v>9.1999999999999993</v>
          </cell>
          <cell r="N102">
            <v>6.1</v>
          </cell>
          <cell r="O102">
            <v>9.4499999999999993</v>
          </cell>
          <cell r="P102">
            <v>6.1</v>
          </cell>
          <cell r="Q102">
            <v>9.1999999999999993</v>
          </cell>
          <cell r="R102">
            <v>6.3</v>
          </cell>
          <cell r="S102">
            <v>9.6</v>
          </cell>
          <cell r="T102">
            <v>6.3</v>
          </cell>
          <cell r="U102">
            <v>9.3000000000000007</v>
          </cell>
          <cell r="V102">
            <v>0</v>
          </cell>
          <cell r="W102">
            <v>-3.1249999999999889</v>
          </cell>
          <cell r="X102">
            <v>3.2786885245901667</v>
          </cell>
          <cell r="Y102">
            <v>1.0869565217391459</v>
          </cell>
          <cell r="Z102">
            <v>3.2786885245901667</v>
          </cell>
          <cell r="AA102">
            <v>-1.5873015873015723</v>
          </cell>
          <cell r="AB102">
            <v>3.2786885245901667</v>
          </cell>
          <cell r="AC102">
            <v>1.0869565217391459</v>
          </cell>
        </row>
        <row r="103">
          <cell r="A103" t="str">
            <v>Rzodkiewka</v>
          </cell>
          <cell r="B103" t="str">
            <v>(puste)</v>
          </cell>
          <cell r="C103" t="str">
            <v>pęczek</v>
          </cell>
          <cell r="D103">
            <v>1.8125</v>
          </cell>
          <cell r="E103">
            <v>2.15</v>
          </cell>
          <cell r="F103">
            <v>1.9</v>
          </cell>
          <cell r="G103">
            <v>2.0499999999999998</v>
          </cell>
          <cell r="H103">
            <v>1.7749999999999999</v>
          </cell>
          <cell r="I103">
            <v>2.0375000000000001</v>
          </cell>
          <cell r="J103">
            <v>1.8166666666666667</v>
          </cell>
          <cell r="K103">
            <v>1.95</v>
          </cell>
          <cell r="L103">
            <v>1.5999999999999999</v>
          </cell>
          <cell r="M103">
            <v>1.75</v>
          </cell>
          <cell r="N103">
            <v>1.65</v>
          </cell>
          <cell r="O103">
            <v>1.7250000000000001</v>
          </cell>
          <cell r="P103">
            <v>1.5</v>
          </cell>
          <cell r="Q103">
            <v>1.65</v>
          </cell>
          <cell r="R103">
            <v>1.5</v>
          </cell>
          <cell r="S103">
            <v>1.65</v>
          </cell>
          <cell r="T103"/>
          <cell r="U103"/>
          <cell r="V103">
            <v>-100</v>
          </cell>
          <cell r="W103">
            <v>-100</v>
          </cell>
          <cell r="X103">
            <v>-100</v>
          </cell>
          <cell r="Y103">
            <v>-100</v>
          </cell>
          <cell r="Z103">
            <v>-100</v>
          </cell>
          <cell r="AA103">
            <v>-100</v>
          </cell>
          <cell r="AB103">
            <v>-100</v>
          </cell>
          <cell r="AC103">
            <v>-100</v>
          </cell>
        </row>
        <row r="104">
          <cell r="A104" t="str">
            <v>Sałata</v>
          </cell>
          <cell r="B104" t="str">
            <v>(puste)</v>
          </cell>
          <cell r="C104" t="str">
            <v>szt.</v>
          </cell>
          <cell r="D104">
            <v>3.3718750000000002</v>
          </cell>
          <cell r="E104">
            <v>4.2593750000000004</v>
          </cell>
          <cell r="F104">
            <v>3.296875</v>
          </cell>
          <cell r="G104">
            <v>3.953125</v>
          </cell>
          <cell r="H104">
            <v>3.296875</v>
          </cell>
          <cell r="I104">
            <v>3.953125</v>
          </cell>
          <cell r="J104">
            <v>3.2593749999999999</v>
          </cell>
          <cell r="K104">
            <v>3.578125</v>
          </cell>
          <cell r="L104">
            <v>3.2593749999999999</v>
          </cell>
          <cell r="M104">
            <v>3.609375</v>
          </cell>
          <cell r="N104">
            <v>4.4375</v>
          </cell>
          <cell r="O104">
            <v>5.104166666666667</v>
          </cell>
          <cell r="P104">
            <v>3.28125</v>
          </cell>
          <cell r="Q104">
            <v>3.9375</v>
          </cell>
          <cell r="R104">
            <v>3.8541666666666665</v>
          </cell>
          <cell r="S104">
            <v>4.520833333333333</v>
          </cell>
          <cell r="T104">
            <v>3.28125</v>
          </cell>
          <cell r="U104">
            <v>3.78125</v>
          </cell>
          <cell r="V104">
            <v>-14.864864864864863</v>
          </cell>
          <cell r="W104">
            <v>-16.359447004608292</v>
          </cell>
          <cell r="X104">
            <v>0</v>
          </cell>
          <cell r="Y104">
            <v>-3.9682539682539679</v>
          </cell>
          <cell r="Z104">
            <v>-26.056338028169012</v>
          </cell>
          <cell r="AA104">
            <v>-25.91836734693878</v>
          </cell>
          <cell r="AB104">
            <v>0.67114093959731824</v>
          </cell>
          <cell r="AC104">
            <v>4.7619047619047619</v>
          </cell>
        </row>
        <row r="105">
          <cell r="A105" t="str">
            <v>Śliwki</v>
          </cell>
          <cell r="B105" t="str">
            <v>(puste)</v>
          </cell>
          <cell r="C105" t="str">
            <v>kg</v>
          </cell>
          <cell r="D105">
            <v>13.5</v>
          </cell>
          <cell r="E105">
            <v>17</v>
          </cell>
          <cell r="F105">
            <v>13</v>
          </cell>
          <cell r="G105">
            <v>17.333333333333332</v>
          </cell>
          <cell r="H105">
            <v>12.625</v>
          </cell>
          <cell r="I105">
            <v>15.875</v>
          </cell>
          <cell r="J105">
            <v>13</v>
          </cell>
          <cell r="K105">
            <v>17.333333333333332</v>
          </cell>
          <cell r="L105">
            <v>13.5</v>
          </cell>
          <cell r="M105">
            <v>17</v>
          </cell>
          <cell r="N105">
            <v>13.5</v>
          </cell>
          <cell r="O105">
            <v>17.5</v>
          </cell>
          <cell r="P105">
            <v>13.5</v>
          </cell>
          <cell r="Q105">
            <v>17.5</v>
          </cell>
          <cell r="R105">
            <v>14.5</v>
          </cell>
          <cell r="S105">
            <v>18</v>
          </cell>
          <cell r="T105">
            <v>14.5</v>
          </cell>
          <cell r="U105">
            <v>18</v>
          </cell>
          <cell r="V105">
            <v>0</v>
          </cell>
          <cell r="W105">
            <v>0</v>
          </cell>
          <cell r="X105">
            <v>7.4074074074074066</v>
          </cell>
          <cell r="Y105">
            <v>2.8571428571428572</v>
          </cell>
          <cell r="Z105">
            <v>7.4074074074074066</v>
          </cell>
          <cell r="AA105">
            <v>2.8571428571428572</v>
          </cell>
          <cell r="AB105">
            <v>7.4074074074074066</v>
          </cell>
          <cell r="AC105">
            <v>5.8823529411764701</v>
          </cell>
        </row>
        <row r="106">
          <cell r="A106" t="str">
            <v>Truskawki</v>
          </cell>
          <cell r="B106" t="str">
            <v>(puste)</v>
          </cell>
          <cell r="C106" t="str">
            <v>kg</v>
          </cell>
          <cell r="D106">
            <v>20</v>
          </cell>
          <cell r="E106">
            <v>22.4</v>
          </cell>
          <cell r="F106">
            <v>19.133333333333333</v>
          </cell>
          <cell r="G106">
            <v>22.166666666666668</v>
          </cell>
          <cell r="H106">
            <v>19.25714285714286</v>
          </cell>
          <cell r="I106">
            <v>21.428571428571427</v>
          </cell>
          <cell r="J106">
            <v>15.5</v>
          </cell>
          <cell r="K106">
            <v>22.666666666666668</v>
          </cell>
          <cell r="L106">
            <v>14.280000000000001</v>
          </cell>
          <cell r="M106">
            <v>20.8</v>
          </cell>
          <cell r="N106">
            <v>14.5</v>
          </cell>
          <cell r="O106">
            <v>16.2</v>
          </cell>
          <cell r="P106">
            <v>13</v>
          </cell>
          <cell r="Q106">
            <v>15.5</v>
          </cell>
          <cell r="R106">
            <v>14</v>
          </cell>
          <cell r="S106">
            <v>17</v>
          </cell>
          <cell r="T106">
            <v>16.2</v>
          </cell>
          <cell r="U106">
            <v>18.600000000000001</v>
          </cell>
          <cell r="V106">
            <v>15.714285714285708</v>
          </cell>
          <cell r="W106">
            <v>9.4117647058823604</v>
          </cell>
          <cell r="X106">
            <v>24.61538461538461</v>
          </cell>
          <cell r="Y106">
            <v>20.000000000000011</v>
          </cell>
          <cell r="Z106">
            <v>11.724137931034479</v>
          </cell>
          <cell r="AA106">
            <v>14.814814814814827</v>
          </cell>
          <cell r="AB106">
            <v>13.44537815126049</v>
          </cell>
          <cell r="AC106">
            <v>-10.576923076923073</v>
          </cell>
        </row>
        <row r="107">
          <cell r="A107" t="str">
            <v>Winogrona</v>
          </cell>
          <cell r="B107" t="str">
            <v>(puste)</v>
          </cell>
          <cell r="C107" t="str">
            <v>kg</v>
          </cell>
          <cell r="D107">
            <v>14.2</v>
          </cell>
          <cell r="E107">
            <v>21.8</v>
          </cell>
          <cell r="F107">
            <v>16.766666666666666</v>
          </cell>
          <cell r="G107">
            <v>21</v>
          </cell>
          <cell r="H107">
            <v>17.37142857142857</v>
          </cell>
          <cell r="I107">
            <v>20.428571428571427</v>
          </cell>
          <cell r="J107">
            <v>17.099999999999998</v>
          </cell>
          <cell r="K107">
            <v>20.666666666666668</v>
          </cell>
          <cell r="L107">
            <v>17.32</v>
          </cell>
          <cell r="M107">
            <v>20.2</v>
          </cell>
          <cell r="N107">
            <v>17.8</v>
          </cell>
          <cell r="O107">
            <v>21.2</v>
          </cell>
          <cell r="P107">
            <v>17.600000000000001</v>
          </cell>
          <cell r="Q107">
            <v>21.2</v>
          </cell>
          <cell r="R107">
            <v>17.36</v>
          </cell>
          <cell r="S107">
            <v>21.6</v>
          </cell>
          <cell r="T107">
            <v>16.8</v>
          </cell>
          <cell r="U107">
            <v>20.166666666666668</v>
          </cell>
          <cell r="V107">
            <v>-3.2258064516128964</v>
          </cell>
          <cell r="W107">
            <v>-6.6358024691358031</v>
          </cell>
          <cell r="X107">
            <v>-4.5454545454545494</v>
          </cell>
          <cell r="Y107">
            <v>-4.8742138364779786</v>
          </cell>
          <cell r="Z107">
            <v>-5.6179775280898872</v>
          </cell>
          <cell r="AA107">
            <v>-4.8742138364779786</v>
          </cell>
          <cell r="AB107">
            <v>-3.0023094688221685</v>
          </cell>
          <cell r="AC107">
            <v>-0.16501650165015566</v>
          </cell>
        </row>
        <row r="108">
          <cell r="A108" t="str">
            <v>Ziemniaki młode</v>
          </cell>
          <cell r="B108" t="str">
            <v>(puste)</v>
          </cell>
          <cell r="C108" t="str">
            <v>kg</v>
          </cell>
          <cell r="D108">
            <v>3.5249999999999999</v>
          </cell>
          <cell r="E108">
            <v>4.55</v>
          </cell>
          <cell r="F108">
            <v>3.7999999999999994</v>
          </cell>
          <cell r="G108">
            <v>4.833333333333333</v>
          </cell>
          <cell r="H108">
            <v>3.9499999999999997</v>
          </cell>
          <cell r="I108">
            <v>4.7874999999999996</v>
          </cell>
          <cell r="J108">
            <v>3.1333333333333333</v>
          </cell>
          <cell r="K108">
            <v>4.6499999999999995</v>
          </cell>
          <cell r="L108">
            <v>3.1</v>
          </cell>
          <cell r="M108">
            <v>4.4874999999999998</v>
          </cell>
          <cell r="N108">
            <v>3.3</v>
          </cell>
          <cell r="O108">
            <v>4.5875000000000004</v>
          </cell>
          <cell r="P108">
            <v>2.9750000000000001</v>
          </cell>
          <cell r="Q108">
            <v>4.3</v>
          </cell>
          <cell r="R108">
            <v>3.3000000000000003</v>
          </cell>
          <cell r="S108">
            <v>4.9666666666666668</v>
          </cell>
          <cell r="T108">
            <v>3.26</v>
          </cell>
          <cell r="U108">
            <v>4.6499999999999995</v>
          </cell>
          <cell r="V108">
            <v>-1.2121212121212266</v>
          </cell>
          <cell r="W108">
            <v>-6.3758389261745094</v>
          </cell>
          <cell r="X108">
            <v>9.5798319327730983</v>
          </cell>
          <cell r="Y108">
            <v>8.1395348837209234</v>
          </cell>
          <cell r="Z108">
            <v>-1.2121212121212133</v>
          </cell>
          <cell r="AA108">
            <v>1.3623978201634683</v>
          </cell>
          <cell r="AB108">
            <v>5.1612903225806352</v>
          </cell>
          <cell r="AC108">
            <v>3.6211699164345328</v>
          </cell>
        </row>
        <row r="109">
          <cell r="A109" t="str">
            <v>Pomidory</v>
          </cell>
          <cell r="B109" t="str">
            <v>(puste)</v>
          </cell>
          <cell r="C109" t="str">
            <v>kg</v>
          </cell>
          <cell r="D109">
            <v>9.4791666666666661</v>
          </cell>
          <cell r="E109">
            <v>14.083333333333334</v>
          </cell>
          <cell r="F109">
            <v>11.201333333333334</v>
          </cell>
          <cell r="G109">
            <v>13.433333333333332</v>
          </cell>
          <cell r="H109">
            <v>9.8333333333333339</v>
          </cell>
          <cell r="I109">
            <v>11.875</v>
          </cell>
          <cell r="J109">
            <v>10.083333333333334</v>
          </cell>
          <cell r="K109">
            <v>11.875</v>
          </cell>
          <cell r="L109">
            <v>7.916666666666667</v>
          </cell>
          <cell r="M109">
            <v>10.75</v>
          </cell>
          <cell r="N109">
            <v>8.6111111111111125</v>
          </cell>
          <cell r="O109">
            <v>11.333333333333334</v>
          </cell>
          <cell r="P109">
            <v>10.833333333333334</v>
          </cell>
          <cell r="Q109">
            <v>12.5</v>
          </cell>
          <cell r="R109">
            <v>9.6</v>
          </cell>
          <cell r="S109">
            <v>11</v>
          </cell>
          <cell r="T109"/>
          <cell r="U109"/>
          <cell r="V109">
            <v>-100</v>
          </cell>
          <cell r="W109">
            <v>-100</v>
          </cell>
          <cell r="X109">
            <v>-100</v>
          </cell>
          <cell r="Y109">
            <v>-100</v>
          </cell>
          <cell r="Z109">
            <v>-100</v>
          </cell>
          <cell r="AA109">
            <v>-100</v>
          </cell>
          <cell r="AB109">
            <v>-100</v>
          </cell>
          <cell r="AC109">
            <v>-100</v>
          </cell>
        </row>
        <row r="110">
          <cell r="A110" t="str">
            <v>Ogórki szklarniowe</v>
          </cell>
          <cell r="B110" t="str">
            <v>(puste)</v>
          </cell>
          <cell r="C110" t="str">
            <v>kg</v>
          </cell>
          <cell r="D110">
            <v>7.7777777777777777</v>
          </cell>
          <cell r="E110">
            <v>8.8148148148148149</v>
          </cell>
          <cell r="F110">
            <v>9</v>
          </cell>
          <cell r="G110">
            <v>11.333333333333334</v>
          </cell>
          <cell r="H110">
            <v>8.6666666666666661</v>
          </cell>
          <cell r="I110">
            <v>10.166666666666666</v>
          </cell>
          <cell r="J110">
            <v>5.75</v>
          </cell>
          <cell r="K110">
            <v>6.5</v>
          </cell>
          <cell r="L110">
            <v>5.5</v>
          </cell>
          <cell r="M110">
            <v>6.5</v>
          </cell>
          <cell r="N110">
            <v>5</v>
          </cell>
          <cell r="O110">
            <v>6</v>
          </cell>
          <cell r="P110"/>
          <cell r="Q110"/>
          <cell r="R110"/>
          <cell r="S110"/>
          <cell r="T110"/>
          <cell r="U110"/>
          <cell r="V110" t="e">
            <v>#DIV/0!</v>
          </cell>
          <cell r="W110" t="e">
            <v>#DIV/0!</v>
          </cell>
          <cell r="X110" t="e">
            <v>#DIV/0!</v>
          </cell>
          <cell r="Y110" t="e">
            <v>#DIV/0!</v>
          </cell>
          <cell r="Z110">
            <v>-100</v>
          </cell>
          <cell r="AA110">
            <v>-100</v>
          </cell>
          <cell r="AB110">
            <v>-100</v>
          </cell>
          <cell r="AC110">
            <v>-100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5"/>
  <sheetViews>
    <sheetView showGridLines="0" tabSelected="1" workbookViewId="0">
      <selection activeCell="H15" sqref="H1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10"/>
      <c r="B1" s="142"/>
      <c r="C1" s="142"/>
      <c r="D1" s="142"/>
      <c r="E1" s="28"/>
      <c r="F1" s="28"/>
      <c r="G1" s="142"/>
      <c r="H1"/>
      <c r="I1"/>
      <c r="J1" s="110"/>
      <c r="K1" s="110"/>
      <c r="L1"/>
      <c r="M1"/>
      <c r="N1"/>
      <c r="O1"/>
      <c r="P1"/>
    </row>
    <row r="2" spans="1:23" ht="18" customHeight="1" x14ac:dyDescent="0.25">
      <c r="A2" s="110"/>
      <c r="B2" s="142"/>
      <c r="C2" s="142"/>
      <c r="D2" s="143" t="s">
        <v>209</v>
      </c>
      <c r="E2" s="28"/>
      <c r="F2" s="28"/>
      <c r="G2" s="142"/>
      <c r="H2"/>
      <c r="I2"/>
      <c r="J2" s="110"/>
      <c r="K2" s="110"/>
      <c r="L2"/>
      <c r="M2"/>
      <c r="N2"/>
      <c r="O2"/>
      <c r="P2"/>
    </row>
    <row r="3" spans="1:23" ht="18" customHeight="1" x14ac:dyDescent="0.25">
      <c r="A3" s="110"/>
      <c r="B3" s="142"/>
      <c r="C3" s="142"/>
      <c r="D3" s="143" t="s">
        <v>245</v>
      </c>
      <c r="E3" s="142"/>
      <c r="F3" s="28"/>
      <c r="G3" s="28"/>
      <c r="H3"/>
      <c r="I3"/>
      <c r="J3" s="105"/>
      <c r="K3" s="110"/>
      <c r="L3"/>
      <c r="M3"/>
      <c r="N3"/>
      <c r="O3"/>
      <c r="P3"/>
    </row>
    <row r="4" spans="1:23" ht="18" customHeight="1" x14ac:dyDescent="0.2">
      <c r="A4" s="110"/>
      <c r="B4" s="28"/>
      <c r="C4" s="28"/>
      <c r="D4" s="144" t="s">
        <v>246</v>
      </c>
      <c r="E4" s="28"/>
      <c r="F4" s="28"/>
      <c r="G4" s="28"/>
      <c r="H4"/>
      <c r="I4"/>
      <c r="J4" s="105"/>
      <c r="K4" s="110"/>
      <c r="L4"/>
      <c r="M4"/>
      <c r="N4"/>
      <c r="O4"/>
      <c r="P4"/>
    </row>
    <row r="5" spans="1:23" s="28" customFormat="1" ht="18" customHeight="1" x14ac:dyDescent="0.2">
      <c r="A5" s="110"/>
      <c r="B5" s="147"/>
      <c r="C5"/>
      <c r="D5" s="26"/>
      <c r="E5" s="26"/>
      <c r="F5" s="26"/>
      <c r="G5" s="26"/>
      <c r="H5" s="14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10"/>
      <c r="B6" s="147"/>
      <c r="C6"/>
      <c r="H6" s="148"/>
      <c r="U6"/>
      <c r="V6"/>
      <c r="W6"/>
    </row>
    <row r="7" spans="1:23" ht="15" customHeight="1" x14ac:dyDescent="0.2">
      <c r="A7" s="110"/>
      <c r="B7" s="105" t="s">
        <v>0</v>
      </c>
      <c r="C7" s="105"/>
      <c r="D7" s="105"/>
      <c r="E7" s="105"/>
      <c r="F7" s="105"/>
      <c r="G7" s="112"/>
      <c r="H7" s="105"/>
      <c r="I7" s="105"/>
      <c r="J7" s="105"/>
      <c r="K7" s="110"/>
      <c r="L7"/>
      <c r="M7"/>
      <c r="N7"/>
      <c r="O7"/>
      <c r="Q7"/>
    </row>
    <row r="8" spans="1:23" s="69" customFormat="1" ht="26.25" x14ac:dyDescent="0.4">
      <c r="A8" s="110"/>
      <c r="B8" s="246"/>
      <c r="C8" s="105"/>
      <c r="D8" s="105"/>
      <c r="E8" s="105"/>
      <c r="F8" s="105"/>
      <c r="G8" s="112"/>
      <c r="H8" s="105"/>
      <c r="I8" s="105"/>
      <c r="J8" s="105"/>
      <c r="K8" s="110"/>
      <c r="L8"/>
      <c r="M8"/>
      <c r="N8"/>
      <c r="O8"/>
      <c r="P8"/>
    </row>
    <row r="9" spans="1:23" s="69" customFormat="1" ht="31.5" x14ac:dyDescent="0.5">
      <c r="A9" s="111"/>
      <c r="B9" s="96" t="s">
        <v>222</v>
      </c>
      <c r="C9" s="96"/>
      <c r="D9" s="96"/>
      <c r="E9" s="96"/>
      <c r="F9" s="96"/>
      <c r="G9" s="96"/>
      <c r="H9" s="96"/>
      <c r="I9" s="112"/>
      <c r="J9" s="112"/>
      <c r="K9" s="111"/>
      <c r="L9"/>
      <c r="M9"/>
      <c r="N9"/>
      <c r="O9"/>
      <c r="P9"/>
    </row>
    <row r="10" spans="1:23" s="69" customFormat="1" ht="26.25" x14ac:dyDescent="0.4">
      <c r="A10" s="111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23" ht="18" customHeight="1" x14ac:dyDescent="0.2">
      <c r="A11" s="1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3" ht="23.25" customHeight="1" x14ac:dyDescent="0.2">
      <c r="A12" s="1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2">
      <c r="A13" s="110"/>
      <c r="L13"/>
      <c r="M13"/>
      <c r="N13"/>
      <c r="O13"/>
      <c r="P13"/>
    </row>
    <row r="14" spans="1:23" ht="23.25" x14ac:dyDescent="0.35">
      <c r="A14" s="110"/>
      <c r="B14" s="97" t="s">
        <v>495</v>
      </c>
      <c r="C14" s="98"/>
      <c r="D14" s="113"/>
      <c r="E14" s="99" t="s">
        <v>487</v>
      </c>
      <c r="F14" s="114"/>
      <c r="G14" s="115"/>
      <c r="H14" s="110"/>
      <c r="I14" s="110"/>
      <c r="J14" s="110"/>
      <c r="K14" s="110"/>
      <c r="L14"/>
      <c r="M14"/>
      <c r="N14"/>
      <c r="O14"/>
      <c r="P14"/>
    </row>
    <row r="15" spans="1:23" ht="15.75" x14ac:dyDescent="0.25">
      <c r="A15" s="110"/>
      <c r="B15" s="105"/>
      <c r="C15" s="105"/>
      <c r="D15" s="105"/>
      <c r="E15" s="105"/>
      <c r="F15" s="105"/>
      <c r="G15" s="112"/>
      <c r="H15" s="105"/>
      <c r="I15" s="105"/>
      <c r="J15" s="105"/>
      <c r="K15" s="110"/>
      <c r="L15"/>
      <c r="M15"/>
      <c r="N15"/>
      <c r="O15"/>
      <c r="P15"/>
      <c r="Q15" s="78"/>
      <c r="R15" s="78"/>
    </row>
    <row r="16" spans="1:23" ht="15.75" x14ac:dyDescent="0.25">
      <c r="A16" s="110"/>
      <c r="B16" s="105"/>
      <c r="C16" s="105"/>
      <c r="D16" s="105"/>
      <c r="E16" s="105"/>
      <c r="F16" s="105"/>
      <c r="G16" s="112"/>
      <c r="H16" s="105"/>
      <c r="I16" s="105"/>
      <c r="J16" s="105"/>
      <c r="K16" s="110"/>
      <c r="L16"/>
      <c r="M16"/>
      <c r="N16"/>
      <c r="O16"/>
      <c r="P16"/>
      <c r="Q16" s="78"/>
      <c r="R16" s="78"/>
    </row>
    <row r="17" spans="1:18" ht="26.25" x14ac:dyDescent="0.4">
      <c r="A17" s="110"/>
      <c r="B17" s="100" t="s">
        <v>247</v>
      </c>
      <c r="C17" s="101"/>
      <c r="D17" s="102" t="s">
        <v>673</v>
      </c>
      <c r="E17" s="101"/>
      <c r="F17" s="101"/>
      <c r="G17" s="100"/>
      <c r="H17" s="285"/>
      <c r="I17" s="105"/>
      <c r="J17" s="105"/>
      <c r="K17" s="110"/>
      <c r="L17"/>
      <c r="M17"/>
      <c r="N17"/>
      <c r="O17"/>
      <c r="P17"/>
      <c r="Q17" s="78"/>
      <c r="R17" s="78"/>
    </row>
    <row r="18" spans="1:18" ht="15.75" x14ac:dyDescent="0.25">
      <c r="A18" s="110"/>
      <c r="B18" s="104"/>
      <c r="C18" s="104"/>
      <c r="D18" s="104"/>
      <c r="E18" s="104"/>
      <c r="F18" s="104"/>
      <c r="G18" s="112"/>
      <c r="H18" s="105"/>
      <c r="I18" s="105"/>
      <c r="J18" s="105"/>
      <c r="K18" s="110"/>
      <c r="L18"/>
      <c r="M18"/>
      <c r="N18"/>
      <c r="O18"/>
      <c r="P18"/>
      <c r="Q18" s="78"/>
      <c r="R18" s="78"/>
    </row>
    <row r="19" spans="1:18" ht="15.75" x14ac:dyDescent="0.25">
      <c r="A19" s="110"/>
      <c r="B19" s="104" t="s">
        <v>244</v>
      </c>
      <c r="C19" s="104"/>
      <c r="D19" s="104"/>
      <c r="E19" s="104"/>
      <c r="F19" s="104"/>
      <c r="G19" s="105"/>
      <c r="H19" s="105"/>
      <c r="I19" s="105"/>
      <c r="J19" s="105"/>
      <c r="K19" s="110"/>
      <c r="L19"/>
      <c r="M19"/>
      <c r="N19"/>
      <c r="O19"/>
      <c r="P19"/>
      <c r="Q19" s="78"/>
      <c r="R19" s="78"/>
    </row>
    <row r="20" spans="1:18" ht="15.75" x14ac:dyDescent="0.25">
      <c r="A20" s="110"/>
      <c r="B20" s="104" t="s">
        <v>223</v>
      </c>
      <c r="C20" s="104"/>
      <c r="D20" s="104"/>
      <c r="E20" s="104"/>
      <c r="F20" s="104"/>
      <c r="G20" s="105"/>
      <c r="H20" s="105"/>
      <c r="I20" s="105"/>
      <c r="J20" s="105"/>
      <c r="K20" s="110"/>
      <c r="L20"/>
      <c r="M20"/>
      <c r="N20"/>
      <c r="O20"/>
      <c r="P20"/>
      <c r="Q20" s="78"/>
      <c r="R20" s="78"/>
    </row>
    <row r="21" spans="1:18" ht="15.75" x14ac:dyDescent="0.25">
      <c r="A21" s="110"/>
      <c r="B21" s="116" t="s">
        <v>256</v>
      </c>
      <c r="C21" s="116"/>
      <c r="D21" s="116"/>
      <c r="E21" s="116"/>
      <c r="F21" s="116"/>
      <c r="G21" s="117"/>
      <c r="H21" s="117"/>
      <c r="I21" s="117"/>
      <c r="J21" s="117"/>
      <c r="K21" s="110"/>
      <c r="L21"/>
      <c r="M21"/>
      <c r="N21"/>
      <c r="O21"/>
      <c r="P21"/>
      <c r="Q21" s="78"/>
      <c r="R21" s="78"/>
    </row>
    <row r="22" spans="1:18" ht="15.75" x14ac:dyDescent="0.25">
      <c r="A22" s="110"/>
      <c r="B22" s="104" t="s">
        <v>224</v>
      </c>
      <c r="C22" s="104"/>
      <c r="D22" s="104"/>
      <c r="E22" s="104"/>
      <c r="F22" s="104"/>
      <c r="G22" s="105"/>
      <c r="H22" s="105"/>
      <c r="I22" s="105"/>
      <c r="J22" s="105"/>
      <c r="K22" s="110"/>
      <c r="L22"/>
      <c r="M22"/>
      <c r="N22"/>
      <c r="O22"/>
      <c r="P22"/>
      <c r="Q22" s="78"/>
      <c r="R22" s="78"/>
    </row>
    <row r="23" spans="1:18" ht="15.75" customHeight="1" x14ac:dyDescent="0.25">
      <c r="A23" s="110"/>
      <c r="B23" s="104" t="s">
        <v>225</v>
      </c>
      <c r="C23" s="104"/>
      <c r="D23" s="104"/>
      <c r="E23" s="104"/>
      <c r="F23" s="104"/>
      <c r="G23" s="105"/>
      <c r="H23" s="105"/>
      <c r="I23" s="105"/>
      <c r="J23" s="105"/>
      <c r="K23" s="110"/>
      <c r="L23"/>
      <c r="M23"/>
      <c r="N23"/>
      <c r="O23"/>
      <c r="P23"/>
      <c r="Q23" s="78"/>
      <c r="R23" s="78"/>
    </row>
    <row r="24" spans="1:18" ht="15.75" x14ac:dyDescent="0.25">
      <c r="A24" s="110"/>
      <c r="B24" s="104" t="s">
        <v>243</v>
      </c>
      <c r="C24" s="104"/>
      <c r="D24" s="104"/>
      <c r="E24" s="104"/>
      <c r="F24" s="104"/>
      <c r="G24" s="105"/>
      <c r="H24" s="105"/>
      <c r="I24" s="105"/>
      <c r="J24" s="105"/>
      <c r="K24" s="110"/>
      <c r="L24"/>
      <c r="M24"/>
      <c r="N24"/>
      <c r="O24"/>
      <c r="P24"/>
      <c r="Q24" s="79"/>
      <c r="R24" s="78"/>
    </row>
    <row r="25" spans="1:18" ht="15.75" x14ac:dyDescent="0.25">
      <c r="A25" s="110"/>
      <c r="B25" s="104"/>
      <c r="C25" s="104"/>
      <c r="D25" s="104"/>
      <c r="E25" s="104"/>
      <c r="F25" s="104"/>
      <c r="G25" s="105"/>
      <c r="H25" s="105"/>
      <c r="I25" s="105"/>
      <c r="J25" s="105"/>
      <c r="K25" s="110"/>
      <c r="L25"/>
      <c r="M25"/>
      <c r="N25"/>
      <c r="O25"/>
      <c r="P25"/>
      <c r="Q25" s="79"/>
      <c r="R25" s="78"/>
    </row>
    <row r="26" spans="1:18" ht="15.75" x14ac:dyDescent="0.25">
      <c r="A26" s="110"/>
      <c r="B26" s="104"/>
      <c r="C26" s="103"/>
      <c r="D26" s="104"/>
      <c r="E26" s="104"/>
      <c r="F26" s="104"/>
      <c r="G26" s="105"/>
      <c r="H26" s="105"/>
      <c r="I26" s="105"/>
      <c r="J26" s="105"/>
      <c r="K26" s="110"/>
      <c r="L26"/>
      <c r="M26"/>
      <c r="N26"/>
      <c r="O26"/>
      <c r="P26"/>
      <c r="Q26" s="78"/>
      <c r="R26" s="78"/>
    </row>
    <row r="27" spans="1:18" ht="15.75" x14ac:dyDescent="0.25">
      <c r="A27" s="110"/>
      <c r="B27" s="104"/>
      <c r="C27" s="103"/>
      <c r="D27" s="104"/>
      <c r="E27" s="104"/>
      <c r="F27" s="104"/>
      <c r="G27" s="105"/>
      <c r="H27" s="105"/>
      <c r="I27" s="105"/>
      <c r="J27" s="105"/>
      <c r="K27" s="110"/>
      <c r="L27"/>
      <c r="M27"/>
      <c r="N27"/>
      <c r="O27"/>
      <c r="P27"/>
      <c r="Q27" s="78"/>
      <c r="R27" s="78"/>
    </row>
    <row r="28" spans="1:18" ht="15.75" x14ac:dyDescent="0.25">
      <c r="A28" s="110"/>
      <c r="B28" s="116" t="s">
        <v>234</v>
      </c>
      <c r="C28" s="104"/>
      <c r="D28" s="104"/>
      <c r="E28" s="104"/>
      <c r="F28" s="104"/>
      <c r="G28" s="105"/>
      <c r="H28" s="105"/>
      <c r="I28" s="105"/>
      <c r="J28" s="105"/>
      <c r="K28" s="110"/>
      <c r="L28"/>
      <c r="M28"/>
      <c r="N28"/>
      <c r="O28"/>
      <c r="P28"/>
      <c r="Q28" s="78"/>
      <c r="R28" s="78"/>
    </row>
    <row r="29" spans="1:18" ht="15.75" x14ac:dyDescent="0.25">
      <c r="A29" s="110"/>
      <c r="B29" s="116" t="s">
        <v>241</v>
      </c>
      <c r="C29" s="116"/>
      <c r="D29" s="116"/>
      <c r="E29" s="116"/>
      <c r="F29" s="116"/>
      <c r="G29" s="117"/>
      <c r="H29" s="117"/>
      <c r="I29" s="117"/>
      <c r="J29" s="117"/>
      <c r="K29" s="110"/>
      <c r="L29"/>
      <c r="M29"/>
      <c r="N29"/>
      <c r="O29"/>
      <c r="P29"/>
      <c r="Q29" s="78"/>
      <c r="R29" s="78"/>
    </row>
    <row r="30" spans="1:18" ht="15.75" x14ac:dyDescent="0.25">
      <c r="A30" s="110"/>
      <c r="B30" s="104" t="s">
        <v>235</v>
      </c>
      <c r="C30" s="118" t="s">
        <v>236</v>
      </c>
      <c r="D30" s="104"/>
      <c r="E30" s="104"/>
      <c r="F30" s="104"/>
      <c r="G30" s="105"/>
      <c r="H30" s="105"/>
      <c r="I30" s="105"/>
      <c r="J30" s="105"/>
      <c r="K30" s="110"/>
      <c r="L30"/>
      <c r="M30"/>
      <c r="N30"/>
      <c r="O30"/>
      <c r="P30"/>
    </row>
    <row r="31" spans="1:18" ht="15" x14ac:dyDescent="0.25">
      <c r="A31" s="110"/>
      <c r="B31" s="104" t="s">
        <v>237</v>
      </c>
      <c r="C31" s="104"/>
      <c r="D31" s="104"/>
      <c r="E31" s="104"/>
      <c r="F31" s="104"/>
      <c r="G31" s="105"/>
      <c r="H31" s="105"/>
      <c r="I31" s="105"/>
      <c r="J31" s="105"/>
      <c r="K31" s="110"/>
    </row>
    <row r="32" spans="1:18" ht="15" x14ac:dyDescent="0.25">
      <c r="A32" s="110"/>
      <c r="B32" s="104" t="s">
        <v>238</v>
      </c>
      <c r="C32" s="104"/>
      <c r="D32" s="104"/>
      <c r="E32" s="104"/>
      <c r="F32" s="104"/>
      <c r="G32" s="105"/>
      <c r="H32" s="105"/>
      <c r="I32" s="105"/>
      <c r="J32" s="105"/>
      <c r="K32" s="110"/>
    </row>
    <row r="33" spans="2:11" ht="15" x14ac:dyDescent="0.25">
      <c r="B33" s="106" t="s">
        <v>239</v>
      </c>
      <c r="C33" s="107"/>
      <c r="D33" s="107"/>
      <c r="E33" s="107"/>
      <c r="F33" s="107"/>
      <c r="G33" s="108"/>
      <c r="H33" s="108"/>
      <c r="I33" s="108"/>
      <c r="J33" s="108"/>
      <c r="K33" s="110"/>
    </row>
    <row r="34" spans="2:11" ht="15" x14ac:dyDescent="0.25">
      <c r="B34" s="109" t="s">
        <v>240</v>
      </c>
      <c r="C34" s="107"/>
      <c r="D34" s="107"/>
      <c r="E34" s="107"/>
      <c r="F34" s="107"/>
      <c r="G34" s="108"/>
      <c r="H34" s="108"/>
      <c r="I34" s="108"/>
      <c r="J34" s="108"/>
      <c r="K34" s="110"/>
    </row>
    <row r="35" spans="2:11" ht="15" x14ac:dyDescent="0.25">
      <c r="B35" s="104"/>
      <c r="C35" s="104"/>
      <c r="D35" s="104"/>
      <c r="E35" s="104"/>
      <c r="F35" s="104"/>
      <c r="G35" s="105"/>
      <c r="H35" s="105"/>
      <c r="I35" s="105"/>
      <c r="J35" s="105"/>
    </row>
  </sheetData>
  <phoneticPr fontId="21" type="noConversion"/>
  <hyperlinks>
    <hyperlink ref="C30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showGridLines="0" zoomScale="90" zoomScaleNormal="90" workbookViewId="0">
      <selection sqref="A1:K3"/>
    </sheetView>
  </sheetViews>
  <sheetFormatPr defaultColWidth="8.85546875" defaultRowHeight="12.75" x14ac:dyDescent="0.2"/>
  <cols>
    <col min="1" max="1" width="18.7109375" style="237" bestFit="1" customWidth="1"/>
    <col min="2" max="11" width="12.7109375" style="234" customWidth="1"/>
    <col min="12" max="13" width="11.85546875" style="234" customWidth="1"/>
    <col min="14" max="256" width="8.85546875" style="234"/>
    <col min="257" max="257" width="18.7109375" style="234" bestFit="1" customWidth="1"/>
    <col min="258" max="258" width="17.28515625" style="234" customWidth="1"/>
    <col min="259" max="259" width="13.7109375" style="234" customWidth="1"/>
    <col min="260" max="260" width="15.28515625" style="234" customWidth="1"/>
    <col min="261" max="261" width="13.7109375" style="234" customWidth="1"/>
    <col min="262" max="262" width="15.5703125" style="234" customWidth="1"/>
    <col min="263" max="263" width="14.5703125" style="234" customWidth="1"/>
    <col min="264" max="265" width="13.7109375" style="234" customWidth="1"/>
    <col min="266" max="267" width="0" style="234" hidden="1" customWidth="1"/>
    <col min="268" max="269" width="11.85546875" style="234" customWidth="1"/>
    <col min="270" max="512" width="8.85546875" style="234"/>
    <col min="513" max="513" width="18.7109375" style="234" bestFit="1" customWidth="1"/>
    <col min="514" max="514" width="17.28515625" style="234" customWidth="1"/>
    <col min="515" max="515" width="13.7109375" style="234" customWidth="1"/>
    <col min="516" max="516" width="15.28515625" style="234" customWidth="1"/>
    <col min="517" max="517" width="13.7109375" style="234" customWidth="1"/>
    <col min="518" max="518" width="15.5703125" style="234" customWidth="1"/>
    <col min="519" max="519" width="14.5703125" style="234" customWidth="1"/>
    <col min="520" max="521" width="13.7109375" style="234" customWidth="1"/>
    <col min="522" max="523" width="0" style="234" hidden="1" customWidth="1"/>
    <col min="524" max="525" width="11.85546875" style="234" customWidth="1"/>
    <col min="526" max="768" width="8.85546875" style="234"/>
    <col min="769" max="769" width="18.7109375" style="234" bestFit="1" customWidth="1"/>
    <col min="770" max="770" width="17.28515625" style="234" customWidth="1"/>
    <col min="771" max="771" width="13.7109375" style="234" customWidth="1"/>
    <col min="772" max="772" width="15.28515625" style="234" customWidth="1"/>
    <col min="773" max="773" width="13.7109375" style="234" customWidth="1"/>
    <col min="774" max="774" width="15.5703125" style="234" customWidth="1"/>
    <col min="775" max="775" width="14.5703125" style="234" customWidth="1"/>
    <col min="776" max="777" width="13.7109375" style="234" customWidth="1"/>
    <col min="778" max="779" width="0" style="234" hidden="1" customWidth="1"/>
    <col min="780" max="781" width="11.85546875" style="234" customWidth="1"/>
    <col min="782" max="1024" width="8.85546875" style="234"/>
    <col min="1025" max="1025" width="18.7109375" style="234" bestFit="1" customWidth="1"/>
    <col min="1026" max="1026" width="17.28515625" style="234" customWidth="1"/>
    <col min="1027" max="1027" width="13.7109375" style="234" customWidth="1"/>
    <col min="1028" max="1028" width="15.28515625" style="234" customWidth="1"/>
    <col min="1029" max="1029" width="13.7109375" style="234" customWidth="1"/>
    <col min="1030" max="1030" width="15.5703125" style="234" customWidth="1"/>
    <col min="1031" max="1031" width="14.5703125" style="234" customWidth="1"/>
    <col min="1032" max="1033" width="13.7109375" style="234" customWidth="1"/>
    <col min="1034" max="1035" width="0" style="234" hidden="1" customWidth="1"/>
    <col min="1036" max="1037" width="11.85546875" style="234" customWidth="1"/>
    <col min="1038" max="1280" width="8.85546875" style="234"/>
    <col min="1281" max="1281" width="18.7109375" style="234" bestFit="1" customWidth="1"/>
    <col min="1282" max="1282" width="17.28515625" style="234" customWidth="1"/>
    <col min="1283" max="1283" width="13.7109375" style="234" customWidth="1"/>
    <col min="1284" max="1284" width="15.28515625" style="234" customWidth="1"/>
    <col min="1285" max="1285" width="13.7109375" style="234" customWidth="1"/>
    <col min="1286" max="1286" width="15.5703125" style="234" customWidth="1"/>
    <col min="1287" max="1287" width="14.5703125" style="234" customWidth="1"/>
    <col min="1288" max="1289" width="13.7109375" style="234" customWidth="1"/>
    <col min="1290" max="1291" width="0" style="234" hidden="1" customWidth="1"/>
    <col min="1292" max="1293" width="11.85546875" style="234" customWidth="1"/>
    <col min="1294" max="1536" width="8.85546875" style="234"/>
    <col min="1537" max="1537" width="18.7109375" style="234" bestFit="1" customWidth="1"/>
    <col min="1538" max="1538" width="17.28515625" style="234" customWidth="1"/>
    <col min="1539" max="1539" width="13.7109375" style="234" customWidth="1"/>
    <col min="1540" max="1540" width="15.28515625" style="234" customWidth="1"/>
    <col min="1541" max="1541" width="13.7109375" style="234" customWidth="1"/>
    <col min="1542" max="1542" width="15.5703125" style="234" customWidth="1"/>
    <col min="1543" max="1543" width="14.5703125" style="234" customWidth="1"/>
    <col min="1544" max="1545" width="13.7109375" style="234" customWidth="1"/>
    <col min="1546" max="1547" width="0" style="234" hidden="1" customWidth="1"/>
    <col min="1548" max="1549" width="11.85546875" style="234" customWidth="1"/>
    <col min="1550" max="1792" width="8.85546875" style="234"/>
    <col min="1793" max="1793" width="18.7109375" style="234" bestFit="1" customWidth="1"/>
    <col min="1794" max="1794" width="17.28515625" style="234" customWidth="1"/>
    <col min="1795" max="1795" width="13.7109375" style="234" customWidth="1"/>
    <col min="1796" max="1796" width="15.28515625" style="234" customWidth="1"/>
    <col min="1797" max="1797" width="13.7109375" style="234" customWidth="1"/>
    <col min="1798" max="1798" width="15.5703125" style="234" customWidth="1"/>
    <col min="1799" max="1799" width="14.5703125" style="234" customWidth="1"/>
    <col min="1800" max="1801" width="13.7109375" style="234" customWidth="1"/>
    <col min="1802" max="1803" width="0" style="234" hidden="1" customWidth="1"/>
    <col min="1804" max="1805" width="11.85546875" style="234" customWidth="1"/>
    <col min="1806" max="2048" width="8.85546875" style="234"/>
    <col min="2049" max="2049" width="18.7109375" style="234" bestFit="1" customWidth="1"/>
    <col min="2050" max="2050" width="17.28515625" style="234" customWidth="1"/>
    <col min="2051" max="2051" width="13.7109375" style="234" customWidth="1"/>
    <col min="2052" max="2052" width="15.28515625" style="234" customWidth="1"/>
    <col min="2053" max="2053" width="13.7109375" style="234" customWidth="1"/>
    <col min="2054" max="2054" width="15.5703125" style="234" customWidth="1"/>
    <col min="2055" max="2055" width="14.5703125" style="234" customWidth="1"/>
    <col min="2056" max="2057" width="13.7109375" style="234" customWidth="1"/>
    <col min="2058" max="2059" width="0" style="234" hidden="1" customWidth="1"/>
    <col min="2060" max="2061" width="11.85546875" style="234" customWidth="1"/>
    <col min="2062" max="2304" width="8.85546875" style="234"/>
    <col min="2305" max="2305" width="18.7109375" style="234" bestFit="1" customWidth="1"/>
    <col min="2306" max="2306" width="17.28515625" style="234" customWidth="1"/>
    <col min="2307" max="2307" width="13.7109375" style="234" customWidth="1"/>
    <col min="2308" max="2308" width="15.28515625" style="234" customWidth="1"/>
    <col min="2309" max="2309" width="13.7109375" style="234" customWidth="1"/>
    <col min="2310" max="2310" width="15.5703125" style="234" customWidth="1"/>
    <col min="2311" max="2311" width="14.5703125" style="234" customWidth="1"/>
    <col min="2312" max="2313" width="13.7109375" style="234" customWidth="1"/>
    <col min="2314" max="2315" width="0" style="234" hidden="1" customWidth="1"/>
    <col min="2316" max="2317" width="11.85546875" style="234" customWidth="1"/>
    <col min="2318" max="2560" width="8.85546875" style="234"/>
    <col min="2561" max="2561" width="18.7109375" style="234" bestFit="1" customWidth="1"/>
    <col min="2562" max="2562" width="17.28515625" style="234" customWidth="1"/>
    <col min="2563" max="2563" width="13.7109375" style="234" customWidth="1"/>
    <col min="2564" max="2564" width="15.28515625" style="234" customWidth="1"/>
    <col min="2565" max="2565" width="13.7109375" style="234" customWidth="1"/>
    <col min="2566" max="2566" width="15.5703125" style="234" customWidth="1"/>
    <col min="2567" max="2567" width="14.5703125" style="234" customWidth="1"/>
    <col min="2568" max="2569" width="13.7109375" style="234" customWidth="1"/>
    <col min="2570" max="2571" width="0" style="234" hidden="1" customWidth="1"/>
    <col min="2572" max="2573" width="11.85546875" style="234" customWidth="1"/>
    <col min="2574" max="2816" width="8.85546875" style="234"/>
    <col min="2817" max="2817" width="18.7109375" style="234" bestFit="1" customWidth="1"/>
    <col min="2818" max="2818" width="17.28515625" style="234" customWidth="1"/>
    <col min="2819" max="2819" width="13.7109375" style="234" customWidth="1"/>
    <col min="2820" max="2820" width="15.28515625" style="234" customWidth="1"/>
    <col min="2821" max="2821" width="13.7109375" style="234" customWidth="1"/>
    <col min="2822" max="2822" width="15.5703125" style="234" customWidth="1"/>
    <col min="2823" max="2823" width="14.5703125" style="234" customWidth="1"/>
    <col min="2824" max="2825" width="13.7109375" style="234" customWidth="1"/>
    <col min="2826" max="2827" width="0" style="234" hidden="1" customWidth="1"/>
    <col min="2828" max="2829" width="11.85546875" style="234" customWidth="1"/>
    <col min="2830" max="3072" width="8.85546875" style="234"/>
    <col min="3073" max="3073" width="18.7109375" style="234" bestFit="1" customWidth="1"/>
    <col min="3074" max="3074" width="17.28515625" style="234" customWidth="1"/>
    <col min="3075" max="3075" width="13.7109375" style="234" customWidth="1"/>
    <col min="3076" max="3076" width="15.28515625" style="234" customWidth="1"/>
    <col min="3077" max="3077" width="13.7109375" style="234" customWidth="1"/>
    <col min="3078" max="3078" width="15.5703125" style="234" customWidth="1"/>
    <col min="3079" max="3079" width="14.5703125" style="234" customWidth="1"/>
    <col min="3080" max="3081" width="13.7109375" style="234" customWidth="1"/>
    <col min="3082" max="3083" width="0" style="234" hidden="1" customWidth="1"/>
    <col min="3084" max="3085" width="11.85546875" style="234" customWidth="1"/>
    <col min="3086" max="3328" width="8.85546875" style="234"/>
    <col min="3329" max="3329" width="18.7109375" style="234" bestFit="1" customWidth="1"/>
    <col min="3330" max="3330" width="17.28515625" style="234" customWidth="1"/>
    <col min="3331" max="3331" width="13.7109375" style="234" customWidth="1"/>
    <col min="3332" max="3332" width="15.28515625" style="234" customWidth="1"/>
    <col min="3333" max="3333" width="13.7109375" style="234" customWidth="1"/>
    <col min="3334" max="3334" width="15.5703125" style="234" customWidth="1"/>
    <col min="3335" max="3335" width="14.5703125" style="234" customWidth="1"/>
    <col min="3336" max="3337" width="13.7109375" style="234" customWidth="1"/>
    <col min="3338" max="3339" width="0" style="234" hidden="1" customWidth="1"/>
    <col min="3340" max="3341" width="11.85546875" style="234" customWidth="1"/>
    <col min="3342" max="3584" width="8.85546875" style="234"/>
    <col min="3585" max="3585" width="18.7109375" style="234" bestFit="1" customWidth="1"/>
    <col min="3586" max="3586" width="17.28515625" style="234" customWidth="1"/>
    <col min="3587" max="3587" width="13.7109375" style="234" customWidth="1"/>
    <col min="3588" max="3588" width="15.28515625" style="234" customWidth="1"/>
    <col min="3589" max="3589" width="13.7109375" style="234" customWidth="1"/>
    <col min="3590" max="3590" width="15.5703125" style="234" customWidth="1"/>
    <col min="3591" max="3591" width="14.5703125" style="234" customWidth="1"/>
    <col min="3592" max="3593" width="13.7109375" style="234" customWidth="1"/>
    <col min="3594" max="3595" width="0" style="234" hidden="1" customWidth="1"/>
    <col min="3596" max="3597" width="11.85546875" style="234" customWidth="1"/>
    <col min="3598" max="3840" width="8.85546875" style="234"/>
    <col min="3841" max="3841" width="18.7109375" style="234" bestFit="1" customWidth="1"/>
    <col min="3842" max="3842" width="17.28515625" style="234" customWidth="1"/>
    <col min="3843" max="3843" width="13.7109375" style="234" customWidth="1"/>
    <col min="3844" max="3844" width="15.28515625" style="234" customWidth="1"/>
    <col min="3845" max="3845" width="13.7109375" style="234" customWidth="1"/>
    <col min="3846" max="3846" width="15.5703125" style="234" customWidth="1"/>
    <col min="3847" max="3847" width="14.5703125" style="234" customWidth="1"/>
    <col min="3848" max="3849" width="13.7109375" style="234" customWidth="1"/>
    <col min="3850" max="3851" width="0" style="234" hidden="1" customWidth="1"/>
    <col min="3852" max="3853" width="11.85546875" style="234" customWidth="1"/>
    <col min="3854" max="4096" width="8.85546875" style="234"/>
    <col min="4097" max="4097" width="18.7109375" style="234" bestFit="1" customWidth="1"/>
    <col min="4098" max="4098" width="17.28515625" style="234" customWidth="1"/>
    <col min="4099" max="4099" width="13.7109375" style="234" customWidth="1"/>
    <col min="4100" max="4100" width="15.28515625" style="234" customWidth="1"/>
    <col min="4101" max="4101" width="13.7109375" style="234" customWidth="1"/>
    <col min="4102" max="4102" width="15.5703125" style="234" customWidth="1"/>
    <col min="4103" max="4103" width="14.5703125" style="234" customWidth="1"/>
    <col min="4104" max="4105" width="13.7109375" style="234" customWidth="1"/>
    <col min="4106" max="4107" width="0" style="234" hidden="1" customWidth="1"/>
    <col min="4108" max="4109" width="11.85546875" style="234" customWidth="1"/>
    <col min="4110" max="4352" width="8.85546875" style="234"/>
    <col min="4353" max="4353" width="18.7109375" style="234" bestFit="1" customWidth="1"/>
    <col min="4354" max="4354" width="17.28515625" style="234" customWidth="1"/>
    <col min="4355" max="4355" width="13.7109375" style="234" customWidth="1"/>
    <col min="4356" max="4356" width="15.28515625" style="234" customWidth="1"/>
    <col min="4357" max="4357" width="13.7109375" style="234" customWidth="1"/>
    <col min="4358" max="4358" width="15.5703125" style="234" customWidth="1"/>
    <col min="4359" max="4359" width="14.5703125" style="234" customWidth="1"/>
    <col min="4360" max="4361" width="13.7109375" style="234" customWidth="1"/>
    <col min="4362" max="4363" width="0" style="234" hidden="1" customWidth="1"/>
    <col min="4364" max="4365" width="11.85546875" style="234" customWidth="1"/>
    <col min="4366" max="4608" width="8.85546875" style="234"/>
    <col min="4609" max="4609" width="18.7109375" style="234" bestFit="1" customWidth="1"/>
    <col min="4610" max="4610" width="17.28515625" style="234" customWidth="1"/>
    <col min="4611" max="4611" width="13.7109375" style="234" customWidth="1"/>
    <col min="4612" max="4612" width="15.28515625" style="234" customWidth="1"/>
    <col min="4613" max="4613" width="13.7109375" style="234" customWidth="1"/>
    <col min="4614" max="4614" width="15.5703125" style="234" customWidth="1"/>
    <col min="4615" max="4615" width="14.5703125" style="234" customWidth="1"/>
    <col min="4616" max="4617" width="13.7109375" style="234" customWidth="1"/>
    <col min="4618" max="4619" width="0" style="234" hidden="1" customWidth="1"/>
    <col min="4620" max="4621" width="11.85546875" style="234" customWidth="1"/>
    <col min="4622" max="4864" width="8.85546875" style="234"/>
    <col min="4865" max="4865" width="18.7109375" style="234" bestFit="1" customWidth="1"/>
    <col min="4866" max="4866" width="17.28515625" style="234" customWidth="1"/>
    <col min="4867" max="4867" width="13.7109375" style="234" customWidth="1"/>
    <col min="4868" max="4868" width="15.28515625" style="234" customWidth="1"/>
    <col min="4869" max="4869" width="13.7109375" style="234" customWidth="1"/>
    <col min="4870" max="4870" width="15.5703125" style="234" customWidth="1"/>
    <col min="4871" max="4871" width="14.5703125" style="234" customWidth="1"/>
    <col min="4872" max="4873" width="13.7109375" style="234" customWidth="1"/>
    <col min="4874" max="4875" width="0" style="234" hidden="1" customWidth="1"/>
    <col min="4876" max="4877" width="11.85546875" style="234" customWidth="1"/>
    <col min="4878" max="5120" width="8.85546875" style="234"/>
    <col min="5121" max="5121" width="18.7109375" style="234" bestFit="1" customWidth="1"/>
    <col min="5122" max="5122" width="17.28515625" style="234" customWidth="1"/>
    <col min="5123" max="5123" width="13.7109375" style="234" customWidth="1"/>
    <col min="5124" max="5124" width="15.28515625" style="234" customWidth="1"/>
    <col min="5125" max="5125" width="13.7109375" style="234" customWidth="1"/>
    <col min="5126" max="5126" width="15.5703125" style="234" customWidth="1"/>
    <col min="5127" max="5127" width="14.5703125" style="234" customWidth="1"/>
    <col min="5128" max="5129" width="13.7109375" style="234" customWidth="1"/>
    <col min="5130" max="5131" width="0" style="234" hidden="1" customWidth="1"/>
    <col min="5132" max="5133" width="11.85546875" style="234" customWidth="1"/>
    <col min="5134" max="5376" width="8.85546875" style="234"/>
    <col min="5377" max="5377" width="18.7109375" style="234" bestFit="1" customWidth="1"/>
    <col min="5378" max="5378" width="17.28515625" style="234" customWidth="1"/>
    <col min="5379" max="5379" width="13.7109375" style="234" customWidth="1"/>
    <col min="5380" max="5380" width="15.28515625" style="234" customWidth="1"/>
    <col min="5381" max="5381" width="13.7109375" style="234" customWidth="1"/>
    <col min="5382" max="5382" width="15.5703125" style="234" customWidth="1"/>
    <col min="5383" max="5383" width="14.5703125" style="234" customWidth="1"/>
    <col min="5384" max="5385" width="13.7109375" style="234" customWidth="1"/>
    <col min="5386" max="5387" width="0" style="234" hidden="1" customWidth="1"/>
    <col min="5388" max="5389" width="11.85546875" style="234" customWidth="1"/>
    <col min="5390" max="5632" width="8.85546875" style="234"/>
    <col min="5633" max="5633" width="18.7109375" style="234" bestFit="1" customWidth="1"/>
    <col min="5634" max="5634" width="17.28515625" style="234" customWidth="1"/>
    <col min="5635" max="5635" width="13.7109375" style="234" customWidth="1"/>
    <col min="5636" max="5636" width="15.28515625" style="234" customWidth="1"/>
    <col min="5637" max="5637" width="13.7109375" style="234" customWidth="1"/>
    <col min="5638" max="5638" width="15.5703125" style="234" customWidth="1"/>
    <col min="5639" max="5639" width="14.5703125" style="234" customWidth="1"/>
    <col min="5640" max="5641" width="13.7109375" style="234" customWidth="1"/>
    <col min="5642" max="5643" width="0" style="234" hidden="1" customWidth="1"/>
    <col min="5644" max="5645" width="11.85546875" style="234" customWidth="1"/>
    <col min="5646" max="5888" width="8.85546875" style="234"/>
    <col min="5889" max="5889" width="18.7109375" style="234" bestFit="1" customWidth="1"/>
    <col min="5890" max="5890" width="17.28515625" style="234" customWidth="1"/>
    <col min="5891" max="5891" width="13.7109375" style="234" customWidth="1"/>
    <col min="5892" max="5892" width="15.28515625" style="234" customWidth="1"/>
    <col min="5893" max="5893" width="13.7109375" style="234" customWidth="1"/>
    <col min="5894" max="5894" width="15.5703125" style="234" customWidth="1"/>
    <col min="5895" max="5895" width="14.5703125" style="234" customWidth="1"/>
    <col min="5896" max="5897" width="13.7109375" style="234" customWidth="1"/>
    <col min="5898" max="5899" width="0" style="234" hidden="1" customWidth="1"/>
    <col min="5900" max="5901" width="11.85546875" style="234" customWidth="1"/>
    <col min="5902" max="6144" width="8.85546875" style="234"/>
    <col min="6145" max="6145" width="18.7109375" style="234" bestFit="1" customWidth="1"/>
    <col min="6146" max="6146" width="17.28515625" style="234" customWidth="1"/>
    <col min="6147" max="6147" width="13.7109375" style="234" customWidth="1"/>
    <col min="6148" max="6148" width="15.28515625" style="234" customWidth="1"/>
    <col min="6149" max="6149" width="13.7109375" style="234" customWidth="1"/>
    <col min="6150" max="6150" width="15.5703125" style="234" customWidth="1"/>
    <col min="6151" max="6151" width="14.5703125" style="234" customWidth="1"/>
    <col min="6152" max="6153" width="13.7109375" style="234" customWidth="1"/>
    <col min="6154" max="6155" width="0" style="234" hidden="1" customWidth="1"/>
    <col min="6156" max="6157" width="11.85546875" style="234" customWidth="1"/>
    <col min="6158" max="6400" width="8.85546875" style="234"/>
    <col min="6401" max="6401" width="18.7109375" style="234" bestFit="1" customWidth="1"/>
    <col min="6402" max="6402" width="17.28515625" style="234" customWidth="1"/>
    <col min="6403" max="6403" width="13.7109375" style="234" customWidth="1"/>
    <col min="6404" max="6404" width="15.28515625" style="234" customWidth="1"/>
    <col min="6405" max="6405" width="13.7109375" style="234" customWidth="1"/>
    <col min="6406" max="6406" width="15.5703125" style="234" customWidth="1"/>
    <col min="6407" max="6407" width="14.5703125" style="234" customWidth="1"/>
    <col min="6408" max="6409" width="13.7109375" style="234" customWidth="1"/>
    <col min="6410" max="6411" width="0" style="234" hidden="1" customWidth="1"/>
    <col min="6412" max="6413" width="11.85546875" style="234" customWidth="1"/>
    <col min="6414" max="6656" width="8.85546875" style="234"/>
    <col min="6657" max="6657" width="18.7109375" style="234" bestFit="1" customWidth="1"/>
    <col min="6658" max="6658" width="17.28515625" style="234" customWidth="1"/>
    <col min="6659" max="6659" width="13.7109375" style="234" customWidth="1"/>
    <col min="6660" max="6660" width="15.28515625" style="234" customWidth="1"/>
    <col min="6661" max="6661" width="13.7109375" style="234" customWidth="1"/>
    <col min="6662" max="6662" width="15.5703125" style="234" customWidth="1"/>
    <col min="6663" max="6663" width="14.5703125" style="234" customWidth="1"/>
    <col min="6664" max="6665" width="13.7109375" style="234" customWidth="1"/>
    <col min="6666" max="6667" width="0" style="234" hidden="1" customWidth="1"/>
    <col min="6668" max="6669" width="11.85546875" style="234" customWidth="1"/>
    <col min="6670" max="6912" width="8.85546875" style="234"/>
    <col min="6913" max="6913" width="18.7109375" style="234" bestFit="1" customWidth="1"/>
    <col min="6914" max="6914" width="17.28515625" style="234" customWidth="1"/>
    <col min="6915" max="6915" width="13.7109375" style="234" customWidth="1"/>
    <col min="6916" max="6916" width="15.28515625" style="234" customWidth="1"/>
    <col min="6917" max="6917" width="13.7109375" style="234" customWidth="1"/>
    <col min="6918" max="6918" width="15.5703125" style="234" customWidth="1"/>
    <col min="6919" max="6919" width="14.5703125" style="234" customWidth="1"/>
    <col min="6920" max="6921" width="13.7109375" style="234" customWidth="1"/>
    <col min="6922" max="6923" width="0" style="234" hidden="1" customWidth="1"/>
    <col min="6924" max="6925" width="11.85546875" style="234" customWidth="1"/>
    <col min="6926" max="7168" width="8.85546875" style="234"/>
    <col min="7169" max="7169" width="18.7109375" style="234" bestFit="1" customWidth="1"/>
    <col min="7170" max="7170" width="17.28515625" style="234" customWidth="1"/>
    <col min="7171" max="7171" width="13.7109375" style="234" customWidth="1"/>
    <col min="7172" max="7172" width="15.28515625" style="234" customWidth="1"/>
    <col min="7173" max="7173" width="13.7109375" style="234" customWidth="1"/>
    <col min="7174" max="7174" width="15.5703125" style="234" customWidth="1"/>
    <col min="7175" max="7175" width="14.5703125" style="234" customWidth="1"/>
    <col min="7176" max="7177" width="13.7109375" style="234" customWidth="1"/>
    <col min="7178" max="7179" width="0" style="234" hidden="1" customWidth="1"/>
    <col min="7180" max="7181" width="11.85546875" style="234" customWidth="1"/>
    <col min="7182" max="7424" width="8.85546875" style="234"/>
    <col min="7425" max="7425" width="18.7109375" style="234" bestFit="1" customWidth="1"/>
    <col min="7426" max="7426" width="17.28515625" style="234" customWidth="1"/>
    <col min="7427" max="7427" width="13.7109375" style="234" customWidth="1"/>
    <col min="7428" max="7428" width="15.28515625" style="234" customWidth="1"/>
    <col min="7429" max="7429" width="13.7109375" style="234" customWidth="1"/>
    <col min="7430" max="7430" width="15.5703125" style="234" customWidth="1"/>
    <col min="7431" max="7431" width="14.5703125" style="234" customWidth="1"/>
    <col min="7432" max="7433" width="13.7109375" style="234" customWidth="1"/>
    <col min="7434" max="7435" width="0" style="234" hidden="1" customWidth="1"/>
    <col min="7436" max="7437" width="11.85546875" style="234" customWidth="1"/>
    <col min="7438" max="7680" width="8.85546875" style="234"/>
    <col min="7681" max="7681" width="18.7109375" style="234" bestFit="1" customWidth="1"/>
    <col min="7682" max="7682" width="17.28515625" style="234" customWidth="1"/>
    <col min="7683" max="7683" width="13.7109375" style="234" customWidth="1"/>
    <col min="7684" max="7684" width="15.28515625" style="234" customWidth="1"/>
    <col min="7685" max="7685" width="13.7109375" style="234" customWidth="1"/>
    <col min="7686" max="7686" width="15.5703125" style="234" customWidth="1"/>
    <col min="7687" max="7687" width="14.5703125" style="234" customWidth="1"/>
    <col min="7688" max="7689" width="13.7109375" style="234" customWidth="1"/>
    <col min="7690" max="7691" width="0" style="234" hidden="1" customWidth="1"/>
    <col min="7692" max="7693" width="11.85546875" style="234" customWidth="1"/>
    <col min="7694" max="7936" width="8.85546875" style="234"/>
    <col min="7937" max="7937" width="18.7109375" style="234" bestFit="1" customWidth="1"/>
    <col min="7938" max="7938" width="17.28515625" style="234" customWidth="1"/>
    <col min="7939" max="7939" width="13.7109375" style="234" customWidth="1"/>
    <col min="7940" max="7940" width="15.28515625" style="234" customWidth="1"/>
    <col min="7941" max="7941" width="13.7109375" style="234" customWidth="1"/>
    <col min="7942" max="7942" width="15.5703125" style="234" customWidth="1"/>
    <col min="7943" max="7943" width="14.5703125" style="234" customWidth="1"/>
    <col min="7944" max="7945" width="13.7109375" style="234" customWidth="1"/>
    <col min="7946" max="7947" width="0" style="234" hidden="1" customWidth="1"/>
    <col min="7948" max="7949" width="11.85546875" style="234" customWidth="1"/>
    <col min="7950" max="8192" width="8.85546875" style="234"/>
    <col min="8193" max="8193" width="18.7109375" style="234" bestFit="1" customWidth="1"/>
    <col min="8194" max="8194" width="17.28515625" style="234" customWidth="1"/>
    <col min="8195" max="8195" width="13.7109375" style="234" customWidth="1"/>
    <col min="8196" max="8196" width="15.28515625" style="234" customWidth="1"/>
    <col min="8197" max="8197" width="13.7109375" style="234" customWidth="1"/>
    <col min="8198" max="8198" width="15.5703125" style="234" customWidth="1"/>
    <col min="8199" max="8199" width="14.5703125" style="234" customWidth="1"/>
    <col min="8200" max="8201" width="13.7109375" style="234" customWidth="1"/>
    <col min="8202" max="8203" width="0" style="234" hidden="1" customWidth="1"/>
    <col min="8204" max="8205" width="11.85546875" style="234" customWidth="1"/>
    <col min="8206" max="8448" width="8.85546875" style="234"/>
    <col min="8449" max="8449" width="18.7109375" style="234" bestFit="1" customWidth="1"/>
    <col min="8450" max="8450" width="17.28515625" style="234" customWidth="1"/>
    <col min="8451" max="8451" width="13.7109375" style="234" customWidth="1"/>
    <col min="8452" max="8452" width="15.28515625" style="234" customWidth="1"/>
    <col min="8453" max="8453" width="13.7109375" style="234" customWidth="1"/>
    <col min="8454" max="8454" width="15.5703125" style="234" customWidth="1"/>
    <col min="8455" max="8455" width="14.5703125" style="234" customWidth="1"/>
    <col min="8456" max="8457" width="13.7109375" style="234" customWidth="1"/>
    <col min="8458" max="8459" width="0" style="234" hidden="1" customWidth="1"/>
    <col min="8460" max="8461" width="11.85546875" style="234" customWidth="1"/>
    <col min="8462" max="8704" width="8.85546875" style="234"/>
    <col min="8705" max="8705" width="18.7109375" style="234" bestFit="1" customWidth="1"/>
    <col min="8706" max="8706" width="17.28515625" style="234" customWidth="1"/>
    <col min="8707" max="8707" width="13.7109375" style="234" customWidth="1"/>
    <col min="8708" max="8708" width="15.28515625" style="234" customWidth="1"/>
    <col min="8709" max="8709" width="13.7109375" style="234" customWidth="1"/>
    <col min="8710" max="8710" width="15.5703125" style="234" customWidth="1"/>
    <col min="8711" max="8711" width="14.5703125" style="234" customWidth="1"/>
    <col min="8712" max="8713" width="13.7109375" style="234" customWidth="1"/>
    <col min="8714" max="8715" width="0" style="234" hidden="1" customWidth="1"/>
    <col min="8716" max="8717" width="11.85546875" style="234" customWidth="1"/>
    <col min="8718" max="8960" width="8.85546875" style="234"/>
    <col min="8961" max="8961" width="18.7109375" style="234" bestFit="1" customWidth="1"/>
    <col min="8962" max="8962" width="17.28515625" style="234" customWidth="1"/>
    <col min="8963" max="8963" width="13.7109375" style="234" customWidth="1"/>
    <col min="8964" max="8964" width="15.28515625" style="234" customWidth="1"/>
    <col min="8965" max="8965" width="13.7109375" style="234" customWidth="1"/>
    <col min="8966" max="8966" width="15.5703125" style="234" customWidth="1"/>
    <col min="8967" max="8967" width="14.5703125" style="234" customWidth="1"/>
    <col min="8968" max="8969" width="13.7109375" style="234" customWidth="1"/>
    <col min="8970" max="8971" width="0" style="234" hidden="1" customWidth="1"/>
    <col min="8972" max="8973" width="11.85546875" style="234" customWidth="1"/>
    <col min="8974" max="9216" width="8.85546875" style="234"/>
    <col min="9217" max="9217" width="18.7109375" style="234" bestFit="1" customWidth="1"/>
    <col min="9218" max="9218" width="17.28515625" style="234" customWidth="1"/>
    <col min="9219" max="9219" width="13.7109375" style="234" customWidth="1"/>
    <col min="9220" max="9220" width="15.28515625" style="234" customWidth="1"/>
    <col min="9221" max="9221" width="13.7109375" style="234" customWidth="1"/>
    <col min="9222" max="9222" width="15.5703125" style="234" customWidth="1"/>
    <col min="9223" max="9223" width="14.5703125" style="234" customWidth="1"/>
    <col min="9224" max="9225" width="13.7109375" style="234" customWidth="1"/>
    <col min="9226" max="9227" width="0" style="234" hidden="1" customWidth="1"/>
    <col min="9228" max="9229" width="11.85546875" style="234" customWidth="1"/>
    <col min="9230" max="9472" width="8.85546875" style="234"/>
    <col min="9473" max="9473" width="18.7109375" style="234" bestFit="1" customWidth="1"/>
    <col min="9474" max="9474" width="17.28515625" style="234" customWidth="1"/>
    <col min="9475" max="9475" width="13.7109375" style="234" customWidth="1"/>
    <col min="9476" max="9476" width="15.28515625" style="234" customWidth="1"/>
    <col min="9477" max="9477" width="13.7109375" style="234" customWidth="1"/>
    <col min="9478" max="9478" width="15.5703125" style="234" customWidth="1"/>
    <col min="9479" max="9479" width="14.5703125" style="234" customWidth="1"/>
    <col min="9480" max="9481" width="13.7109375" style="234" customWidth="1"/>
    <col min="9482" max="9483" width="0" style="234" hidden="1" customWidth="1"/>
    <col min="9484" max="9485" width="11.85546875" style="234" customWidth="1"/>
    <col min="9486" max="9728" width="8.85546875" style="234"/>
    <col min="9729" max="9729" width="18.7109375" style="234" bestFit="1" customWidth="1"/>
    <col min="9730" max="9730" width="17.28515625" style="234" customWidth="1"/>
    <col min="9731" max="9731" width="13.7109375" style="234" customWidth="1"/>
    <col min="9732" max="9732" width="15.28515625" style="234" customWidth="1"/>
    <col min="9733" max="9733" width="13.7109375" style="234" customWidth="1"/>
    <col min="9734" max="9734" width="15.5703125" style="234" customWidth="1"/>
    <col min="9735" max="9735" width="14.5703125" style="234" customWidth="1"/>
    <col min="9736" max="9737" width="13.7109375" style="234" customWidth="1"/>
    <col min="9738" max="9739" width="0" style="234" hidden="1" customWidth="1"/>
    <col min="9740" max="9741" width="11.85546875" style="234" customWidth="1"/>
    <col min="9742" max="9984" width="8.85546875" style="234"/>
    <col min="9985" max="9985" width="18.7109375" style="234" bestFit="1" customWidth="1"/>
    <col min="9986" max="9986" width="17.28515625" style="234" customWidth="1"/>
    <col min="9987" max="9987" width="13.7109375" style="234" customWidth="1"/>
    <col min="9988" max="9988" width="15.28515625" style="234" customWidth="1"/>
    <col min="9989" max="9989" width="13.7109375" style="234" customWidth="1"/>
    <col min="9990" max="9990" width="15.5703125" style="234" customWidth="1"/>
    <col min="9991" max="9991" width="14.5703125" style="234" customWidth="1"/>
    <col min="9992" max="9993" width="13.7109375" style="234" customWidth="1"/>
    <col min="9994" max="9995" width="0" style="234" hidden="1" customWidth="1"/>
    <col min="9996" max="9997" width="11.85546875" style="234" customWidth="1"/>
    <col min="9998" max="10240" width="8.85546875" style="234"/>
    <col min="10241" max="10241" width="18.7109375" style="234" bestFit="1" customWidth="1"/>
    <col min="10242" max="10242" width="17.28515625" style="234" customWidth="1"/>
    <col min="10243" max="10243" width="13.7109375" style="234" customWidth="1"/>
    <col min="10244" max="10244" width="15.28515625" style="234" customWidth="1"/>
    <col min="10245" max="10245" width="13.7109375" style="234" customWidth="1"/>
    <col min="10246" max="10246" width="15.5703125" style="234" customWidth="1"/>
    <col min="10247" max="10247" width="14.5703125" style="234" customWidth="1"/>
    <col min="10248" max="10249" width="13.7109375" style="234" customWidth="1"/>
    <col min="10250" max="10251" width="0" style="234" hidden="1" customWidth="1"/>
    <col min="10252" max="10253" width="11.85546875" style="234" customWidth="1"/>
    <col min="10254" max="10496" width="8.85546875" style="234"/>
    <col min="10497" max="10497" width="18.7109375" style="234" bestFit="1" customWidth="1"/>
    <col min="10498" max="10498" width="17.28515625" style="234" customWidth="1"/>
    <col min="10499" max="10499" width="13.7109375" style="234" customWidth="1"/>
    <col min="10500" max="10500" width="15.28515625" style="234" customWidth="1"/>
    <col min="10501" max="10501" width="13.7109375" style="234" customWidth="1"/>
    <col min="10502" max="10502" width="15.5703125" style="234" customWidth="1"/>
    <col min="10503" max="10503" width="14.5703125" style="234" customWidth="1"/>
    <col min="10504" max="10505" width="13.7109375" style="234" customWidth="1"/>
    <col min="10506" max="10507" width="0" style="234" hidden="1" customWidth="1"/>
    <col min="10508" max="10509" width="11.85546875" style="234" customWidth="1"/>
    <col min="10510" max="10752" width="8.85546875" style="234"/>
    <col min="10753" max="10753" width="18.7109375" style="234" bestFit="1" customWidth="1"/>
    <col min="10754" max="10754" width="17.28515625" style="234" customWidth="1"/>
    <col min="10755" max="10755" width="13.7109375" style="234" customWidth="1"/>
    <col min="10756" max="10756" width="15.28515625" style="234" customWidth="1"/>
    <col min="10757" max="10757" width="13.7109375" style="234" customWidth="1"/>
    <col min="10758" max="10758" width="15.5703125" style="234" customWidth="1"/>
    <col min="10759" max="10759" width="14.5703125" style="234" customWidth="1"/>
    <col min="10760" max="10761" width="13.7109375" style="234" customWidth="1"/>
    <col min="10762" max="10763" width="0" style="234" hidden="1" customWidth="1"/>
    <col min="10764" max="10765" width="11.85546875" style="234" customWidth="1"/>
    <col min="10766" max="11008" width="8.85546875" style="234"/>
    <col min="11009" max="11009" width="18.7109375" style="234" bestFit="1" customWidth="1"/>
    <col min="11010" max="11010" width="17.28515625" style="234" customWidth="1"/>
    <col min="11011" max="11011" width="13.7109375" style="234" customWidth="1"/>
    <col min="11012" max="11012" width="15.28515625" style="234" customWidth="1"/>
    <col min="11013" max="11013" width="13.7109375" style="234" customWidth="1"/>
    <col min="11014" max="11014" width="15.5703125" style="234" customWidth="1"/>
    <col min="11015" max="11015" width="14.5703125" style="234" customWidth="1"/>
    <col min="11016" max="11017" width="13.7109375" style="234" customWidth="1"/>
    <col min="11018" max="11019" width="0" style="234" hidden="1" customWidth="1"/>
    <col min="11020" max="11021" width="11.85546875" style="234" customWidth="1"/>
    <col min="11022" max="11264" width="8.85546875" style="234"/>
    <col min="11265" max="11265" width="18.7109375" style="234" bestFit="1" customWidth="1"/>
    <col min="11266" max="11266" width="17.28515625" style="234" customWidth="1"/>
    <col min="11267" max="11267" width="13.7109375" style="234" customWidth="1"/>
    <col min="11268" max="11268" width="15.28515625" style="234" customWidth="1"/>
    <col min="11269" max="11269" width="13.7109375" style="234" customWidth="1"/>
    <col min="11270" max="11270" width="15.5703125" style="234" customWidth="1"/>
    <col min="11271" max="11271" width="14.5703125" style="234" customWidth="1"/>
    <col min="11272" max="11273" width="13.7109375" style="234" customWidth="1"/>
    <col min="11274" max="11275" width="0" style="234" hidden="1" customWidth="1"/>
    <col min="11276" max="11277" width="11.85546875" style="234" customWidth="1"/>
    <col min="11278" max="11520" width="8.85546875" style="234"/>
    <col min="11521" max="11521" width="18.7109375" style="234" bestFit="1" customWidth="1"/>
    <col min="11522" max="11522" width="17.28515625" style="234" customWidth="1"/>
    <col min="11523" max="11523" width="13.7109375" style="234" customWidth="1"/>
    <col min="11524" max="11524" width="15.28515625" style="234" customWidth="1"/>
    <col min="11525" max="11525" width="13.7109375" style="234" customWidth="1"/>
    <col min="11526" max="11526" width="15.5703125" style="234" customWidth="1"/>
    <col min="11527" max="11527" width="14.5703125" style="234" customWidth="1"/>
    <col min="11528" max="11529" width="13.7109375" style="234" customWidth="1"/>
    <col min="11530" max="11531" width="0" style="234" hidden="1" customWidth="1"/>
    <col min="11532" max="11533" width="11.85546875" style="234" customWidth="1"/>
    <col min="11534" max="11776" width="8.85546875" style="234"/>
    <col min="11777" max="11777" width="18.7109375" style="234" bestFit="1" customWidth="1"/>
    <col min="11778" max="11778" width="17.28515625" style="234" customWidth="1"/>
    <col min="11779" max="11779" width="13.7109375" style="234" customWidth="1"/>
    <col min="11780" max="11780" width="15.28515625" style="234" customWidth="1"/>
    <col min="11781" max="11781" width="13.7109375" style="234" customWidth="1"/>
    <col min="11782" max="11782" width="15.5703125" style="234" customWidth="1"/>
    <col min="11783" max="11783" width="14.5703125" style="234" customWidth="1"/>
    <col min="11784" max="11785" width="13.7109375" style="234" customWidth="1"/>
    <col min="11786" max="11787" width="0" style="234" hidden="1" customWidth="1"/>
    <col min="11788" max="11789" width="11.85546875" style="234" customWidth="1"/>
    <col min="11790" max="12032" width="8.85546875" style="234"/>
    <col min="12033" max="12033" width="18.7109375" style="234" bestFit="1" customWidth="1"/>
    <col min="12034" max="12034" width="17.28515625" style="234" customWidth="1"/>
    <col min="12035" max="12035" width="13.7109375" style="234" customWidth="1"/>
    <col min="12036" max="12036" width="15.28515625" style="234" customWidth="1"/>
    <col min="12037" max="12037" width="13.7109375" style="234" customWidth="1"/>
    <col min="12038" max="12038" width="15.5703125" style="234" customWidth="1"/>
    <col min="12039" max="12039" width="14.5703125" style="234" customWidth="1"/>
    <col min="12040" max="12041" width="13.7109375" style="234" customWidth="1"/>
    <col min="12042" max="12043" width="0" style="234" hidden="1" customWidth="1"/>
    <col min="12044" max="12045" width="11.85546875" style="234" customWidth="1"/>
    <col min="12046" max="12288" width="8.85546875" style="234"/>
    <col min="12289" max="12289" width="18.7109375" style="234" bestFit="1" customWidth="1"/>
    <col min="12290" max="12290" width="17.28515625" style="234" customWidth="1"/>
    <col min="12291" max="12291" width="13.7109375" style="234" customWidth="1"/>
    <col min="12292" max="12292" width="15.28515625" style="234" customWidth="1"/>
    <col min="12293" max="12293" width="13.7109375" style="234" customWidth="1"/>
    <col min="12294" max="12294" width="15.5703125" style="234" customWidth="1"/>
    <col min="12295" max="12295" width="14.5703125" style="234" customWidth="1"/>
    <col min="12296" max="12297" width="13.7109375" style="234" customWidth="1"/>
    <col min="12298" max="12299" width="0" style="234" hidden="1" customWidth="1"/>
    <col min="12300" max="12301" width="11.85546875" style="234" customWidth="1"/>
    <col min="12302" max="12544" width="8.85546875" style="234"/>
    <col min="12545" max="12545" width="18.7109375" style="234" bestFit="1" customWidth="1"/>
    <col min="12546" max="12546" width="17.28515625" style="234" customWidth="1"/>
    <col min="12547" max="12547" width="13.7109375" style="234" customWidth="1"/>
    <col min="12548" max="12548" width="15.28515625" style="234" customWidth="1"/>
    <col min="12549" max="12549" width="13.7109375" style="234" customWidth="1"/>
    <col min="12550" max="12550" width="15.5703125" style="234" customWidth="1"/>
    <col min="12551" max="12551" width="14.5703125" style="234" customWidth="1"/>
    <col min="12552" max="12553" width="13.7109375" style="234" customWidth="1"/>
    <col min="12554" max="12555" width="0" style="234" hidden="1" customWidth="1"/>
    <col min="12556" max="12557" width="11.85546875" style="234" customWidth="1"/>
    <col min="12558" max="12800" width="8.85546875" style="234"/>
    <col min="12801" max="12801" width="18.7109375" style="234" bestFit="1" customWidth="1"/>
    <col min="12802" max="12802" width="17.28515625" style="234" customWidth="1"/>
    <col min="12803" max="12803" width="13.7109375" style="234" customWidth="1"/>
    <col min="12804" max="12804" width="15.28515625" style="234" customWidth="1"/>
    <col min="12805" max="12805" width="13.7109375" style="234" customWidth="1"/>
    <col min="12806" max="12806" width="15.5703125" style="234" customWidth="1"/>
    <col min="12807" max="12807" width="14.5703125" style="234" customWidth="1"/>
    <col min="12808" max="12809" width="13.7109375" style="234" customWidth="1"/>
    <col min="12810" max="12811" width="0" style="234" hidden="1" customWidth="1"/>
    <col min="12812" max="12813" width="11.85546875" style="234" customWidth="1"/>
    <col min="12814" max="13056" width="8.85546875" style="234"/>
    <col min="13057" max="13057" width="18.7109375" style="234" bestFit="1" customWidth="1"/>
    <col min="13058" max="13058" width="17.28515625" style="234" customWidth="1"/>
    <col min="13059" max="13059" width="13.7109375" style="234" customWidth="1"/>
    <col min="13060" max="13060" width="15.28515625" style="234" customWidth="1"/>
    <col min="13061" max="13061" width="13.7109375" style="234" customWidth="1"/>
    <col min="13062" max="13062" width="15.5703125" style="234" customWidth="1"/>
    <col min="13063" max="13063" width="14.5703125" style="234" customWidth="1"/>
    <col min="13064" max="13065" width="13.7109375" style="234" customWidth="1"/>
    <col min="13066" max="13067" width="0" style="234" hidden="1" customWidth="1"/>
    <col min="13068" max="13069" width="11.85546875" style="234" customWidth="1"/>
    <col min="13070" max="13312" width="8.85546875" style="234"/>
    <col min="13313" max="13313" width="18.7109375" style="234" bestFit="1" customWidth="1"/>
    <col min="13314" max="13314" width="17.28515625" style="234" customWidth="1"/>
    <col min="13315" max="13315" width="13.7109375" style="234" customWidth="1"/>
    <col min="13316" max="13316" width="15.28515625" style="234" customWidth="1"/>
    <col min="13317" max="13317" width="13.7109375" style="234" customWidth="1"/>
    <col min="13318" max="13318" width="15.5703125" style="234" customWidth="1"/>
    <col min="13319" max="13319" width="14.5703125" style="234" customWidth="1"/>
    <col min="13320" max="13321" width="13.7109375" style="234" customWidth="1"/>
    <col min="13322" max="13323" width="0" style="234" hidden="1" customWidth="1"/>
    <col min="13324" max="13325" width="11.85546875" style="234" customWidth="1"/>
    <col min="13326" max="13568" width="8.85546875" style="234"/>
    <col min="13569" max="13569" width="18.7109375" style="234" bestFit="1" customWidth="1"/>
    <col min="13570" max="13570" width="17.28515625" style="234" customWidth="1"/>
    <col min="13571" max="13571" width="13.7109375" style="234" customWidth="1"/>
    <col min="13572" max="13572" width="15.28515625" style="234" customWidth="1"/>
    <col min="13573" max="13573" width="13.7109375" style="234" customWidth="1"/>
    <col min="13574" max="13574" width="15.5703125" style="234" customWidth="1"/>
    <col min="13575" max="13575" width="14.5703125" style="234" customWidth="1"/>
    <col min="13576" max="13577" width="13.7109375" style="234" customWidth="1"/>
    <col min="13578" max="13579" width="0" style="234" hidden="1" customWidth="1"/>
    <col min="13580" max="13581" width="11.85546875" style="234" customWidth="1"/>
    <col min="13582" max="13824" width="8.85546875" style="234"/>
    <col min="13825" max="13825" width="18.7109375" style="234" bestFit="1" customWidth="1"/>
    <col min="13826" max="13826" width="17.28515625" style="234" customWidth="1"/>
    <col min="13827" max="13827" width="13.7109375" style="234" customWidth="1"/>
    <col min="13828" max="13828" width="15.28515625" style="234" customWidth="1"/>
    <col min="13829" max="13829" width="13.7109375" style="234" customWidth="1"/>
    <col min="13830" max="13830" width="15.5703125" style="234" customWidth="1"/>
    <col min="13831" max="13831" width="14.5703125" style="234" customWidth="1"/>
    <col min="13832" max="13833" width="13.7109375" style="234" customWidth="1"/>
    <col min="13834" max="13835" width="0" style="234" hidden="1" customWidth="1"/>
    <col min="13836" max="13837" width="11.85546875" style="234" customWidth="1"/>
    <col min="13838" max="14080" width="8.85546875" style="234"/>
    <col min="14081" max="14081" width="18.7109375" style="234" bestFit="1" customWidth="1"/>
    <col min="14082" max="14082" width="17.28515625" style="234" customWidth="1"/>
    <col min="14083" max="14083" width="13.7109375" style="234" customWidth="1"/>
    <col min="14084" max="14084" width="15.28515625" style="234" customWidth="1"/>
    <col min="14085" max="14085" width="13.7109375" style="234" customWidth="1"/>
    <col min="14086" max="14086" width="15.5703125" style="234" customWidth="1"/>
    <col min="14087" max="14087" width="14.5703125" style="234" customWidth="1"/>
    <col min="14088" max="14089" width="13.7109375" style="234" customWidth="1"/>
    <col min="14090" max="14091" width="0" style="234" hidden="1" customWidth="1"/>
    <col min="14092" max="14093" width="11.85546875" style="234" customWidth="1"/>
    <col min="14094" max="14336" width="8.85546875" style="234"/>
    <col min="14337" max="14337" width="18.7109375" style="234" bestFit="1" customWidth="1"/>
    <col min="14338" max="14338" width="17.28515625" style="234" customWidth="1"/>
    <col min="14339" max="14339" width="13.7109375" style="234" customWidth="1"/>
    <col min="14340" max="14340" width="15.28515625" style="234" customWidth="1"/>
    <col min="14341" max="14341" width="13.7109375" style="234" customWidth="1"/>
    <col min="14342" max="14342" width="15.5703125" style="234" customWidth="1"/>
    <col min="14343" max="14343" width="14.5703125" style="234" customWidth="1"/>
    <col min="14344" max="14345" width="13.7109375" style="234" customWidth="1"/>
    <col min="14346" max="14347" width="0" style="234" hidden="1" customWidth="1"/>
    <col min="14348" max="14349" width="11.85546875" style="234" customWidth="1"/>
    <col min="14350" max="14592" width="8.85546875" style="234"/>
    <col min="14593" max="14593" width="18.7109375" style="234" bestFit="1" customWidth="1"/>
    <col min="14594" max="14594" width="17.28515625" style="234" customWidth="1"/>
    <col min="14595" max="14595" width="13.7109375" style="234" customWidth="1"/>
    <col min="14596" max="14596" width="15.28515625" style="234" customWidth="1"/>
    <col min="14597" max="14597" width="13.7109375" style="234" customWidth="1"/>
    <col min="14598" max="14598" width="15.5703125" style="234" customWidth="1"/>
    <col min="14599" max="14599" width="14.5703125" style="234" customWidth="1"/>
    <col min="14600" max="14601" width="13.7109375" style="234" customWidth="1"/>
    <col min="14602" max="14603" width="0" style="234" hidden="1" customWidth="1"/>
    <col min="14604" max="14605" width="11.85546875" style="234" customWidth="1"/>
    <col min="14606" max="14848" width="8.85546875" style="234"/>
    <col min="14849" max="14849" width="18.7109375" style="234" bestFit="1" customWidth="1"/>
    <col min="14850" max="14850" width="17.28515625" style="234" customWidth="1"/>
    <col min="14851" max="14851" width="13.7109375" style="234" customWidth="1"/>
    <col min="14852" max="14852" width="15.28515625" style="234" customWidth="1"/>
    <col min="14853" max="14853" width="13.7109375" style="234" customWidth="1"/>
    <col min="14854" max="14854" width="15.5703125" style="234" customWidth="1"/>
    <col min="14855" max="14855" width="14.5703125" style="234" customWidth="1"/>
    <col min="14856" max="14857" width="13.7109375" style="234" customWidth="1"/>
    <col min="14858" max="14859" width="0" style="234" hidden="1" customWidth="1"/>
    <col min="14860" max="14861" width="11.85546875" style="234" customWidth="1"/>
    <col min="14862" max="15104" width="8.85546875" style="234"/>
    <col min="15105" max="15105" width="18.7109375" style="234" bestFit="1" customWidth="1"/>
    <col min="15106" max="15106" width="17.28515625" style="234" customWidth="1"/>
    <col min="15107" max="15107" width="13.7109375" style="234" customWidth="1"/>
    <col min="15108" max="15108" width="15.28515625" style="234" customWidth="1"/>
    <col min="15109" max="15109" width="13.7109375" style="234" customWidth="1"/>
    <col min="15110" max="15110" width="15.5703125" style="234" customWidth="1"/>
    <col min="15111" max="15111" width="14.5703125" style="234" customWidth="1"/>
    <col min="15112" max="15113" width="13.7109375" style="234" customWidth="1"/>
    <col min="15114" max="15115" width="0" style="234" hidden="1" customWidth="1"/>
    <col min="15116" max="15117" width="11.85546875" style="234" customWidth="1"/>
    <col min="15118" max="15360" width="8.85546875" style="234"/>
    <col min="15361" max="15361" width="18.7109375" style="234" bestFit="1" customWidth="1"/>
    <col min="15362" max="15362" width="17.28515625" style="234" customWidth="1"/>
    <col min="15363" max="15363" width="13.7109375" style="234" customWidth="1"/>
    <col min="15364" max="15364" width="15.28515625" style="234" customWidth="1"/>
    <col min="15365" max="15365" width="13.7109375" style="234" customWidth="1"/>
    <col min="15366" max="15366" width="15.5703125" style="234" customWidth="1"/>
    <col min="15367" max="15367" width="14.5703125" style="234" customWidth="1"/>
    <col min="15368" max="15369" width="13.7109375" style="234" customWidth="1"/>
    <col min="15370" max="15371" width="0" style="234" hidden="1" customWidth="1"/>
    <col min="15372" max="15373" width="11.85546875" style="234" customWidth="1"/>
    <col min="15374" max="15616" width="8.85546875" style="234"/>
    <col min="15617" max="15617" width="18.7109375" style="234" bestFit="1" customWidth="1"/>
    <col min="15618" max="15618" width="17.28515625" style="234" customWidth="1"/>
    <col min="15619" max="15619" width="13.7109375" style="234" customWidth="1"/>
    <col min="15620" max="15620" width="15.28515625" style="234" customWidth="1"/>
    <col min="15621" max="15621" width="13.7109375" style="234" customWidth="1"/>
    <col min="15622" max="15622" width="15.5703125" style="234" customWidth="1"/>
    <col min="15623" max="15623" width="14.5703125" style="234" customWidth="1"/>
    <col min="15624" max="15625" width="13.7109375" style="234" customWidth="1"/>
    <col min="15626" max="15627" width="0" style="234" hidden="1" customWidth="1"/>
    <col min="15628" max="15629" width="11.85546875" style="234" customWidth="1"/>
    <col min="15630" max="15872" width="8.85546875" style="234"/>
    <col min="15873" max="15873" width="18.7109375" style="234" bestFit="1" customWidth="1"/>
    <col min="15874" max="15874" width="17.28515625" style="234" customWidth="1"/>
    <col min="15875" max="15875" width="13.7109375" style="234" customWidth="1"/>
    <col min="15876" max="15876" width="15.28515625" style="234" customWidth="1"/>
    <col min="15877" max="15877" width="13.7109375" style="234" customWidth="1"/>
    <col min="15878" max="15878" width="15.5703125" style="234" customWidth="1"/>
    <col min="15879" max="15879" width="14.5703125" style="234" customWidth="1"/>
    <col min="15880" max="15881" width="13.7109375" style="234" customWidth="1"/>
    <col min="15882" max="15883" width="0" style="234" hidden="1" customWidth="1"/>
    <col min="15884" max="15885" width="11.85546875" style="234" customWidth="1"/>
    <col min="15886" max="16128" width="8.85546875" style="234"/>
    <col min="16129" max="16129" width="18.7109375" style="234" bestFit="1" customWidth="1"/>
    <col min="16130" max="16130" width="17.28515625" style="234" customWidth="1"/>
    <col min="16131" max="16131" width="13.7109375" style="234" customWidth="1"/>
    <col min="16132" max="16132" width="15.28515625" style="234" customWidth="1"/>
    <col min="16133" max="16133" width="13.7109375" style="234" customWidth="1"/>
    <col min="16134" max="16134" width="15.5703125" style="234" customWidth="1"/>
    <col min="16135" max="16135" width="14.5703125" style="234" customWidth="1"/>
    <col min="16136" max="16137" width="13.7109375" style="234" customWidth="1"/>
    <col min="16138" max="16139" width="0" style="234" hidden="1" customWidth="1"/>
    <col min="16140" max="16141" width="11.85546875" style="234" customWidth="1"/>
    <col min="16142" max="16384" width="8.85546875" style="234"/>
  </cols>
  <sheetData>
    <row r="1" spans="1:28" ht="35.1" customHeight="1" x14ac:dyDescent="0.2">
      <c r="A1" s="551" t="s">
        <v>299</v>
      </c>
      <c r="B1" s="552"/>
      <c r="C1" s="552"/>
      <c r="D1" s="552"/>
      <c r="E1" s="552"/>
      <c r="F1" s="552"/>
      <c r="G1" s="552"/>
      <c r="H1" s="552"/>
      <c r="I1" s="552"/>
      <c r="J1" s="552"/>
      <c r="K1" s="553"/>
      <c r="L1" s="560" t="s">
        <v>326</v>
      </c>
      <c r="M1" s="561"/>
    </row>
    <row r="2" spans="1:28" ht="27" customHeight="1" x14ac:dyDescent="0.2">
      <c r="A2" s="554"/>
      <c r="B2" s="555"/>
      <c r="C2" s="555"/>
      <c r="D2" s="555"/>
      <c r="E2" s="555"/>
      <c r="F2" s="555"/>
      <c r="G2" s="555"/>
      <c r="H2" s="555"/>
      <c r="I2" s="555"/>
      <c r="J2" s="555"/>
      <c r="K2" s="556"/>
      <c r="L2" s="562" t="s">
        <v>515</v>
      </c>
      <c r="M2" s="563"/>
    </row>
    <row r="3" spans="1:28" ht="26.25" customHeight="1" thickBot="1" x14ac:dyDescent="0.25">
      <c r="A3" s="557"/>
      <c r="B3" s="558"/>
      <c r="C3" s="558"/>
      <c r="D3" s="558"/>
      <c r="E3" s="558"/>
      <c r="F3" s="558"/>
      <c r="G3" s="558"/>
      <c r="H3" s="558"/>
      <c r="I3" s="558"/>
      <c r="J3" s="558"/>
      <c r="K3" s="559"/>
      <c r="L3" s="564" t="s">
        <v>368</v>
      </c>
      <c r="M3" s="565"/>
    </row>
    <row r="4" spans="1:28" ht="19.5" customHeight="1" x14ac:dyDescent="0.25">
      <c r="A4" s="427"/>
      <c r="B4" s="566" t="s">
        <v>327</v>
      </c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</row>
    <row r="5" spans="1:28" s="236" customFormat="1" ht="18" customHeight="1" x14ac:dyDescent="0.25">
      <c r="A5" s="427"/>
      <c r="B5" s="566" t="s">
        <v>328</v>
      </c>
      <c r="C5" s="566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</row>
    <row r="6" spans="1:28" s="189" customFormat="1" ht="42.75" customHeight="1" thickBot="1" x14ac:dyDescent="0.3">
      <c r="A6" s="428"/>
      <c r="B6" s="567" t="s">
        <v>302</v>
      </c>
      <c r="C6" s="567"/>
      <c r="D6" s="567"/>
      <c r="E6" s="567"/>
      <c r="F6" s="567"/>
      <c r="G6" s="567"/>
      <c r="H6" s="567"/>
      <c r="I6" s="567"/>
      <c r="J6" s="567"/>
      <c r="K6" s="567"/>
      <c r="L6" s="567"/>
      <c r="M6" s="567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</row>
    <row r="7" spans="1:28" s="189" customFormat="1" ht="19.5" customHeight="1" thickBot="1" x14ac:dyDescent="0.3">
      <c r="A7" s="429" t="s">
        <v>369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546"/>
      <c r="M7" s="547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</row>
    <row r="8" spans="1:28" s="190" customFormat="1" ht="19.5" customHeight="1" thickBot="1" x14ac:dyDescent="0.3">
      <c r="A8" s="548" t="s">
        <v>516</v>
      </c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50"/>
      <c r="N8" s="188"/>
    </row>
    <row r="9" spans="1:28" s="189" customFormat="1" ht="30" x14ac:dyDescent="0.25">
      <c r="A9" s="602" t="s">
        <v>329</v>
      </c>
      <c r="B9" s="431" t="s">
        <v>108</v>
      </c>
      <c r="C9" s="431" t="s">
        <v>330</v>
      </c>
      <c r="D9" s="431" t="s">
        <v>356</v>
      </c>
      <c r="E9" s="431" t="s">
        <v>517</v>
      </c>
      <c r="F9" s="431" t="s">
        <v>357</v>
      </c>
      <c r="G9" s="431" t="s">
        <v>358</v>
      </c>
      <c r="H9" s="431" t="s">
        <v>367</v>
      </c>
      <c r="I9" s="431" t="s">
        <v>331</v>
      </c>
      <c r="J9" s="432" t="s">
        <v>332</v>
      </c>
      <c r="K9" s="603"/>
      <c r="L9" s="603"/>
      <c r="M9" s="603"/>
      <c r="N9" s="603"/>
    </row>
    <row r="10" spans="1:28" s="190" customFormat="1" ht="18" customHeight="1" x14ac:dyDescent="0.25">
      <c r="A10" s="433" t="s">
        <v>359</v>
      </c>
      <c r="B10" s="604"/>
      <c r="C10" s="604"/>
      <c r="D10" s="604" t="s">
        <v>518</v>
      </c>
      <c r="E10" s="605" t="s">
        <v>519</v>
      </c>
      <c r="F10" s="605" t="s">
        <v>520</v>
      </c>
      <c r="G10" s="605" t="s">
        <v>521</v>
      </c>
      <c r="H10" s="604" t="s">
        <v>522</v>
      </c>
      <c r="I10" s="604"/>
      <c r="J10" s="606"/>
      <c r="K10" s="603"/>
      <c r="L10" s="603"/>
      <c r="M10" s="603"/>
      <c r="N10" s="603"/>
    </row>
    <row r="11" spans="1:28" s="189" customFormat="1" ht="18" customHeight="1" x14ac:dyDescent="0.25">
      <c r="A11" s="433" t="s">
        <v>307</v>
      </c>
      <c r="B11" s="607" t="s">
        <v>523</v>
      </c>
      <c r="C11" s="607" t="s">
        <v>448</v>
      </c>
      <c r="D11" s="604"/>
      <c r="E11" s="604"/>
      <c r="F11" s="604"/>
      <c r="G11" s="604"/>
      <c r="H11" s="604" t="s">
        <v>524</v>
      </c>
      <c r="I11" s="604" t="s">
        <v>525</v>
      </c>
      <c r="J11" s="606"/>
      <c r="K11" s="603"/>
      <c r="L11" s="603"/>
      <c r="M11" s="603"/>
      <c r="N11" s="603"/>
    </row>
    <row r="12" spans="1:28" s="189" customFormat="1" ht="15" x14ac:dyDescent="0.25">
      <c r="A12" s="433" t="s">
        <v>307</v>
      </c>
      <c r="B12" s="607" t="s">
        <v>393</v>
      </c>
      <c r="C12" s="607" t="s">
        <v>392</v>
      </c>
      <c r="D12" s="604" t="s">
        <v>526</v>
      </c>
      <c r="E12" s="604" t="s">
        <v>527</v>
      </c>
      <c r="F12" s="604"/>
      <c r="G12" s="604"/>
      <c r="H12" s="604" t="s">
        <v>422</v>
      </c>
      <c r="I12" s="604"/>
      <c r="J12" s="606" t="s">
        <v>528</v>
      </c>
      <c r="K12" s="608"/>
      <c r="L12" s="608"/>
      <c r="M12" s="608"/>
      <c r="N12" s="608"/>
    </row>
    <row r="13" spans="1:28" s="189" customFormat="1" ht="18" customHeight="1" x14ac:dyDescent="0.25">
      <c r="A13" s="433" t="s">
        <v>310</v>
      </c>
      <c r="B13" s="607"/>
      <c r="C13" s="607" t="s">
        <v>529</v>
      </c>
      <c r="D13" s="604" t="s">
        <v>423</v>
      </c>
      <c r="E13" s="604"/>
      <c r="F13" s="604" t="s">
        <v>530</v>
      </c>
      <c r="G13" s="604" t="s">
        <v>531</v>
      </c>
      <c r="H13" s="604"/>
      <c r="I13" s="604" t="s">
        <v>532</v>
      </c>
      <c r="J13" s="606"/>
      <c r="K13" s="608"/>
      <c r="L13" s="608"/>
      <c r="M13" s="608"/>
      <c r="N13" s="608"/>
    </row>
    <row r="14" spans="1:28" s="190" customFormat="1" ht="18" customHeight="1" x14ac:dyDescent="0.25">
      <c r="A14" s="433" t="s">
        <v>310</v>
      </c>
      <c r="B14" s="607" t="s">
        <v>393</v>
      </c>
      <c r="C14" s="607"/>
      <c r="D14" s="604" t="s">
        <v>533</v>
      </c>
      <c r="E14" s="604"/>
      <c r="F14" s="604"/>
      <c r="G14" s="604" t="s">
        <v>534</v>
      </c>
      <c r="H14" s="604"/>
      <c r="I14" s="604" t="s">
        <v>535</v>
      </c>
      <c r="J14" s="606" t="s">
        <v>536</v>
      </c>
      <c r="K14" s="608"/>
      <c r="L14" s="608"/>
      <c r="M14" s="608"/>
      <c r="N14" s="608"/>
    </row>
    <row r="15" spans="1:28" s="190" customFormat="1" ht="18" customHeight="1" x14ac:dyDescent="0.25">
      <c r="A15" s="433" t="s">
        <v>333</v>
      </c>
      <c r="B15" s="607" t="s">
        <v>393</v>
      </c>
      <c r="C15" s="607"/>
      <c r="D15" s="607"/>
      <c r="E15" s="607"/>
      <c r="F15" s="607" t="s">
        <v>537</v>
      </c>
      <c r="G15" s="607"/>
      <c r="H15" s="607" t="s">
        <v>424</v>
      </c>
      <c r="I15" s="607" t="s">
        <v>538</v>
      </c>
      <c r="J15" s="609" t="s">
        <v>539</v>
      </c>
      <c r="K15" s="608"/>
      <c r="L15" s="608"/>
      <c r="M15" s="608"/>
      <c r="N15" s="608"/>
    </row>
    <row r="16" spans="1:28" s="189" customFormat="1" ht="18" customHeight="1" x14ac:dyDescent="0.25">
      <c r="A16" s="433" t="s">
        <v>333</v>
      </c>
      <c r="B16" s="607"/>
      <c r="C16" s="610" t="s">
        <v>448</v>
      </c>
      <c r="D16" s="611"/>
      <c r="E16" s="611" t="s">
        <v>540</v>
      </c>
      <c r="F16" s="611"/>
      <c r="G16" s="611"/>
      <c r="H16" s="611"/>
      <c r="I16" s="611" t="s">
        <v>541</v>
      </c>
      <c r="J16" s="612" t="s">
        <v>426</v>
      </c>
      <c r="K16" s="608"/>
      <c r="L16" s="608"/>
      <c r="M16" s="608"/>
      <c r="N16" s="608"/>
    </row>
    <row r="17" spans="1:14" s="190" customFormat="1" ht="18" customHeight="1" x14ac:dyDescent="0.25">
      <c r="A17" s="433" t="s">
        <v>333</v>
      </c>
      <c r="B17" s="607" t="s">
        <v>542</v>
      </c>
      <c r="C17" s="610" t="s">
        <v>543</v>
      </c>
      <c r="D17" s="604" t="s">
        <v>544</v>
      </c>
      <c r="E17" s="604"/>
      <c r="F17" s="604" t="s">
        <v>545</v>
      </c>
      <c r="G17" s="604" t="s">
        <v>546</v>
      </c>
      <c r="H17" s="604"/>
      <c r="I17" s="604" t="s">
        <v>547</v>
      </c>
      <c r="J17" s="606"/>
      <c r="K17" s="608"/>
      <c r="L17" s="608"/>
      <c r="M17" s="608"/>
      <c r="N17" s="608"/>
    </row>
    <row r="18" spans="1:14" s="189" customFormat="1" ht="18" customHeight="1" x14ac:dyDescent="0.25">
      <c r="A18" s="433" t="s">
        <v>333</v>
      </c>
      <c r="B18" s="607" t="s">
        <v>548</v>
      </c>
      <c r="C18" s="610" t="s">
        <v>428</v>
      </c>
      <c r="D18" s="604"/>
      <c r="E18" s="604"/>
      <c r="F18" s="604"/>
      <c r="G18" s="604"/>
      <c r="H18" s="604"/>
      <c r="I18" s="604"/>
      <c r="J18" s="606" t="s">
        <v>429</v>
      </c>
      <c r="K18" s="608"/>
      <c r="L18" s="608"/>
      <c r="M18" s="608"/>
      <c r="N18" s="608"/>
    </row>
    <row r="19" spans="1:14" s="189" customFormat="1" ht="18" customHeight="1" x14ac:dyDescent="0.25">
      <c r="A19" s="433" t="s">
        <v>334</v>
      </c>
      <c r="B19" s="607" t="s">
        <v>401</v>
      </c>
      <c r="C19" s="607" t="s">
        <v>430</v>
      </c>
      <c r="D19" s="607" t="s">
        <v>549</v>
      </c>
      <c r="E19" s="607" t="s">
        <v>550</v>
      </c>
      <c r="F19" s="607"/>
      <c r="G19" s="607"/>
      <c r="H19" s="607"/>
      <c r="I19" s="607" t="s">
        <v>551</v>
      </c>
      <c r="J19" s="613"/>
      <c r="K19" s="608"/>
      <c r="L19" s="608"/>
      <c r="M19" s="608"/>
      <c r="N19" s="608"/>
    </row>
    <row r="20" spans="1:14" s="189" customFormat="1" ht="19.5" customHeight="1" x14ac:dyDescent="0.25">
      <c r="A20" s="433" t="s">
        <v>335</v>
      </c>
      <c r="B20" s="607" t="s">
        <v>401</v>
      </c>
      <c r="C20" s="607" t="s">
        <v>431</v>
      </c>
      <c r="D20" s="607" t="s">
        <v>442</v>
      </c>
      <c r="E20" s="607"/>
      <c r="F20" s="607"/>
      <c r="G20" s="607"/>
      <c r="H20" s="607" t="s">
        <v>432</v>
      </c>
      <c r="I20" s="607" t="s">
        <v>552</v>
      </c>
      <c r="J20" s="609" t="s">
        <v>553</v>
      </c>
      <c r="K20" s="608"/>
      <c r="L20" s="608"/>
      <c r="M20" s="608"/>
      <c r="N20" s="608"/>
    </row>
    <row r="21" spans="1:14" s="189" customFormat="1" ht="18" customHeight="1" x14ac:dyDescent="0.25">
      <c r="A21" s="434" t="s">
        <v>335</v>
      </c>
      <c r="B21" s="607"/>
      <c r="C21" s="607" t="s">
        <v>433</v>
      </c>
      <c r="D21" s="604"/>
      <c r="E21" s="604"/>
      <c r="F21" s="604"/>
      <c r="G21" s="604"/>
      <c r="H21" s="611"/>
      <c r="I21" s="611"/>
      <c r="J21" s="612" t="s">
        <v>554</v>
      </c>
      <c r="K21" s="608"/>
      <c r="L21" s="608"/>
      <c r="M21" s="608"/>
      <c r="N21" s="608"/>
    </row>
    <row r="22" spans="1:14" s="189" customFormat="1" ht="39.950000000000003" customHeight="1" x14ac:dyDescent="0.25">
      <c r="A22" s="435" t="s">
        <v>336</v>
      </c>
      <c r="B22" s="436" t="s">
        <v>555</v>
      </c>
      <c r="C22" s="436" t="s">
        <v>431</v>
      </c>
      <c r="D22" s="436" t="s">
        <v>556</v>
      </c>
      <c r="E22" s="436" t="s">
        <v>557</v>
      </c>
      <c r="F22" s="436" t="s">
        <v>558</v>
      </c>
      <c r="G22" s="436" t="s">
        <v>559</v>
      </c>
      <c r="H22" s="436" t="s">
        <v>560</v>
      </c>
      <c r="I22" s="436" t="s">
        <v>561</v>
      </c>
      <c r="J22" s="437" t="s">
        <v>562</v>
      </c>
      <c r="K22" s="608"/>
      <c r="L22" s="608"/>
      <c r="M22" s="608"/>
      <c r="N22" s="608"/>
    </row>
    <row r="23" spans="1:14" s="190" customFormat="1" ht="21" customHeight="1" x14ac:dyDescent="0.25">
      <c r="A23" s="435" t="s">
        <v>337</v>
      </c>
      <c r="B23" s="438" t="s">
        <v>434</v>
      </c>
      <c r="C23" s="438" t="s">
        <v>435</v>
      </c>
      <c r="D23" s="439" t="s">
        <v>436</v>
      </c>
      <c r="E23" s="439" t="s">
        <v>563</v>
      </c>
      <c r="F23" s="439" t="s">
        <v>421</v>
      </c>
      <c r="G23" s="439" t="s">
        <v>564</v>
      </c>
      <c r="H23" s="438" t="s">
        <v>424</v>
      </c>
      <c r="I23" s="438" t="s">
        <v>437</v>
      </c>
      <c r="J23" s="440" t="s">
        <v>565</v>
      </c>
      <c r="K23" s="608"/>
      <c r="L23" s="608"/>
      <c r="M23" s="608"/>
      <c r="N23" s="608"/>
    </row>
    <row r="24" spans="1:14" s="189" customFormat="1" ht="15" customHeight="1" thickBot="1" x14ac:dyDescent="0.3">
      <c r="A24" s="441" t="s">
        <v>324</v>
      </c>
      <c r="B24" s="442" t="s">
        <v>566</v>
      </c>
      <c r="C24" s="442" t="s">
        <v>567</v>
      </c>
      <c r="D24" s="443" t="s">
        <v>568</v>
      </c>
      <c r="E24" s="443" t="s">
        <v>569</v>
      </c>
      <c r="F24" s="443" t="s">
        <v>570</v>
      </c>
      <c r="G24" s="443" t="s">
        <v>571</v>
      </c>
      <c r="H24" s="443" t="s">
        <v>572</v>
      </c>
      <c r="I24" s="443" t="s">
        <v>573</v>
      </c>
      <c r="J24" s="444" t="s">
        <v>574</v>
      </c>
      <c r="K24" s="608"/>
      <c r="L24" s="608"/>
      <c r="M24" s="608"/>
      <c r="N24" s="608"/>
    </row>
    <row r="25" spans="1:14" s="189" customFormat="1" ht="15" customHeight="1" thickBot="1" x14ac:dyDescent="0.3">
      <c r="A25" s="445"/>
      <c r="B25" s="446"/>
      <c r="C25" s="446"/>
      <c r="D25" s="446"/>
      <c r="E25" s="446"/>
      <c r="F25" s="446"/>
      <c r="G25" s="446"/>
      <c r="H25" s="446"/>
      <c r="I25" s="446"/>
      <c r="J25" s="446"/>
      <c r="K25" s="446"/>
      <c r="L25" s="446"/>
      <c r="M25" s="446"/>
      <c r="N25" s="608"/>
    </row>
    <row r="26" spans="1:14" s="190" customFormat="1" ht="15" x14ac:dyDescent="0.25">
      <c r="A26" s="447" t="s">
        <v>329</v>
      </c>
      <c r="B26" s="431" t="s">
        <v>338</v>
      </c>
      <c r="C26" s="431" t="s">
        <v>12</v>
      </c>
      <c r="D26" s="431" t="s">
        <v>13</v>
      </c>
      <c r="E26" s="431" t="s">
        <v>25</v>
      </c>
      <c r="F26" s="448" t="s">
        <v>386</v>
      </c>
      <c r="G26" s="448" t="s">
        <v>388</v>
      </c>
      <c r="H26" s="448" t="s">
        <v>39</v>
      </c>
      <c r="I26" s="448" t="s">
        <v>14</v>
      </c>
      <c r="J26" s="448" t="s">
        <v>439</v>
      </c>
      <c r="K26" s="432" t="s">
        <v>389</v>
      </c>
      <c r="L26" s="608"/>
      <c r="M26" s="608"/>
      <c r="N26" s="608"/>
    </row>
    <row r="27" spans="1:14" s="190" customFormat="1" ht="15" customHeight="1" x14ac:dyDescent="0.25">
      <c r="A27" s="433" t="s">
        <v>359</v>
      </c>
      <c r="B27" s="604" t="s">
        <v>575</v>
      </c>
      <c r="C27" s="604" t="s">
        <v>576</v>
      </c>
      <c r="D27" s="604" t="s">
        <v>577</v>
      </c>
      <c r="E27" s="604" t="s">
        <v>578</v>
      </c>
      <c r="F27" s="614" t="s">
        <v>477</v>
      </c>
      <c r="G27" s="614" t="s">
        <v>579</v>
      </c>
      <c r="H27" s="614" t="s">
        <v>580</v>
      </c>
      <c r="I27" s="614" t="s">
        <v>440</v>
      </c>
      <c r="J27" s="614" t="s">
        <v>441</v>
      </c>
      <c r="K27" s="606" t="s">
        <v>581</v>
      </c>
      <c r="L27" s="608"/>
      <c r="M27" s="608"/>
      <c r="N27" s="608"/>
    </row>
    <row r="28" spans="1:14" s="189" customFormat="1" ht="15" customHeight="1" x14ac:dyDescent="0.25">
      <c r="A28" s="433" t="s">
        <v>307</v>
      </c>
      <c r="B28" s="604" t="s">
        <v>582</v>
      </c>
      <c r="C28" s="604" t="s">
        <v>583</v>
      </c>
      <c r="D28" s="604" t="s">
        <v>584</v>
      </c>
      <c r="E28" s="604" t="s">
        <v>585</v>
      </c>
      <c r="F28" s="614"/>
      <c r="G28" s="614" t="s">
        <v>586</v>
      </c>
      <c r="H28" s="614" t="s">
        <v>443</v>
      </c>
      <c r="I28" s="614" t="s">
        <v>444</v>
      </c>
      <c r="J28" s="614" t="s">
        <v>587</v>
      </c>
      <c r="K28" s="609"/>
      <c r="L28" s="608"/>
      <c r="M28" s="608"/>
      <c r="N28" s="608"/>
    </row>
    <row r="29" spans="1:14" s="190" customFormat="1" ht="18" customHeight="1" x14ac:dyDescent="0.25">
      <c r="A29" s="433" t="s">
        <v>333</v>
      </c>
      <c r="B29" s="607" t="s">
        <v>588</v>
      </c>
      <c r="C29" s="607" t="s">
        <v>589</v>
      </c>
      <c r="D29" s="607" t="s">
        <v>590</v>
      </c>
      <c r="E29" s="607" t="s">
        <v>591</v>
      </c>
      <c r="F29" s="615" t="s">
        <v>592</v>
      </c>
      <c r="G29" s="615"/>
      <c r="H29" s="615" t="s">
        <v>445</v>
      </c>
      <c r="I29" s="615"/>
      <c r="J29" s="615" t="s">
        <v>593</v>
      </c>
      <c r="K29" s="609"/>
      <c r="L29" s="608"/>
      <c r="M29" s="608"/>
      <c r="N29" s="608"/>
    </row>
    <row r="30" spans="1:14" s="189" customFormat="1" ht="18" customHeight="1" x14ac:dyDescent="0.25">
      <c r="A30" s="433" t="s">
        <v>333</v>
      </c>
      <c r="B30" s="607" t="s">
        <v>594</v>
      </c>
      <c r="C30" s="616" t="s">
        <v>595</v>
      </c>
      <c r="D30" s="607" t="s">
        <v>596</v>
      </c>
      <c r="E30" s="607" t="s">
        <v>597</v>
      </c>
      <c r="F30" s="615" t="s">
        <v>598</v>
      </c>
      <c r="G30" s="615"/>
      <c r="H30" s="615" t="s">
        <v>414</v>
      </c>
      <c r="I30" s="615" t="s">
        <v>446</v>
      </c>
      <c r="J30" s="615"/>
      <c r="K30" s="606" t="s">
        <v>599</v>
      </c>
      <c r="L30" s="608"/>
      <c r="M30" s="608"/>
      <c r="N30" s="608"/>
    </row>
    <row r="31" spans="1:14" s="191" customFormat="1" ht="18" customHeight="1" x14ac:dyDescent="0.25">
      <c r="A31" s="433" t="s">
        <v>334</v>
      </c>
      <c r="B31" s="604" t="s">
        <v>600</v>
      </c>
      <c r="C31" s="607" t="s">
        <v>601</v>
      </c>
      <c r="D31" s="611" t="s">
        <v>447</v>
      </c>
      <c r="E31" s="604" t="s">
        <v>602</v>
      </c>
      <c r="F31" s="614" t="s">
        <v>448</v>
      </c>
      <c r="G31" s="614" t="s">
        <v>603</v>
      </c>
      <c r="H31" s="614" t="s">
        <v>604</v>
      </c>
      <c r="I31" s="614" t="s">
        <v>449</v>
      </c>
      <c r="J31" s="614" t="s">
        <v>438</v>
      </c>
      <c r="K31" s="606"/>
      <c r="L31" s="608"/>
      <c r="M31" s="608"/>
      <c r="N31" s="608"/>
    </row>
    <row r="32" spans="1:14" s="189" customFormat="1" ht="18" customHeight="1" x14ac:dyDescent="0.25">
      <c r="A32" s="433" t="s">
        <v>334</v>
      </c>
      <c r="B32" s="604" t="s">
        <v>450</v>
      </c>
      <c r="C32" s="604" t="s">
        <v>605</v>
      </c>
      <c r="D32" s="611" t="s">
        <v>606</v>
      </c>
      <c r="E32" s="604" t="s">
        <v>451</v>
      </c>
      <c r="F32" s="614"/>
      <c r="G32" s="614" t="s">
        <v>582</v>
      </c>
      <c r="H32" s="614" t="s">
        <v>607</v>
      </c>
      <c r="I32" s="614"/>
      <c r="J32" s="614"/>
      <c r="K32" s="609" t="s">
        <v>473</v>
      </c>
      <c r="L32" s="608"/>
      <c r="M32" s="608"/>
      <c r="N32" s="608"/>
    </row>
    <row r="33" spans="1:14" ht="15" x14ac:dyDescent="0.25">
      <c r="A33" s="433" t="s">
        <v>335</v>
      </c>
      <c r="B33" s="607" t="s">
        <v>452</v>
      </c>
      <c r="C33" s="607" t="s">
        <v>608</v>
      </c>
      <c r="D33" s="607" t="s">
        <v>609</v>
      </c>
      <c r="E33" s="607" t="s">
        <v>610</v>
      </c>
      <c r="F33" s="615"/>
      <c r="G33" s="615"/>
      <c r="H33" s="615" t="s">
        <v>611</v>
      </c>
      <c r="I33" s="615" t="s">
        <v>453</v>
      </c>
      <c r="J33" s="615" t="s">
        <v>612</v>
      </c>
      <c r="K33" s="606"/>
      <c r="L33" s="608"/>
      <c r="M33" s="608"/>
      <c r="N33" s="608"/>
    </row>
    <row r="34" spans="1:14" ht="15" x14ac:dyDescent="0.25">
      <c r="A34" s="434" t="s">
        <v>335</v>
      </c>
      <c r="B34" s="604" t="s">
        <v>613</v>
      </c>
      <c r="C34" s="604" t="s">
        <v>614</v>
      </c>
      <c r="D34" s="611" t="s">
        <v>615</v>
      </c>
      <c r="E34" s="604" t="s">
        <v>616</v>
      </c>
      <c r="F34" s="614" t="s">
        <v>617</v>
      </c>
      <c r="G34" s="614" t="s">
        <v>618</v>
      </c>
      <c r="H34" s="614" t="s">
        <v>619</v>
      </c>
      <c r="I34" s="614"/>
      <c r="J34" s="617"/>
      <c r="K34" s="618" t="s">
        <v>620</v>
      </c>
      <c r="L34" s="608"/>
      <c r="M34" s="608"/>
      <c r="N34" s="608"/>
    </row>
    <row r="35" spans="1:14" ht="15" x14ac:dyDescent="0.25">
      <c r="A35" s="435" t="s">
        <v>336</v>
      </c>
      <c r="B35" s="449" t="s">
        <v>621</v>
      </c>
      <c r="C35" s="436" t="s">
        <v>622</v>
      </c>
      <c r="D35" s="436" t="s">
        <v>623</v>
      </c>
      <c r="E35" s="436" t="s">
        <v>624</v>
      </c>
      <c r="F35" s="450" t="s">
        <v>625</v>
      </c>
      <c r="G35" s="450" t="s">
        <v>618</v>
      </c>
      <c r="H35" s="450" t="s">
        <v>457</v>
      </c>
      <c r="I35" s="450" t="s">
        <v>461</v>
      </c>
      <c r="J35" s="450" t="s">
        <v>626</v>
      </c>
      <c r="K35" s="437" t="s">
        <v>627</v>
      </c>
      <c r="L35" s="608"/>
      <c r="M35" s="608"/>
      <c r="N35" s="608"/>
    </row>
    <row r="36" spans="1:14" ht="15" x14ac:dyDescent="0.25">
      <c r="A36" s="435" t="s">
        <v>337</v>
      </c>
      <c r="B36" s="436" t="s">
        <v>454</v>
      </c>
      <c r="C36" s="436" t="s">
        <v>455</v>
      </c>
      <c r="D36" s="436" t="s">
        <v>456</v>
      </c>
      <c r="E36" s="436" t="s">
        <v>457</v>
      </c>
      <c r="F36" s="450" t="s">
        <v>458</v>
      </c>
      <c r="G36" s="451" t="s">
        <v>459</v>
      </c>
      <c r="H36" s="451" t="s">
        <v>460</v>
      </c>
      <c r="I36" s="451" t="s">
        <v>461</v>
      </c>
      <c r="J36" s="451" t="s">
        <v>462</v>
      </c>
      <c r="K36" s="452" t="s">
        <v>402</v>
      </c>
      <c r="L36" s="619"/>
      <c r="M36" s="619"/>
      <c r="N36" s="619"/>
    </row>
    <row r="37" spans="1:14" ht="15.75" thickBot="1" x14ac:dyDescent="0.3">
      <c r="A37" s="441" t="s">
        <v>324</v>
      </c>
      <c r="B37" s="442" t="s">
        <v>628</v>
      </c>
      <c r="C37" s="453" t="s">
        <v>629</v>
      </c>
      <c r="D37" s="453" t="s">
        <v>630</v>
      </c>
      <c r="E37" s="454" t="s">
        <v>631</v>
      </c>
      <c r="F37" s="455" t="s">
        <v>632</v>
      </c>
      <c r="G37" s="455" t="s">
        <v>633</v>
      </c>
      <c r="H37" s="455" t="s">
        <v>634</v>
      </c>
      <c r="I37" s="455" t="s">
        <v>635</v>
      </c>
      <c r="J37" s="455" t="s">
        <v>636</v>
      </c>
      <c r="K37" s="456" t="s">
        <v>637</v>
      </c>
      <c r="L37" s="608"/>
      <c r="M37" s="608"/>
      <c r="N37" s="608"/>
    </row>
    <row r="38" spans="1:14" x14ac:dyDescent="0.2">
      <c r="A38" t="s">
        <v>638</v>
      </c>
      <c r="B38"/>
      <c r="C38"/>
      <c r="D38"/>
      <c r="E38"/>
      <c r="F38"/>
      <c r="G38"/>
      <c r="H38"/>
      <c r="I38"/>
      <c r="J38"/>
      <c r="K38"/>
      <c r="L38"/>
      <c r="M38"/>
    </row>
    <row r="39" spans="1:14" x14ac:dyDescent="0.2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4" x14ac:dyDescent="0.2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4" x14ac:dyDescent="0.2">
      <c r="A41"/>
      <c r="B41"/>
      <c r="C41"/>
      <c r="D41"/>
      <c r="E41"/>
      <c r="F41"/>
      <c r="G41"/>
      <c r="H41"/>
      <c r="I41"/>
      <c r="J41"/>
      <c r="K41"/>
      <c r="L41"/>
      <c r="M41"/>
    </row>
  </sheetData>
  <mergeCells count="9">
    <mergeCell ref="L7:M7"/>
    <mergeCell ref="A8:M8"/>
    <mergeCell ref="A1:K3"/>
    <mergeCell ref="L1:M1"/>
    <mergeCell ref="L2:M2"/>
    <mergeCell ref="L3:M3"/>
    <mergeCell ref="B4:M4"/>
    <mergeCell ref="B5:M5"/>
    <mergeCell ref="B6:M6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/>
  </sheetViews>
  <sheetFormatPr defaultRowHeight="15" x14ac:dyDescent="0.25"/>
  <cols>
    <col min="1" max="1" width="21" style="251" customWidth="1"/>
    <col min="2" max="2" width="16.42578125" style="251" customWidth="1"/>
    <col min="3" max="3" width="17.5703125" style="251" customWidth="1"/>
    <col min="4" max="4" width="13.140625" style="251" customWidth="1"/>
    <col min="5" max="254" width="9.140625" style="251"/>
    <col min="255" max="255" width="21" style="251" customWidth="1"/>
    <col min="256" max="256" width="16.42578125" style="251" customWidth="1"/>
    <col min="257" max="257" width="17.5703125" style="251" customWidth="1"/>
    <col min="258" max="258" width="13.140625" style="251" customWidth="1"/>
    <col min="259" max="259" width="11.28515625" style="251" customWidth="1"/>
    <col min="260" max="260" width="13.7109375" style="251" customWidth="1"/>
    <col min="261" max="510" width="9.140625" style="251"/>
    <col min="511" max="511" width="21" style="251" customWidth="1"/>
    <col min="512" max="512" width="16.42578125" style="251" customWidth="1"/>
    <col min="513" max="513" width="17.5703125" style="251" customWidth="1"/>
    <col min="514" max="514" width="13.140625" style="251" customWidth="1"/>
    <col min="515" max="515" width="11.28515625" style="251" customWidth="1"/>
    <col min="516" max="516" width="13.7109375" style="251" customWidth="1"/>
    <col min="517" max="766" width="9.140625" style="251"/>
    <col min="767" max="767" width="21" style="251" customWidth="1"/>
    <col min="768" max="768" width="16.42578125" style="251" customWidth="1"/>
    <col min="769" max="769" width="17.5703125" style="251" customWidth="1"/>
    <col min="770" max="770" width="13.140625" style="251" customWidth="1"/>
    <col min="771" max="771" width="11.28515625" style="251" customWidth="1"/>
    <col min="772" max="772" width="13.7109375" style="251" customWidth="1"/>
    <col min="773" max="1022" width="9.140625" style="251"/>
    <col min="1023" max="1023" width="21" style="251" customWidth="1"/>
    <col min="1024" max="1024" width="16.42578125" style="251" customWidth="1"/>
    <col min="1025" max="1025" width="17.5703125" style="251" customWidth="1"/>
    <col min="1026" max="1026" width="13.140625" style="251" customWidth="1"/>
    <col min="1027" max="1027" width="11.28515625" style="251" customWidth="1"/>
    <col min="1028" max="1028" width="13.7109375" style="251" customWidth="1"/>
    <col min="1029" max="1278" width="9.140625" style="251"/>
    <col min="1279" max="1279" width="21" style="251" customWidth="1"/>
    <col min="1280" max="1280" width="16.42578125" style="251" customWidth="1"/>
    <col min="1281" max="1281" width="17.5703125" style="251" customWidth="1"/>
    <col min="1282" max="1282" width="13.140625" style="251" customWidth="1"/>
    <col min="1283" max="1283" width="11.28515625" style="251" customWidth="1"/>
    <col min="1284" max="1284" width="13.7109375" style="251" customWidth="1"/>
    <col min="1285" max="1534" width="9.140625" style="251"/>
    <col min="1535" max="1535" width="21" style="251" customWidth="1"/>
    <col min="1536" max="1536" width="16.42578125" style="251" customWidth="1"/>
    <col min="1537" max="1537" width="17.5703125" style="251" customWidth="1"/>
    <col min="1538" max="1538" width="13.140625" style="251" customWidth="1"/>
    <col min="1539" max="1539" width="11.28515625" style="251" customWidth="1"/>
    <col min="1540" max="1540" width="13.7109375" style="251" customWidth="1"/>
    <col min="1541" max="1790" width="9.140625" style="251"/>
    <col min="1791" max="1791" width="21" style="251" customWidth="1"/>
    <col min="1792" max="1792" width="16.42578125" style="251" customWidth="1"/>
    <col min="1793" max="1793" width="17.5703125" style="251" customWidth="1"/>
    <col min="1794" max="1794" width="13.140625" style="251" customWidth="1"/>
    <col min="1795" max="1795" width="11.28515625" style="251" customWidth="1"/>
    <col min="1796" max="1796" width="13.7109375" style="251" customWidth="1"/>
    <col min="1797" max="2046" width="9.140625" style="251"/>
    <col min="2047" max="2047" width="21" style="251" customWidth="1"/>
    <col min="2048" max="2048" width="16.42578125" style="251" customWidth="1"/>
    <col min="2049" max="2049" width="17.5703125" style="251" customWidth="1"/>
    <col min="2050" max="2050" width="13.140625" style="251" customWidth="1"/>
    <col min="2051" max="2051" width="11.28515625" style="251" customWidth="1"/>
    <col min="2052" max="2052" width="13.7109375" style="251" customWidth="1"/>
    <col min="2053" max="2302" width="9.140625" style="251"/>
    <col min="2303" max="2303" width="21" style="251" customWidth="1"/>
    <col min="2304" max="2304" width="16.42578125" style="251" customWidth="1"/>
    <col min="2305" max="2305" width="17.5703125" style="251" customWidth="1"/>
    <col min="2306" max="2306" width="13.140625" style="251" customWidth="1"/>
    <col min="2307" max="2307" width="11.28515625" style="251" customWidth="1"/>
    <col min="2308" max="2308" width="13.7109375" style="251" customWidth="1"/>
    <col min="2309" max="2558" width="9.140625" style="251"/>
    <col min="2559" max="2559" width="21" style="251" customWidth="1"/>
    <col min="2560" max="2560" width="16.42578125" style="251" customWidth="1"/>
    <col min="2561" max="2561" width="17.5703125" style="251" customWidth="1"/>
    <col min="2562" max="2562" width="13.140625" style="251" customWidth="1"/>
    <col min="2563" max="2563" width="11.28515625" style="251" customWidth="1"/>
    <col min="2564" max="2564" width="13.7109375" style="251" customWidth="1"/>
    <col min="2565" max="2814" width="9.140625" style="251"/>
    <col min="2815" max="2815" width="21" style="251" customWidth="1"/>
    <col min="2816" max="2816" width="16.42578125" style="251" customWidth="1"/>
    <col min="2817" max="2817" width="17.5703125" style="251" customWidth="1"/>
    <col min="2818" max="2818" width="13.140625" style="251" customWidth="1"/>
    <col min="2819" max="2819" width="11.28515625" style="251" customWidth="1"/>
    <col min="2820" max="2820" width="13.7109375" style="251" customWidth="1"/>
    <col min="2821" max="3070" width="9.140625" style="251"/>
    <col min="3071" max="3071" width="21" style="251" customWidth="1"/>
    <col min="3072" max="3072" width="16.42578125" style="251" customWidth="1"/>
    <col min="3073" max="3073" width="17.5703125" style="251" customWidth="1"/>
    <col min="3074" max="3074" width="13.140625" style="251" customWidth="1"/>
    <col min="3075" max="3075" width="11.28515625" style="251" customWidth="1"/>
    <col min="3076" max="3076" width="13.7109375" style="251" customWidth="1"/>
    <col min="3077" max="3326" width="9.140625" style="251"/>
    <col min="3327" max="3327" width="21" style="251" customWidth="1"/>
    <col min="3328" max="3328" width="16.42578125" style="251" customWidth="1"/>
    <col min="3329" max="3329" width="17.5703125" style="251" customWidth="1"/>
    <col min="3330" max="3330" width="13.140625" style="251" customWidth="1"/>
    <col min="3331" max="3331" width="11.28515625" style="251" customWidth="1"/>
    <col min="3332" max="3332" width="13.7109375" style="251" customWidth="1"/>
    <col min="3333" max="3582" width="9.140625" style="251"/>
    <col min="3583" max="3583" width="21" style="251" customWidth="1"/>
    <col min="3584" max="3584" width="16.42578125" style="251" customWidth="1"/>
    <col min="3585" max="3585" width="17.5703125" style="251" customWidth="1"/>
    <col min="3586" max="3586" width="13.140625" style="251" customWidth="1"/>
    <col min="3587" max="3587" width="11.28515625" style="251" customWidth="1"/>
    <col min="3588" max="3588" width="13.7109375" style="251" customWidth="1"/>
    <col min="3589" max="3838" width="9.140625" style="251"/>
    <col min="3839" max="3839" width="21" style="251" customWidth="1"/>
    <col min="3840" max="3840" width="16.42578125" style="251" customWidth="1"/>
    <col min="3841" max="3841" width="17.5703125" style="251" customWidth="1"/>
    <col min="3842" max="3842" width="13.140625" style="251" customWidth="1"/>
    <col min="3843" max="3843" width="11.28515625" style="251" customWidth="1"/>
    <col min="3844" max="3844" width="13.7109375" style="251" customWidth="1"/>
    <col min="3845" max="4094" width="9.140625" style="251"/>
    <col min="4095" max="4095" width="21" style="251" customWidth="1"/>
    <col min="4096" max="4096" width="16.42578125" style="251" customWidth="1"/>
    <col min="4097" max="4097" width="17.5703125" style="251" customWidth="1"/>
    <col min="4098" max="4098" width="13.140625" style="251" customWidth="1"/>
    <col min="4099" max="4099" width="11.28515625" style="251" customWidth="1"/>
    <col min="4100" max="4100" width="13.7109375" style="251" customWidth="1"/>
    <col min="4101" max="4350" width="9.140625" style="251"/>
    <col min="4351" max="4351" width="21" style="251" customWidth="1"/>
    <col min="4352" max="4352" width="16.42578125" style="251" customWidth="1"/>
    <col min="4353" max="4353" width="17.5703125" style="251" customWidth="1"/>
    <col min="4354" max="4354" width="13.140625" style="251" customWidth="1"/>
    <col min="4355" max="4355" width="11.28515625" style="251" customWidth="1"/>
    <col min="4356" max="4356" width="13.7109375" style="251" customWidth="1"/>
    <col min="4357" max="4606" width="9.140625" style="251"/>
    <col min="4607" max="4607" width="21" style="251" customWidth="1"/>
    <col min="4608" max="4608" width="16.42578125" style="251" customWidth="1"/>
    <col min="4609" max="4609" width="17.5703125" style="251" customWidth="1"/>
    <col min="4610" max="4610" width="13.140625" style="251" customWidth="1"/>
    <col min="4611" max="4611" width="11.28515625" style="251" customWidth="1"/>
    <col min="4612" max="4612" width="13.7109375" style="251" customWidth="1"/>
    <col min="4613" max="4862" width="9.140625" style="251"/>
    <col min="4863" max="4863" width="21" style="251" customWidth="1"/>
    <col min="4864" max="4864" width="16.42578125" style="251" customWidth="1"/>
    <col min="4865" max="4865" width="17.5703125" style="251" customWidth="1"/>
    <col min="4866" max="4866" width="13.140625" style="251" customWidth="1"/>
    <col min="4867" max="4867" width="11.28515625" style="251" customWidth="1"/>
    <col min="4868" max="4868" width="13.7109375" style="251" customWidth="1"/>
    <col min="4869" max="5118" width="9.140625" style="251"/>
    <col min="5119" max="5119" width="21" style="251" customWidth="1"/>
    <col min="5120" max="5120" width="16.42578125" style="251" customWidth="1"/>
    <col min="5121" max="5121" width="17.5703125" style="251" customWidth="1"/>
    <col min="5122" max="5122" width="13.140625" style="251" customWidth="1"/>
    <col min="5123" max="5123" width="11.28515625" style="251" customWidth="1"/>
    <col min="5124" max="5124" width="13.7109375" style="251" customWidth="1"/>
    <col min="5125" max="5374" width="9.140625" style="251"/>
    <col min="5375" max="5375" width="21" style="251" customWidth="1"/>
    <col min="5376" max="5376" width="16.42578125" style="251" customWidth="1"/>
    <col min="5377" max="5377" width="17.5703125" style="251" customWidth="1"/>
    <col min="5378" max="5378" width="13.140625" style="251" customWidth="1"/>
    <col min="5379" max="5379" width="11.28515625" style="251" customWidth="1"/>
    <col min="5380" max="5380" width="13.7109375" style="251" customWidth="1"/>
    <col min="5381" max="5630" width="9.140625" style="251"/>
    <col min="5631" max="5631" width="21" style="251" customWidth="1"/>
    <col min="5632" max="5632" width="16.42578125" style="251" customWidth="1"/>
    <col min="5633" max="5633" width="17.5703125" style="251" customWidth="1"/>
    <col min="5634" max="5634" width="13.140625" style="251" customWidth="1"/>
    <col min="5635" max="5635" width="11.28515625" style="251" customWidth="1"/>
    <col min="5636" max="5636" width="13.7109375" style="251" customWidth="1"/>
    <col min="5637" max="5886" width="9.140625" style="251"/>
    <col min="5887" max="5887" width="21" style="251" customWidth="1"/>
    <col min="5888" max="5888" width="16.42578125" style="251" customWidth="1"/>
    <col min="5889" max="5889" width="17.5703125" style="251" customWidth="1"/>
    <col min="5890" max="5890" width="13.140625" style="251" customWidth="1"/>
    <col min="5891" max="5891" width="11.28515625" style="251" customWidth="1"/>
    <col min="5892" max="5892" width="13.7109375" style="251" customWidth="1"/>
    <col min="5893" max="6142" width="9.140625" style="251"/>
    <col min="6143" max="6143" width="21" style="251" customWidth="1"/>
    <col min="6144" max="6144" width="16.42578125" style="251" customWidth="1"/>
    <col min="6145" max="6145" width="17.5703125" style="251" customWidth="1"/>
    <col min="6146" max="6146" width="13.140625" style="251" customWidth="1"/>
    <col min="6147" max="6147" width="11.28515625" style="251" customWidth="1"/>
    <col min="6148" max="6148" width="13.7109375" style="251" customWidth="1"/>
    <col min="6149" max="6398" width="9.140625" style="251"/>
    <col min="6399" max="6399" width="21" style="251" customWidth="1"/>
    <col min="6400" max="6400" width="16.42578125" style="251" customWidth="1"/>
    <col min="6401" max="6401" width="17.5703125" style="251" customWidth="1"/>
    <col min="6402" max="6402" width="13.140625" style="251" customWidth="1"/>
    <col min="6403" max="6403" width="11.28515625" style="251" customWidth="1"/>
    <col min="6404" max="6404" width="13.7109375" style="251" customWidth="1"/>
    <col min="6405" max="6654" width="9.140625" style="251"/>
    <col min="6655" max="6655" width="21" style="251" customWidth="1"/>
    <col min="6656" max="6656" width="16.42578125" style="251" customWidth="1"/>
    <col min="6657" max="6657" width="17.5703125" style="251" customWidth="1"/>
    <col min="6658" max="6658" width="13.140625" style="251" customWidth="1"/>
    <col min="6659" max="6659" width="11.28515625" style="251" customWidth="1"/>
    <col min="6660" max="6660" width="13.7109375" style="251" customWidth="1"/>
    <col min="6661" max="6910" width="9.140625" style="251"/>
    <col min="6911" max="6911" width="21" style="251" customWidth="1"/>
    <col min="6912" max="6912" width="16.42578125" style="251" customWidth="1"/>
    <col min="6913" max="6913" width="17.5703125" style="251" customWidth="1"/>
    <col min="6914" max="6914" width="13.140625" style="251" customWidth="1"/>
    <col min="6915" max="6915" width="11.28515625" style="251" customWidth="1"/>
    <col min="6916" max="6916" width="13.7109375" style="251" customWidth="1"/>
    <col min="6917" max="7166" width="9.140625" style="251"/>
    <col min="7167" max="7167" width="21" style="251" customWidth="1"/>
    <col min="7168" max="7168" width="16.42578125" style="251" customWidth="1"/>
    <col min="7169" max="7169" width="17.5703125" style="251" customWidth="1"/>
    <col min="7170" max="7170" width="13.140625" style="251" customWidth="1"/>
    <col min="7171" max="7171" width="11.28515625" style="251" customWidth="1"/>
    <col min="7172" max="7172" width="13.7109375" style="251" customWidth="1"/>
    <col min="7173" max="7422" width="9.140625" style="251"/>
    <col min="7423" max="7423" width="21" style="251" customWidth="1"/>
    <col min="7424" max="7424" width="16.42578125" style="251" customWidth="1"/>
    <col min="7425" max="7425" width="17.5703125" style="251" customWidth="1"/>
    <col min="7426" max="7426" width="13.140625" style="251" customWidth="1"/>
    <col min="7427" max="7427" width="11.28515625" style="251" customWidth="1"/>
    <col min="7428" max="7428" width="13.7109375" style="251" customWidth="1"/>
    <col min="7429" max="7678" width="9.140625" style="251"/>
    <col min="7679" max="7679" width="21" style="251" customWidth="1"/>
    <col min="7680" max="7680" width="16.42578125" style="251" customWidth="1"/>
    <col min="7681" max="7681" width="17.5703125" style="251" customWidth="1"/>
    <col min="7682" max="7682" width="13.140625" style="251" customWidth="1"/>
    <col min="7683" max="7683" width="11.28515625" style="251" customWidth="1"/>
    <col min="7684" max="7684" width="13.7109375" style="251" customWidth="1"/>
    <col min="7685" max="7934" width="9.140625" style="251"/>
    <col min="7935" max="7935" width="21" style="251" customWidth="1"/>
    <col min="7936" max="7936" width="16.42578125" style="251" customWidth="1"/>
    <col min="7937" max="7937" width="17.5703125" style="251" customWidth="1"/>
    <col min="7938" max="7938" width="13.140625" style="251" customWidth="1"/>
    <col min="7939" max="7939" width="11.28515625" style="251" customWidth="1"/>
    <col min="7940" max="7940" width="13.7109375" style="251" customWidth="1"/>
    <col min="7941" max="8190" width="9.140625" style="251"/>
    <col min="8191" max="8191" width="21" style="251" customWidth="1"/>
    <col min="8192" max="8192" width="16.42578125" style="251" customWidth="1"/>
    <col min="8193" max="8193" width="17.5703125" style="251" customWidth="1"/>
    <col min="8194" max="8194" width="13.140625" style="251" customWidth="1"/>
    <col min="8195" max="8195" width="11.28515625" style="251" customWidth="1"/>
    <col min="8196" max="8196" width="13.7109375" style="251" customWidth="1"/>
    <col min="8197" max="8446" width="9.140625" style="251"/>
    <col min="8447" max="8447" width="21" style="251" customWidth="1"/>
    <col min="8448" max="8448" width="16.42578125" style="251" customWidth="1"/>
    <col min="8449" max="8449" width="17.5703125" style="251" customWidth="1"/>
    <col min="8450" max="8450" width="13.140625" style="251" customWidth="1"/>
    <col min="8451" max="8451" width="11.28515625" style="251" customWidth="1"/>
    <col min="8452" max="8452" width="13.7109375" style="251" customWidth="1"/>
    <col min="8453" max="8702" width="9.140625" style="251"/>
    <col min="8703" max="8703" width="21" style="251" customWidth="1"/>
    <col min="8704" max="8704" width="16.42578125" style="251" customWidth="1"/>
    <col min="8705" max="8705" width="17.5703125" style="251" customWidth="1"/>
    <col min="8706" max="8706" width="13.140625" style="251" customWidth="1"/>
    <col min="8707" max="8707" width="11.28515625" style="251" customWidth="1"/>
    <col min="8708" max="8708" width="13.7109375" style="251" customWidth="1"/>
    <col min="8709" max="8958" width="9.140625" style="251"/>
    <col min="8959" max="8959" width="21" style="251" customWidth="1"/>
    <col min="8960" max="8960" width="16.42578125" style="251" customWidth="1"/>
    <col min="8961" max="8961" width="17.5703125" style="251" customWidth="1"/>
    <col min="8962" max="8962" width="13.140625" style="251" customWidth="1"/>
    <col min="8963" max="8963" width="11.28515625" style="251" customWidth="1"/>
    <col min="8964" max="8964" width="13.7109375" style="251" customWidth="1"/>
    <col min="8965" max="9214" width="9.140625" style="251"/>
    <col min="9215" max="9215" width="21" style="251" customWidth="1"/>
    <col min="9216" max="9216" width="16.42578125" style="251" customWidth="1"/>
    <col min="9217" max="9217" width="17.5703125" style="251" customWidth="1"/>
    <col min="9218" max="9218" width="13.140625" style="251" customWidth="1"/>
    <col min="9219" max="9219" width="11.28515625" style="251" customWidth="1"/>
    <col min="9220" max="9220" width="13.7109375" style="251" customWidth="1"/>
    <col min="9221" max="9470" width="9.140625" style="251"/>
    <col min="9471" max="9471" width="21" style="251" customWidth="1"/>
    <col min="9472" max="9472" width="16.42578125" style="251" customWidth="1"/>
    <col min="9473" max="9473" width="17.5703125" style="251" customWidth="1"/>
    <col min="9474" max="9474" width="13.140625" style="251" customWidth="1"/>
    <col min="9475" max="9475" width="11.28515625" style="251" customWidth="1"/>
    <col min="9476" max="9476" width="13.7109375" style="251" customWidth="1"/>
    <col min="9477" max="9726" width="9.140625" style="251"/>
    <col min="9727" max="9727" width="21" style="251" customWidth="1"/>
    <col min="9728" max="9728" width="16.42578125" style="251" customWidth="1"/>
    <col min="9729" max="9729" width="17.5703125" style="251" customWidth="1"/>
    <col min="9730" max="9730" width="13.140625" style="251" customWidth="1"/>
    <col min="9731" max="9731" width="11.28515625" style="251" customWidth="1"/>
    <col min="9732" max="9732" width="13.7109375" style="251" customWidth="1"/>
    <col min="9733" max="9982" width="9.140625" style="251"/>
    <col min="9983" max="9983" width="21" style="251" customWidth="1"/>
    <col min="9984" max="9984" width="16.42578125" style="251" customWidth="1"/>
    <col min="9985" max="9985" width="17.5703125" style="251" customWidth="1"/>
    <col min="9986" max="9986" width="13.140625" style="251" customWidth="1"/>
    <col min="9987" max="9987" width="11.28515625" style="251" customWidth="1"/>
    <col min="9988" max="9988" width="13.7109375" style="251" customWidth="1"/>
    <col min="9989" max="10238" width="9.140625" style="251"/>
    <col min="10239" max="10239" width="21" style="251" customWidth="1"/>
    <col min="10240" max="10240" width="16.42578125" style="251" customWidth="1"/>
    <col min="10241" max="10241" width="17.5703125" style="251" customWidth="1"/>
    <col min="10242" max="10242" width="13.140625" style="251" customWidth="1"/>
    <col min="10243" max="10243" width="11.28515625" style="251" customWidth="1"/>
    <col min="10244" max="10244" width="13.7109375" style="251" customWidth="1"/>
    <col min="10245" max="10494" width="9.140625" style="251"/>
    <col min="10495" max="10495" width="21" style="251" customWidth="1"/>
    <col min="10496" max="10496" width="16.42578125" style="251" customWidth="1"/>
    <col min="10497" max="10497" width="17.5703125" style="251" customWidth="1"/>
    <col min="10498" max="10498" width="13.140625" style="251" customWidth="1"/>
    <col min="10499" max="10499" width="11.28515625" style="251" customWidth="1"/>
    <col min="10500" max="10500" width="13.7109375" style="251" customWidth="1"/>
    <col min="10501" max="10750" width="9.140625" style="251"/>
    <col min="10751" max="10751" width="21" style="251" customWidth="1"/>
    <col min="10752" max="10752" width="16.42578125" style="251" customWidth="1"/>
    <col min="10753" max="10753" width="17.5703125" style="251" customWidth="1"/>
    <col min="10754" max="10754" width="13.140625" style="251" customWidth="1"/>
    <col min="10755" max="10755" width="11.28515625" style="251" customWidth="1"/>
    <col min="10756" max="10756" width="13.7109375" style="251" customWidth="1"/>
    <col min="10757" max="11006" width="9.140625" style="251"/>
    <col min="11007" max="11007" width="21" style="251" customWidth="1"/>
    <col min="11008" max="11008" width="16.42578125" style="251" customWidth="1"/>
    <col min="11009" max="11009" width="17.5703125" style="251" customWidth="1"/>
    <col min="11010" max="11010" width="13.140625" style="251" customWidth="1"/>
    <col min="11011" max="11011" width="11.28515625" style="251" customWidth="1"/>
    <col min="11012" max="11012" width="13.7109375" style="251" customWidth="1"/>
    <col min="11013" max="11262" width="9.140625" style="251"/>
    <col min="11263" max="11263" width="21" style="251" customWidth="1"/>
    <col min="11264" max="11264" width="16.42578125" style="251" customWidth="1"/>
    <col min="11265" max="11265" width="17.5703125" style="251" customWidth="1"/>
    <col min="11266" max="11266" width="13.140625" style="251" customWidth="1"/>
    <col min="11267" max="11267" width="11.28515625" style="251" customWidth="1"/>
    <col min="11268" max="11268" width="13.7109375" style="251" customWidth="1"/>
    <col min="11269" max="11518" width="9.140625" style="251"/>
    <col min="11519" max="11519" width="21" style="251" customWidth="1"/>
    <col min="11520" max="11520" width="16.42578125" style="251" customWidth="1"/>
    <col min="11521" max="11521" width="17.5703125" style="251" customWidth="1"/>
    <col min="11522" max="11522" width="13.140625" style="251" customWidth="1"/>
    <col min="11523" max="11523" width="11.28515625" style="251" customWidth="1"/>
    <col min="11524" max="11524" width="13.7109375" style="251" customWidth="1"/>
    <col min="11525" max="11774" width="9.140625" style="251"/>
    <col min="11775" max="11775" width="21" style="251" customWidth="1"/>
    <col min="11776" max="11776" width="16.42578125" style="251" customWidth="1"/>
    <col min="11777" max="11777" width="17.5703125" style="251" customWidth="1"/>
    <col min="11778" max="11778" width="13.140625" style="251" customWidth="1"/>
    <col min="11779" max="11779" width="11.28515625" style="251" customWidth="1"/>
    <col min="11780" max="11780" width="13.7109375" style="251" customWidth="1"/>
    <col min="11781" max="12030" width="9.140625" style="251"/>
    <col min="12031" max="12031" width="21" style="251" customWidth="1"/>
    <col min="12032" max="12032" width="16.42578125" style="251" customWidth="1"/>
    <col min="12033" max="12033" width="17.5703125" style="251" customWidth="1"/>
    <col min="12034" max="12034" width="13.140625" style="251" customWidth="1"/>
    <col min="12035" max="12035" width="11.28515625" style="251" customWidth="1"/>
    <col min="12036" max="12036" width="13.7109375" style="251" customWidth="1"/>
    <col min="12037" max="12286" width="9.140625" style="251"/>
    <col min="12287" max="12287" width="21" style="251" customWidth="1"/>
    <col min="12288" max="12288" width="16.42578125" style="251" customWidth="1"/>
    <col min="12289" max="12289" width="17.5703125" style="251" customWidth="1"/>
    <col min="12290" max="12290" width="13.140625" style="251" customWidth="1"/>
    <col min="12291" max="12291" width="11.28515625" style="251" customWidth="1"/>
    <col min="12292" max="12292" width="13.7109375" style="251" customWidth="1"/>
    <col min="12293" max="12542" width="9.140625" style="251"/>
    <col min="12543" max="12543" width="21" style="251" customWidth="1"/>
    <col min="12544" max="12544" width="16.42578125" style="251" customWidth="1"/>
    <col min="12545" max="12545" width="17.5703125" style="251" customWidth="1"/>
    <col min="12546" max="12546" width="13.140625" style="251" customWidth="1"/>
    <col min="12547" max="12547" width="11.28515625" style="251" customWidth="1"/>
    <col min="12548" max="12548" width="13.7109375" style="251" customWidth="1"/>
    <col min="12549" max="12798" width="9.140625" style="251"/>
    <col min="12799" max="12799" width="21" style="251" customWidth="1"/>
    <col min="12800" max="12800" width="16.42578125" style="251" customWidth="1"/>
    <col min="12801" max="12801" width="17.5703125" style="251" customWidth="1"/>
    <col min="12802" max="12802" width="13.140625" style="251" customWidth="1"/>
    <col min="12803" max="12803" width="11.28515625" style="251" customWidth="1"/>
    <col min="12804" max="12804" width="13.7109375" style="251" customWidth="1"/>
    <col min="12805" max="13054" width="9.140625" style="251"/>
    <col min="13055" max="13055" width="21" style="251" customWidth="1"/>
    <col min="13056" max="13056" width="16.42578125" style="251" customWidth="1"/>
    <col min="13057" max="13057" width="17.5703125" style="251" customWidth="1"/>
    <col min="13058" max="13058" width="13.140625" style="251" customWidth="1"/>
    <col min="13059" max="13059" width="11.28515625" style="251" customWidth="1"/>
    <col min="13060" max="13060" width="13.7109375" style="251" customWidth="1"/>
    <col min="13061" max="13310" width="9.140625" style="251"/>
    <col min="13311" max="13311" width="21" style="251" customWidth="1"/>
    <col min="13312" max="13312" width="16.42578125" style="251" customWidth="1"/>
    <col min="13313" max="13313" width="17.5703125" style="251" customWidth="1"/>
    <col min="13314" max="13314" width="13.140625" style="251" customWidth="1"/>
    <col min="13315" max="13315" width="11.28515625" style="251" customWidth="1"/>
    <col min="13316" max="13316" width="13.7109375" style="251" customWidth="1"/>
    <col min="13317" max="13566" width="9.140625" style="251"/>
    <col min="13567" max="13567" width="21" style="251" customWidth="1"/>
    <col min="13568" max="13568" width="16.42578125" style="251" customWidth="1"/>
    <col min="13569" max="13569" width="17.5703125" style="251" customWidth="1"/>
    <col min="13570" max="13570" width="13.140625" style="251" customWidth="1"/>
    <col min="13571" max="13571" width="11.28515625" style="251" customWidth="1"/>
    <col min="13572" max="13572" width="13.7109375" style="251" customWidth="1"/>
    <col min="13573" max="13822" width="9.140625" style="251"/>
    <col min="13823" max="13823" width="21" style="251" customWidth="1"/>
    <col min="13824" max="13824" width="16.42578125" style="251" customWidth="1"/>
    <col min="13825" max="13825" width="17.5703125" style="251" customWidth="1"/>
    <col min="13826" max="13826" width="13.140625" style="251" customWidth="1"/>
    <col min="13827" max="13827" width="11.28515625" style="251" customWidth="1"/>
    <col min="13828" max="13828" width="13.7109375" style="251" customWidth="1"/>
    <col min="13829" max="14078" width="9.140625" style="251"/>
    <col min="14079" max="14079" width="21" style="251" customWidth="1"/>
    <col min="14080" max="14080" width="16.42578125" style="251" customWidth="1"/>
    <col min="14081" max="14081" width="17.5703125" style="251" customWidth="1"/>
    <col min="14082" max="14082" width="13.140625" style="251" customWidth="1"/>
    <col min="14083" max="14083" width="11.28515625" style="251" customWidth="1"/>
    <col min="14084" max="14084" width="13.7109375" style="251" customWidth="1"/>
    <col min="14085" max="14334" width="9.140625" style="251"/>
    <col min="14335" max="14335" width="21" style="251" customWidth="1"/>
    <col min="14336" max="14336" width="16.42578125" style="251" customWidth="1"/>
    <col min="14337" max="14337" width="17.5703125" style="251" customWidth="1"/>
    <col min="14338" max="14338" width="13.140625" style="251" customWidth="1"/>
    <col min="14339" max="14339" width="11.28515625" style="251" customWidth="1"/>
    <col min="14340" max="14340" width="13.7109375" style="251" customWidth="1"/>
    <col min="14341" max="14590" width="9.140625" style="251"/>
    <col min="14591" max="14591" width="21" style="251" customWidth="1"/>
    <col min="14592" max="14592" width="16.42578125" style="251" customWidth="1"/>
    <col min="14593" max="14593" width="17.5703125" style="251" customWidth="1"/>
    <col min="14594" max="14594" width="13.140625" style="251" customWidth="1"/>
    <col min="14595" max="14595" width="11.28515625" style="251" customWidth="1"/>
    <col min="14596" max="14596" width="13.7109375" style="251" customWidth="1"/>
    <col min="14597" max="14846" width="9.140625" style="251"/>
    <col min="14847" max="14847" width="21" style="251" customWidth="1"/>
    <col min="14848" max="14848" width="16.42578125" style="251" customWidth="1"/>
    <col min="14849" max="14849" width="17.5703125" style="251" customWidth="1"/>
    <col min="14850" max="14850" width="13.140625" style="251" customWidth="1"/>
    <col min="14851" max="14851" width="11.28515625" style="251" customWidth="1"/>
    <col min="14852" max="14852" width="13.7109375" style="251" customWidth="1"/>
    <col min="14853" max="15102" width="9.140625" style="251"/>
    <col min="15103" max="15103" width="21" style="251" customWidth="1"/>
    <col min="15104" max="15104" width="16.42578125" style="251" customWidth="1"/>
    <col min="15105" max="15105" width="17.5703125" style="251" customWidth="1"/>
    <col min="15106" max="15106" width="13.140625" style="251" customWidth="1"/>
    <col min="15107" max="15107" width="11.28515625" style="251" customWidth="1"/>
    <col min="15108" max="15108" width="13.7109375" style="251" customWidth="1"/>
    <col min="15109" max="15358" width="9.140625" style="251"/>
    <col min="15359" max="15359" width="21" style="251" customWidth="1"/>
    <col min="15360" max="15360" width="16.42578125" style="251" customWidth="1"/>
    <col min="15361" max="15361" width="17.5703125" style="251" customWidth="1"/>
    <col min="15362" max="15362" width="13.140625" style="251" customWidth="1"/>
    <col min="15363" max="15363" width="11.28515625" style="251" customWidth="1"/>
    <col min="15364" max="15364" width="13.7109375" style="251" customWidth="1"/>
    <col min="15365" max="15614" width="9.140625" style="251"/>
    <col min="15615" max="15615" width="21" style="251" customWidth="1"/>
    <col min="15616" max="15616" width="16.42578125" style="251" customWidth="1"/>
    <col min="15617" max="15617" width="17.5703125" style="251" customWidth="1"/>
    <col min="15618" max="15618" width="13.140625" style="251" customWidth="1"/>
    <col min="15619" max="15619" width="11.28515625" style="251" customWidth="1"/>
    <col min="15620" max="15620" width="13.7109375" style="251" customWidth="1"/>
    <col min="15621" max="15870" width="9.140625" style="251"/>
    <col min="15871" max="15871" width="21" style="251" customWidth="1"/>
    <col min="15872" max="15872" width="16.42578125" style="251" customWidth="1"/>
    <col min="15873" max="15873" width="17.5703125" style="251" customWidth="1"/>
    <col min="15874" max="15874" width="13.140625" style="251" customWidth="1"/>
    <col min="15875" max="15875" width="11.28515625" style="251" customWidth="1"/>
    <col min="15876" max="15876" width="13.7109375" style="251" customWidth="1"/>
    <col min="15877" max="16126" width="9.140625" style="251"/>
    <col min="16127" max="16127" width="21" style="251" customWidth="1"/>
    <col min="16128" max="16128" width="16.42578125" style="251" customWidth="1"/>
    <col min="16129" max="16129" width="17.5703125" style="251" customWidth="1"/>
    <col min="16130" max="16130" width="13.140625" style="251" customWidth="1"/>
    <col min="16131" max="16131" width="11.28515625" style="251" customWidth="1"/>
    <col min="16132" max="16132" width="13.7109375" style="251" customWidth="1"/>
    <col min="16133" max="16382" width="9.140625" style="251"/>
    <col min="16383" max="16384" width="9.140625" style="251" customWidth="1"/>
  </cols>
  <sheetData>
    <row r="1" spans="1:7" ht="43.5" customHeight="1" x14ac:dyDescent="0.25">
      <c r="A1" s="620" t="s">
        <v>329</v>
      </c>
      <c r="B1" s="625" t="s">
        <v>363</v>
      </c>
      <c r="C1" s="521" t="s">
        <v>364</v>
      </c>
      <c r="D1" s="521" t="s">
        <v>365</v>
      </c>
      <c r="E1" s="521" t="s">
        <v>19</v>
      </c>
      <c r="F1" s="522" t="s">
        <v>339</v>
      </c>
      <c r="G1" s="189"/>
    </row>
    <row r="2" spans="1:7" ht="12" customHeight="1" x14ac:dyDescent="0.25">
      <c r="A2" s="621" t="s">
        <v>359</v>
      </c>
      <c r="B2" s="626" t="s">
        <v>639</v>
      </c>
      <c r="C2" s="523" t="s">
        <v>470</v>
      </c>
      <c r="D2" s="523" t="s">
        <v>640</v>
      </c>
      <c r="E2" s="523" t="s">
        <v>641</v>
      </c>
      <c r="F2" s="524"/>
      <c r="G2" s="189"/>
    </row>
    <row r="3" spans="1:7" s="252" customFormat="1" x14ac:dyDescent="0.25">
      <c r="A3" s="621" t="s">
        <v>307</v>
      </c>
      <c r="B3" s="627" t="s">
        <v>642</v>
      </c>
      <c r="C3" s="525" t="s">
        <v>643</v>
      </c>
      <c r="D3" s="525" t="s">
        <v>471</v>
      </c>
      <c r="E3" s="525" t="s">
        <v>644</v>
      </c>
      <c r="F3" s="526" t="s">
        <v>427</v>
      </c>
      <c r="G3" s="190"/>
    </row>
    <row r="4" spans="1:7" x14ac:dyDescent="0.25">
      <c r="A4" s="621" t="s">
        <v>310</v>
      </c>
      <c r="B4" s="627" t="s">
        <v>645</v>
      </c>
      <c r="C4" s="525" t="s">
        <v>476</v>
      </c>
      <c r="D4" s="525" t="s">
        <v>646</v>
      </c>
      <c r="E4" s="525"/>
      <c r="F4" s="526" t="s">
        <v>425</v>
      </c>
      <c r="G4" s="189"/>
    </row>
    <row r="5" spans="1:7" x14ac:dyDescent="0.25">
      <c r="A5" s="621" t="s">
        <v>310</v>
      </c>
      <c r="B5" s="627" t="s">
        <v>647</v>
      </c>
      <c r="C5" s="525" t="s">
        <v>648</v>
      </c>
      <c r="D5" s="525" t="s">
        <v>649</v>
      </c>
      <c r="E5" s="525" t="s">
        <v>474</v>
      </c>
      <c r="F5" s="526"/>
      <c r="G5" s="189"/>
    </row>
    <row r="6" spans="1:7" s="252" customFormat="1" x14ac:dyDescent="0.25">
      <c r="A6" s="621" t="s">
        <v>310</v>
      </c>
      <c r="B6" s="627"/>
      <c r="C6" s="525"/>
      <c r="D6" s="525"/>
      <c r="E6" s="525"/>
      <c r="F6" s="526" t="s">
        <v>425</v>
      </c>
      <c r="G6" s="190"/>
    </row>
    <row r="7" spans="1:7" x14ac:dyDescent="0.25">
      <c r="A7" s="621" t="s">
        <v>311</v>
      </c>
      <c r="B7" s="627" t="s">
        <v>650</v>
      </c>
      <c r="C7" s="525" t="s">
        <v>651</v>
      </c>
      <c r="D7" s="525" t="s">
        <v>652</v>
      </c>
      <c r="E7" s="525" t="s">
        <v>475</v>
      </c>
      <c r="F7" s="526"/>
      <c r="G7" s="189"/>
    </row>
    <row r="8" spans="1:7" x14ac:dyDescent="0.25">
      <c r="A8" s="621" t="s">
        <v>311</v>
      </c>
      <c r="B8" s="627" t="s">
        <v>653</v>
      </c>
      <c r="C8" s="525" t="s">
        <v>654</v>
      </c>
      <c r="D8" s="525" t="s">
        <v>655</v>
      </c>
      <c r="E8" s="525"/>
      <c r="F8" s="526"/>
      <c r="G8" s="189"/>
    </row>
    <row r="9" spans="1:7" x14ac:dyDescent="0.25">
      <c r="A9" s="621" t="s">
        <v>311</v>
      </c>
      <c r="B9" s="627" t="s">
        <v>656</v>
      </c>
      <c r="C9" s="525" t="s">
        <v>476</v>
      </c>
      <c r="D9" s="525" t="s">
        <v>443</v>
      </c>
      <c r="E9" s="525" t="s">
        <v>657</v>
      </c>
      <c r="F9" s="526"/>
      <c r="G9" s="189"/>
    </row>
    <row r="10" spans="1:7" x14ac:dyDescent="0.25">
      <c r="A10" s="621" t="s">
        <v>311</v>
      </c>
      <c r="B10" s="627"/>
      <c r="C10" s="525"/>
      <c r="D10" s="525"/>
      <c r="E10" s="525"/>
      <c r="F10" s="526" t="s">
        <v>472</v>
      </c>
      <c r="G10" s="189"/>
    </row>
    <row r="11" spans="1:7" s="252" customFormat="1" x14ac:dyDescent="0.25">
      <c r="A11" s="621" t="s">
        <v>311</v>
      </c>
      <c r="B11" s="627"/>
      <c r="C11" s="525"/>
      <c r="D11" s="525"/>
      <c r="E11" s="525"/>
      <c r="F11" s="526"/>
      <c r="G11" s="190"/>
    </row>
    <row r="12" spans="1:7" x14ac:dyDescent="0.25">
      <c r="A12" s="622" t="s">
        <v>334</v>
      </c>
      <c r="B12" s="627" t="s">
        <v>658</v>
      </c>
      <c r="C12" s="525" t="s">
        <v>659</v>
      </c>
      <c r="D12" s="525" t="s">
        <v>660</v>
      </c>
      <c r="E12" s="525" t="s">
        <v>478</v>
      </c>
      <c r="F12" s="526"/>
      <c r="G12" s="189"/>
    </row>
    <row r="13" spans="1:7" x14ac:dyDescent="0.25">
      <c r="A13" s="622" t="s">
        <v>335</v>
      </c>
      <c r="B13" s="627" t="s">
        <v>661</v>
      </c>
      <c r="C13" s="525" t="s">
        <v>479</v>
      </c>
      <c r="D13" s="525" t="s">
        <v>662</v>
      </c>
      <c r="E13" s="525" t="s">
        <v>480</v>
      </c>
      <c r="F13" s="526" t="s">
        <v>481</v>
      </c>
      <c r="G13" s="189"/>
    </row>
    <row r="14" spans="1:7" s="252" customFormat="1" x14ac:dyDescent="0.25">
      <c r="A14" s="622" t="s">
        <v>335</v>
      </c>
      <c r="B14" s="627"/>
      <c r="C14" s="525"/>
      <c r="D14" s="525"/>
      <c r="E14" s="525"/>
      <c r="F14" s="526"/>
      <c r="G14" s="190"/>
    </row>
    <row r="15" spans="1:7" x14ac:dyDescent="0.25">
      <c r="A15" s="623" t="s">
        <v>336</v>
      </c>
      <c r="B15" s="527" t="s">
        <v>663</v>
      </c>
      <c r="C15" s="528" t="s">
        <v>643</v>
      </c>
      <c r="D15" s="528" t="s">
        <v>664</v>
      </c>
      <c r="E15" s="528" t="s">
        <v>665</v>
      </c>
      <c r="F15" s="529" t="s">
        <v>393</v>
      </c>
      <c r="G15" s="189"/>
    </row>
    <row r="16" spans="1:7" x14ac:dyDescent="0.25">
      <c r="A16" s="623" t="s">
        <v>337</v>
      </c>
      <c r="B16" s="530" t="s">
        <v>482</v>
      </c>
      <c r="C16" s="531" t="s">
        <v>483</v>
      </c>
      <c r="D16" s="531" t="s">
        <v>484</v>
      </c>
      <c r="E16" s="531" t="s">
        <v>485</v>
      </c>
      <c r="F16" s="532" t="s">
        <v>477</v>
      </c>
      <c r="G16" s="189"/>
    </row>
    <row r="17" spans="1:7" ht="15.75" thickBot="1" x14ac:dyDescent="0.3">
      <c r="A17" s="624" t="s">
        <v>324</v>
      </c>
      <c r="B17" s="628" t="s">
        <v>666</v>
      </c>
      <c r="C17" s="533" t="s">
        <v>486</v>
      </c>
      <c r="D17" s="533" t="s">
        <v>390</v>
      </c>
      <c r="E17" s="533" t="s">
        <v>667</v>
      </c>
      <c r="F17" s="534" t="s">
        <v>668</v>
      </c>
      <c r="G17" s="189"/>
    </row>
    <row r="18" spans="1:7" x14ac:dyDescent="0.25">
      <c r="A18" s="328" t="s">
        <v>340</v>
      </c>
      <c r="B18" s="328"/>
      <c r="C18" s="328"/>
      <c r="D18" s="328"/>
      <c r="E18" s="328"/>
      <c r="F18" s="328"/>
      <c r="G18" s="189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activeCell="L12" sqref="L12"/>
    </sheetView>
  </sheetViews>
  <sheetFormatPr defaultColWidth="9.140625" defaultRowHeight="15" x14ac:dyDescent="0.25"/>
  <cols>
    <col min="1" max="1" width="44" style="238" customWidth="1"/>
    <col min="2" max="2" width="16.5703125" style="238" customWidth="1"/>
    <col min="3" max="3" width="16" style="238" customWidth="1"/>
    <col min="4" max="4" width="18.28515625" style="238" customWidth="1"/>
    <col min="5" max="5" width="17.140625" style="238" customWidth="1"/>
    <col min="6" max="6" width="17" style="238" customWidth="1"/>
    <col min="7" max="7" width="17.5703125" style="238" customWidth="1"/>
    <col min="8" max="8" width="17.28515625" style="238" customWidth="1"/>
    <col min="9" max="9" width="16.28515625" style="238" customWidth="1"/>
    <col min="10" max="10" width="17.85546875" style="238" customWidth="1"/>
    <col min="11" max="16384" width="9.140625" style="238"/>
  </cols>
  <sheetData>
    <row r="1" spans="1:13" ht="28.5" x14ac:dyDescent="0.25">
      <c r="A1" s="291"/>
      <c r="B1" s="586" t="s">
        <v>372</v>
      </c>
      <c r="C1" s="586"/>
      <c r="D1" s="586"/>
      <c r="E1" s="586"/>
      <c r="F1" s="586"/>
      <c r="G1" s="586"/>
      <c r="H1" s="586"/>
      <c r="I1" s="586"/>
      <c r="J1" s="587"/>
    </row>
    <row r="2" spans="1:13" ht="26.25" x14ac:dyDescent="0.25">
      <c r="A2" s="292" t="s">
        <v>669</v>
      </c>
      <c r="B2" s="588" t="s">
        <v>267</v>
      </c>
      <c r="C2" s="588"/>
      <c r="D2" s="588"/>
      <c r="E2" s="588"/>
      <c r="F2" s="588"/>
      <c r="G2" s="588"/>
      <c r="H2" s="588"/>
      <c r="I2" s="588"/>
      <c r="J2" s="589"/>
    </row>
    <row r="3" spans="1:13" ht="26.25" x14ac:dyDescent="0.4">
      <c r="A3" s="293" t="s">
        <v>670</v>
      </c>
      <c r="B3" s="590" t="s">
        <v>268</v>
      </c>
      <c r="C3" s="591"/>
      <c r="D3" s="591"/>
      <c r="E3" s="591"/>
      <c r="F3" s="591"/>
      <c r="G3" s="591"/>
      <c r="H3" s="591"/>
      <c r="I3" s="591"/>
      <c r="J3" s="592"/>
    </row>
    <row r="4" spans="1:13" ht="33.75" x14ac:dyDescent="0.25">
      <c r="A4" s="294"/>
      <c r="B4" s="593" t="s">
        <v>269</v>
      </c>
      <c r="C4" s="594"/>
      <c r="D4" s="594"/>
      <c r="E4" s="594"/>
      <c r="F4" s="594"/>
      <c r="G4" s="594"/>
      <c r="H4" s="594"/>
      <c r="I4" s="594"/>
      <c r="J4" s="595"/>
    </row>
    <row r="5" spans="1:13" ht="14.25" customHeight="1" thickBot="1" x14ac:dyDescent="0.3">
      <c r="A5" s="294"/>
      <c r="B5" s="593" t="s">
        <v>270</v>
      </c>
      <c r="C5" s="594"/>
      <c r="D5" s="594"/>
      <c r="E5" s="594"/>
      <c r="F5" s="594"/>
      <c r="G5" s="594"/>
      <c r="H5" s="594"/>
      <c r="I5" s="594"/>
      <c r="J5" s="595"/>
    </row>
    <row r="6" spans="1:13" ht="15.95" customHeight="1" thickBot="1" x14ac:dyDescent="0.3">
      <c r="A6" s="596" t="s">
        <v>271</v>
      </c>
      <c r="B6" s="597"/>
      <c r="C6" s="597"/>
      <c r="D6" s="597"/>
      <c r="E6" s="597"/>
      <c r="F6" s="597"/>
      <c r="G6" s="597"/>
      <c r="H6" s="597"/>
      <c r="I6" s="597"/>
      <c r="J6" s="598"/>
    </row>
    <row r="7" spans="1:13" ht="15.75" x14ac:dyDescent="0.25">
      <c r="A7" s="287"/>
      <c r="B7" s="287"/>
      <c r="C7" s="287"/>
      <c r="D7" s="287"/>
      <c r="E7" s="287"/>
      <c r="F7" s="287"/>
      <c r="G7" s="287"/>
      <c r="H7" s="287"/>
      <c r="I7" s="287"/>
      <c r="J7" s="287"/>
    </row>
    <row r="8" spans="1:13" ht="15.75" thickBot="1" x14ac:dyDescent="0.3">
      <c r="A8" s="599"/>
      <c r="B8" s="600"/>
      <c r="C8" s="600"/>
      <c r="D8" s="600"/>
      <c r="E8" s="600"/>
      <c r="F8" s="600"/>
      <c r="G8" s="600"/>
      <c r="H8" s="600"/>
      <c r="I8" s="601"/>
      <c r="J8" s="601"/>
    </row>
    <row r="9" spans="1:13" ht="16.5" thickBot="1" x14ac:dyDescent="0.3">
      <c r="A9" s="254" t="s">
        <v>272</v>
      </c>
      <c r="B9" s="580" t="s">
        <v>273</v>
      </c>
      <c r="C9" s="581"/>
      <c r="D9" s="582"/>
      <c r="E9" s="583" t="s">
        <v>274</v>
      </c>
      <c r="F9" s="584"/>
      <c r="G9" s="585"/>
      <c r="H9" s="583" t="s">
        <v>275</v>
      </c>
      <c r="I9" s="584"/>
      <c r="J9" s="585"/>
    </row>
    <row r="10" spans="1:13" ht="63.75" thickBot="1" x14ac:dyDescent="0.3">
      <c r="A10" s="255"/>
      <c r="B10" s="256" t="s">
        <v>671</v>
      </c>
      <c r="C10" s="256" t="s">
        <v>417</v>
      </c>
      <c r="D10" s="257" t="s">
        <v>276</v>
      </c>
      <c r="E10" s="630" t="s">
        <v>417</v>
      </c>
      <c r="F10" s="256" t="s">
        <v>417</v>
      </c>
      <c r="G10" s="257" t="s">
        <v>276</v>
      </c>
      <c r="H10" s="256" t="s">
        <v>671</v>
      </c>
      <c r="I10" s="256" t="s">
        <v>417</v>
      </c>
      <c r="J10" s="257" t="s">
        <v>276</v>
      </c>
    </row>
    <row r="11" spans="1:13" ht="31.5" x14ac:dyDescent="0.25">
      <c r="A11" s="258" t="s">
        <v>277</v>
      </c>
      <c r="B11" s="261" t="s">
        <v>261</v>
      </c>
      <c r="C11" s="259" t="s">
        <v>261</v>
      </c>
      <c r="D11" s="260" t="s">
        <v>261</v>
      </c>
      <c r="E11" s="631">
        <v>2.4</v>
      </c>
      <c r="F11" s="261">
        <v>2.4</v>
      </c>
      <c r="G11" s="262">
        <f t="shared" ref="G11:G32" si="0">((E11-F11)/F11)*100</f>
        <v>0</v>
      </c>
      <c r="H11" s="266" t="s">
        <v>261</v>
      </c>
      <c r="I11" s="263" t="s">
        <v>261</v>
      </c>
      <c r="J11" s="264" t="s">
        <v>261</v>
      </c>
    </row>
    <row r="12" spans="1:13" ht="31.5" x14ac:dyDescent="0.25">
      <c r="A12" s="265" t="s">
        <v>278</v>
      </c>
      <c r="B12" s="261" t="s">
        <v>261</v>
      </c>
      <c r="C12" s="261" t="s">
        <v>261</v>
      </c>
      <c r="D12" s="262" t="s">
        <v>261</v>
      </c>
      <c r="E12" s="631">
        <v>2.4</v>
      </c>
      <c r="F12" s="261">
        <v>2.4</v>
      </c>
      <c r="G12" s="262">
        <f t="shared" si="0"/>
        <v>0</v>
      </c>
      <c r="H12" s="266" t="s">
        <v>261</v>
      </c>
      <c r="I12" s="267" t="s">
        <v>261</v>
      </c>
      <c r="J12" s="268" t="s">
        <v>261</v>
      </c>
    </row>
    <row r="13" spans="1:13" ht="15.75" x14ac:dyDescent="0.25">
      <c r="A13" s="265" t="s">
        <v>279</v>
      </c>
      <c r="B13" s="261" t="s">
        <v>261</v>
      </c>
      <c r="C13" s="261" t="s">
        <v>261</v>
      </c>
      <c r="D13" s="262" t="s">
        <v>261</v>
      </c>
      <c r="E13" s="631" t="s">
        <v>261</v>
      </c>
      <c r="F13" s="261" t="s">
        <v>261</v>
      </c>
      <c r="G13" s="262" t="s">
        <v>261</v>
      </c>
      <c r="H13" s="266" t="s">
        <v>261</v>
      </c>
      <c r="I13" s="267" t="s">
        <v>261</v>
      </c>
      <c r="J13" s="268" t="s">
        <v>261</v>
      </c>
      <c r="M13" s="629"/>
    </row>
    <row r="14" spans="1:13" ht="15.75" x14ac:dyDescent="0.25">
      <c r="A14" s="265" t="s">
        <v>280</v>
      </c>
      <c r="B14" s="261">
        <v>3.5</v>
      </c>
      <c r="C14" s="261">
        <v>3</v>
      </c>
      <c r="D14" s="262">
        <f t="shared" ref="D14:D17" si="1">((B14-C14)/C14)*100</f>
        <v>16.666666666666664</v>
      </c>
      <c r="E14" s="631">
        <v>2.5</v>
      </c>
      <c r="F14" s="261">
        <v>2.5</v>
      </c>
      <c r="G14" s="262">
        <f t="shared" si="0"/>
        <v>0</v>
      </c>
      <c r="H14" s="266" t="s">
        <v>261</v>
      </c>
      <c r="I14" s="267" t="s">
        <v>261</v>
      </c>
      <c r="J14" s="268" t="s">
        <v>261</v>
      </c>
    </row>
    <row r="15" spans="1:13" ht="15.75" x14ac:dyDescent="0.25">
      <c r="A15" s="265" t="s">
        <v>281</v>
      </c>
      <c r="B15" s="261">
        <v>6</v>
      </c>
      <c r="C15" s="261">
        <v>6</v>
      </c>
      <c r="D15" s="262">
        <f t="shared" si="1"/>
        <v>0</v>
      </c>
      <c r="E15" s="631">
        <v>4.1500000000000004</v>
      </c>
      <c r="F15" s="261">
        <v>4.1500000000000004</v>
      </c>
      <c r="G15" s="262">
        <f t="shared" si="0"/>
        <v>0</v>
      </c>
      <c r="H15" s="266" t="s">
        <v>261</v>
      </c>
      <c r="I15" s="267" t="s">
        <v>261</v>
      </c>
      <c r="J15" s="268" t="s">
        <v>261</v>
      </c>
    </row>
    <row r="16" spans="1:13" ht="15.75" x14ac:dyDescent="0.25">
      <c r="A16" s="265" t="s">
        <v>282</v>
      </c>
      <c r="B16" s="261" t="s">
        <v>261</v>
      </c>
      <c r="C16" s="261" t="s">
        <v>261</v>
      </c>
      <c r="D16" s="262" t="s">
        <v>261</v>
      </c>
      <c r="E16" s="631" t="s">
        <v>261</v>
      </c>
      <c r="F16" s="261" t="s">
        <v>261</v>
      </c>
      <c r="G16" s="262" t="s">
        <v>261</v>
      </c>
      <c r="H16" s="266" t="s">
        <v>261</v>
      </c>
      <c r="I16" s="267" t="s">
        <v>261</v>
      </c>
      <c r="J16" s="268" t="s">
        <v>261</v>
      </c>
    </row>
    <row r="17" spans="1:10" ht="16.5" customHeight="1" x14ac:dyDescent="0.25">
      <c r="A17" s="265" t="s">
        <v>283</v>
      </c>
      <c r="B17" s="261">
        <v>7</v>
      </c>
      <c r="C17" s="261">
        <v>7</v>
      </c>
      <c r="D17" s="262">
        <f t="shared" si="1"/>
        <v>0</v>
      </c>
      <c r="E17" s="631">
        <v>4.75</v>
      </c>
      <c r="F17" s="261">
        <v>4.75</v>
      </c>
      <c r="G17" s="262">
        <f t="shared" si="0"/>
        <v>0</v>
      </c>
      <c r="H17" s="266" t="s">
        <v>261</v>
      </c>
      <c r="I17" s="267" t="s">
        <v>261</v>
      </c>
      <c r="J17" s="268" t="s">
        <v>261</v>
      </c>
    </row>
    <row r="18" spans="1:10" ht="15.75" x14ac:dyDescent="0.25">
      <c r="A18" s="265" t="s">
        <v>284</v>
      </c>
      <c r="B18" s="261" t="s">
        <v>261</v>
      </c>
      <c r="C18" s="261" t="s">
        <v>261</v>
      </c>
      <c r="D18" s="262" t="s">
        <v>261</v>
      </c>
      <c r="E18" s="631" t="s">
        <v>261</v>
      </c>
      <c r="F18" s="261" t="s">
        <v>261</v>
      </c>
      <c r="G18" s="262" t="s">
        <v>261</v>
      </c>
      <c r="H18" s="266" t="s">
        <v>261</v>
      </c>
      <c r="I18" s="267" t="s">
        <v>261</v>
      </c>
      <c r="J18" s="268" t="s">
        <v>261</v>
      </c>
    </row>
    <row r="19" spans="1:10" ht="15.75" x14ac:dyDescent="0.25">
      <c r="A19" s="265" t="s">
        <v>285</v>
      </c>
      <c r="B19" s="261">
        <v>2</v>
      </c>
      <c r="C19" s="261">
        <v>2.2000000000000002</v>
      </c>
      <c r="D19" s="262">
        <f t="shared" ref="D19:D20" si="2">((B19-C19)/C19)*100</f>
        <v>-9.0909090909090988</v>
      </c>
      <c r="E19" s="631">
        <v>2.2999999999999998</v>
      </c>
      <c r="F19" s="261">
        <v>2.2999999999999998</v>
      </c>
      <c r="G19" s="262">
        <f t="shared" si="0"/>
        <v>0</v>
      </c>
      <c r="H19" s="266">
        <v>2.513755740653969</v>
      </c>
      <c r="I19" s="267">
        <v>2.4068217054263563</v>
      </c>
      <c r="J19" s="268">
        <f t="shared" ref="J19:J29" si="3">((H19-I19)/I19)*100</f>
        <v>4.4429562433528851</v>
      </c>
    </row>
    <row r="20" spans="1:10" ht="15" customHeight="1" x14ac:dyDescent="0.25">
      <c r="A20" s="265" t="s">
        <v>286</v>
      </c>
      <c r="B20" s="261">
        <v>1.55</v>
      </c>
      <c r="C20" s="261">
        <v>1.7</v>
      </c>
      <c r="D20" s="262">
        <f t="shared" si="2"/>
        <v>-8.8235294117647012</v>
      </c>
      <c r="E20" s="631">
        <v>1.9</v>
      </c>
      <c r="F20" s="261">
        <v>1.9</v>
      </c>
      <c r="G20" s="262">
        <f t="shared" si="0"/>
        <v>0</v>
      </c>
      <c r="H20" s="266">
        <v>1.9829512590279852</v>
      </c>
      <c r="I20" s="267">
        <v>2.4279169119502146</v>
      </c>
      <c r="J20" s="268">
        <f t="shared" si="3"/>
        <v>-18.327054386915265</v>
      </c>
    </row>
    <row r="21" spans="1:10" ht="15.75" x14ac:dyDescent="0.25">
      <c r="A21" s="265" t="s">
        <v>287</v>
      </c>
      <c r="B21" s="261" t="s">
        <v>261</v>
      </c>
      <c r="C21" s="261" t="s">
        <v>261</v>
      </c>
      <c r="D21" s="262" t="s">
        <v>261</v>
      </c>
      <c r="E21" s="631">
        <v>3.6</v>
      </c>
      <c r="F21" s="261">
        <v>3.6</v>
      </c>
      <c r="G21" s="262">
        <f t="shared" si="0"/>
        <v>0</v>
      </c>
      <c r="H21" s="266">
        <v>7</v>
      </c>
      <c r="I21" s="267">
        <v>7</v>
      </c>
      <c r="J21" s="268">
        <f t="shared" si="3"/>
        <v>0</v>
      </c>
    </row>
    <row r="22" spans="1:10" ht="15.75" x14ac:dyDescent="0.25">
      <c r="A22" s="265" t="s">
        <v>288</v>
      </c>
      <c r="B22" s="261" t="s">
        <v>261</v>
      </c>
      <c r="C22" s="261" t="s">
        <v>261</v>
      </c>
      <c r="D22" s="262" t="s">
        <v>261</v>
      </c>
      <c r="E22" s="631">
        <v>6</v>
      </c>
      <c r="F22" s="261">
        <v>6</v>
      </c>
      <c r="G22" s="262" t="s">
        <v>261</v>
      </c>
      <c r="H22" s="266">
        <v>6.2494771096348094</v>
      </c>
      <c r="I22" s="267">
        <v>12.69142857142857</v>
      </c>
      <c r="J22" s="268">
        <f t="shared" si="3"/>
        <v>-50.758284818275925</v>
      </c>
    </row>
    <row r="23" spans="1:10" ht="15.75" x14ac:dyDescent="0.25">
      <c r="A23" s="265" t="s">
        <v>289</v>
      </c>
      <c r="B23" s="261" t="s">
        <v>261</v>
      </c>
      <c r="C23" s="261" t="s">
        <v>261</v>
      </c>
      <c r="D23" s="269" t="s">
        <v>261</v>
      </c>
      <c r="E23" s="631">
        <v>3</v>
      </c>
      <c r="F23" s="261">
        <v>3</v>
      </c>
      <c r="G23" s="262" t="s">
        <v>261</v>
      </c>
      <c r="H23" s="266">
        <v>2.9624966587466588</v>
      </c>
      <c r="I23" s="267">
        <v>3.3540301318267423</v>
      </c>
      <c r="J23" s="268">
        <f t="shared" si="3"/>
        <v>-11.673522827501799</v>
      </c>
    </row>
    <row r="24" spans="1:10" ht="15.75" x14ac:dyDescent="0.25">
      <c r="A24" s="265" t="s">
        <v>290</v>
      </c>
      <c r="B24" s="261" t="s">
        <v>261</v>
      </c>
      <c r="C24" s="261" t="s">
        <v>261</v>
      </c>
      <c r="D24" s="269" t="s">
        <v>261</v>
      </c>
      <c r="E24" s="631">
        <v>4</v>
      </c>
      <c r="F24" s="261">
        <v>4</v>
      </c>
      <c r="G24" s="262">
        <f t="shared" si="0"/>
        <v>0</v>
      </c>
      <c r="H24" s="266">
        <v>4.5809839717291894</v>
      </c>
      <c r="I24" s="267">
        <v>4.7456521739130437</v>
      </c>
      <c r="J24" s="268">
        <f t="shared" si="3"/>
        <v>-3.4698750803743934</v>
      </c>
    </row>
    <row r="25" spans="1:10" ht="15.75" x14ac:dyDescent="0.25">
      <c r="A25" s="265" t="s">
        <v>291</v>
      </c>
      <c r="B25" s="261" t="s">
        <v>261</v>
      </c>
      <c r="C25" s="261" t="s">
        <v>261</v>
      </c>
      <c r="D25" s="269" t="s">
        <v>261</v>
      </c>
      <c r="E25" s="631" t="s">
        <v>261</v>
      </c>
      <c r="F25" s="261" t="s">
        <v>261</v>
      </c>
      <c r="G25" s="270" t="s">
        <v>261</v>
      </c>
      <c r="H25" s="266" t="s">
        <v>261</v>
      </c>
      <c r="I25" s="267" t="s">
        <v>261</v>
      </c>
      <c r="J25" s="268" t="s">
        <v>261</v>
      </c>
    </row>
    <row r="26" spans="1:10" ht="15.75" x14ac:dyDescent="0.25">
      <c r="A26" s="265" t="s">
        <v>292</v>
      </c>
      <c r="B26" s="261" t="s">
        <v>261</v>
      </c>
      <c r="C26" s="261" t="s">
        <v>261</v>
      </c>
      <c r="D26" s="271" t="s">
        <v>261</v>
      </c>
      <c r="E26" s="631" t="s">
        <v>261</v>
      </c>
      <c r="F26" s="261" t="s">
        <v>261</v>
      </c>
      <c r="G26" s="270" t="s">
        <v>261</v>
      </c>
      <c r="H26" s="266" t="s">
        <v>261</v>
      </c>
      <c r="I26" s="267" t="s">
        <v>261</v>
      </c>
      <c r="J26" s="268" t="s">
        <v>261</v>
      </c>
    </row>
    <row r="27" spans="1:10" ht="15.75" x14ac:dyDescent="0.25">
      <c r="A27" s="265" t="s">
        <v>293</v>
      </c>
      <c r="B27" s="261" t="s">
        <v>261</v>
      </c>
      <c r="C27" s="261" t="s">
        <v>261</v>
      </c>
      <c r="D27" s="271" t="s">
        <v>261</v>
      </c>
      <c r="E27" s="631">
        <v>1.75</v>
      </c>
      <c r="F27" s="261">
        <v>1.75</v>
      </c>
      <c r="G27" s="270">
        <f t="shared" si="0"/>
        <v>0</v>
      </c>
      <c r="H27" s="266">
        <v>1.3</v>
      </c>
      <c r="I27" s="267">
        <v>1.6</v>
      </c>
      <c r="J27" s="268">
        <f t="shared" si="3"/>
        <v>-18.750000000000004</v>
      </c>
    </row>
    <row r="28" spans="1:10" ht="15.75" x14ac:dyDescent="0.25">
      <c r="A28" s="265" t="s">
        <v>294</v>
      </c>
      <c r="B28" s="261" t="s">
        <v>261</v>
      </c>
      <c r="C28" s="261" t="s">
        <v>261</v>
      </c>
      <c r="D28" s="271" t="s">
        <v>261</v>
      </c>
      <c r="E28" s="631" t="s">
        <v>261</v>
      </c>
      <c r="F28" s="261" t="s">
        <v>261</v>
      </c>
      <c r="G28" s="270" t="s">
        <v>261</v>
      </c>
      <c r="H28" s="266" t="s">
        <v>261</v>
      </c>
      <c r="I28" s="267" t="s">
        <v>261</v>
      </c>
      <c r="J28" s="268" t="s">
        <v>261</v>
      </c>
    </row>
    <row r="29" spans="1:10" ht="15.75" x14ac:dyDescent="0.25">
      <c r="A29" s="265" t="s">
        <v>295</v>
      </c>
      <c r="B29" s="261" t="s">
        <v>261</v>
      </c>
      <c r="C29" s="261" t="s">
        <v>261</v>
      </c>
      <c r="D29" s="271" t="s">
        <v>261</v>
      </c>
      <c r="E29" s="631">
        <v>2.5</v>
      </c>
      <c r="F29" s="261">
        <v>2.5</v>
      </c>
      <c r="G29" s="270">
        <f t="shared" si="0"/>
        <v>0</v>
      </c>
      <c r="H29" s="266">
        <v>4</v>
      </c>
      <c r="I29" s="267">
        <v>4</v>
      </c>
      <c r="J29" s="268">
        <f t="shared" si="3"/>
        <v>0</v>
      </c>
    </row>
    <row r="30" spans="1:10" ht="15.75" x14ac:dyDescent="0.25">
      <c r="A30" s="265" t="s">
        <v>296</v>
      </c>
      <c r="B30" s="261" t="s">
        <v>261</v>
      </c>
      <c r="C30" s="261" t="s">
        <v>261</v>
      </c>
      <c r="D30" s="271" t="s">
        <v>261</v>
      </c>
      <c r="E30" s="631" t="s">
        <v>261</v>
      </c>
      <c r="F30" s="261" t="s">
        <v>261</v>
      </c>
      <c r="G30" s="262" t="s">
        <v>261</v>
      </c>
      <c r="H30" s="266" t="s">
        <v>261</v>
      </c>
      <c r="I30" s="267" t="s">
        <v>261</v>
      </c>
      <c r="J30" s="268" t="s">
        <v>261</v>
      </c>
    </row>
    <row r="31" spans="1:10" ht="15.75" x14ac:dyDescent="0.25">
      <c r="A31" s="265" t="s">
        <v>297</v>
      </c>
      <c r="B31" s="261" t="s">
        <v>261</v>
      </c>
      <c r="C31" s="261" t="s">
        <v>261</v>
      </c>
      <c r="D31" s="271" t="s">
        <v>261</v>
      </c>
      <c r="E31" s="631">
        <v>1.1000000000000001</v>
      </c>
      <c r="F31" s="261">
        <v>1.1000000000000001</v>
      </c>
      <c r="G31" s="272">
        <f t="shared" si="0"/>
        <v>0</v>
      </c>
      <c r="H31" s="266" t="s">
        <v>261</v>
      </c>
      <c r="I31" s="267" t="s">
        <v>261</v>
      </c>
      <c r="J31" s="268" t="s">
        <v>261</v>
      </c>
    </row>
    <row r="32" spans="1:10" ht="16.5" thickBot="1" x14ac:dyDescent="0.3">
      <c r="A32" s="273" t="s">
        <v>298</v>
      </c>
      <c r="B32" s="274" t="s">
        <v>261</v>
      </c>
      <c r="C32" s="274" t="s">
        <v>261</v>
      </c>
      <c r="D32" s="275" t="s">
        <v>261</v>
      </c>
      <c r="E32" s="632">
        <v>11</v>
      </c>
      <c r="F32" s="274">
        <v>11</v>
      </c>
      <c r="G32" s="276">
        <f t="shared" si="0"/>
        <v>0</v>
      </c>
      <c r="H32" s="274">
        <v>8.4796890758465739</v>
      </c>
      <c r="I32" s="274">
        <v>8.9786087454554497</v>
      </c>
      <c r="J32" s="295">
        <f t="shared" ref="J32" si="4">((H32-I32)/I32)*100</f>
        <v>-5.5567592235423495</v>
      </c>
    </row>
    <row r="33" spans="5:5" x14ac:dyDescent="0.25">
      <c r="E33" s="633" t="s">
        <v>672</v>
      </c>
    </row>
  </sheetData>
  <mergeCells count="10">
    <mergeCell ref="B9:D9"/>
    <mergeCell ref="E9:G9"/>
    <mergeCell ref="H9:J9"/>
    <mergeCell ref="B1:J1"/>
    <mergeCell ref="B2:J2"/>
    <mergeCell ref="B3:J3"/>
    <mergeCell ref="B4:J4"/>
    <mergeCell ref="B5:J5"/>
    <mergeCell ref="A6:J6"/>
    <mergeCell ref="A8:J8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1:L27"/>
  <sheetViews>
    <sheetView showGridLines="0" showZeros="0" zoomScale="90" zoomScaleNormal="90" workbookViewId="0">
      <selection activeCell="P9" sqref="P9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9.7109375" style="23" customWidth="1"/>
    <col min="13" max="16384" width="9.140625" style="23"/>
  </cols>
  <sheetData>
    <row r="1" spans="1:12" ht="17.25" customHeight="1" x14ac:dyDescent="0.2">
      <c r="A1" s="296"/>
      <c r="B1" s="297"/>
      <c r="C1" s="298" t="s">
        <v>141</v>
      </c>
      <c r="D1" s="299"/>
      <c r="E1" s="299"/>
      <c r="F1" s="300"/>
      <c r="G1" s="298" t="s">
        <v>142</v>
      </c>
      <c r="H1" s="299"/>
      <c r="I1" s="299"/>
      <c r="J1" s="300"/>
      <c r="K1" s="298" t="s">
        <v>143</v>
      </c>
      <c r="L1" s="301"/>
    </row>
    <row r="2" spans="1:12" ht="16.5" customHeight="1" x14ac:dyDescent="0.25">
      <c r="A2" s="302" t="s">
        <v>144</v>
      </c>
      <c r="B2" s="303" t="s">
        <v>145</v>
      </c>
      <c r="C2" s="304" t="s">
        <v>116</v>
      </c>
      <c r="D2" s="304"/>
      <c r="E2" s="304" t="s">
        <v>146</v>
      </c>
      <c r="F2" s="305"/>
      <c r="G2" s="304" t="s">
        <v>116</v>
      </c>
      <c r="H2" s="304"/>
      <c r="I2" s="304" t="s">
        <v>146</v>
      </c>
      <c r="J2" s="305"/>
      <c r="K2" s="304" t="s">
        <v>116</v>
      </c>
      <c r="L2" s="306"/>
    </row>
    <row r="3" spans="1:12" ht="15.75" customHeight="1" thickBot="1" x14ac:dyDescent="0.25">
      <c r="A3" s="307"/>
      <c r="B3" s="308"/>
      <c r="C3" s="309" t="s">
        <v>397</v>
      </c>
      <c r="D3" s="310" t="s">
        <v>398</v>
      </c>
      <c r="E3" s="309" t="s">
        <v>397</v>
      </c>
      <c r="F3" s="311" t="s">
        <v>398</v>
      </c>
      <c r="G3" s="312" t="s">
        <v>397</v>
      </c>
      <c r="H3" s="310" t="s">
        <v>398</v>
      </c>
      <c r="I3" s="309" t="s">
        <v>397</v>
      </c>
      <c r="J3" s="311" t="s">
        <v>398</v>
      </c>
      <c r="K3" s="312" t="s">
        <v>397</v>
      </c>
      <c r="L3" s="313" t="s">
        <v>398</v>
      </c>
    </row>
    <row r="4" spans="1:12" ht="16.5" customHeight="1" x14ac:dyDescent="0.2">
      <c r="A4" s="314" t="s">
        <v>147</v>
      </c>
      <c r="B4" s="315" t="s">
        <v>148</v>
      </c>
      <c r="C4" s="316">
        <v>5873.0950000000003</v>
      </c>
      <c r="D4" s="317">
        <v>10940.978999999999</v>
      </c>
      <c r="E4" s="316">
        <v>13878.57</v>
      </c>
      <c r="F4" s="318">
        <v>33062.887999999999</v>
      </c>
      <c r="G4" s="316">
        <v>7760.2280000000001</v>
      </c>
      <c r="H4" s="317">
        <v>7123.4939999999997</v>
      </c>
      <c r="I4" s="316">
        <v>19293.07</v>
      </c>
      <c r="J4" s="318">
        <v>17071.12</v>
      </c>
      <c r="K4" s="316">
        <v>-1887.1329999999998</v>
      </c>
      <c r="L4" s="319">
        <v>3817.4849999999997</v>
      </c>
    </row>
    <row r="5" spans="1:12" ht="16.5" customHeight="1" x14ac:dyDescent="0.2">
      <c r="A5" s="314" t="s">
        <v>149</v>
      </c>
      <c r="B5" s="315" t="s">
        <v>150</v>
      </c>
      <c r="C5" s="316">
        <v>7702.7979999999998</v>
      </c>
      <c r="D5" s="317">
        <v>16454.124</v>
      </c>
      <c r="E5" s="316">
        <v>3173.7020000000002</v>
      </c>
      <c r="F5" s="318">
        <v>6487.3770000000004</v>
      </c>
      <c r="G5" s="316">
        <v>106585.266</v>
      </c>
      <c r="H5" s="317">
        <v>104888.477</v>
      </c>
      <c r="I5" s="316">
        <v>57939.046000000002</v>
      </c>
      <c r="J5" s="318">
        <v>52214.603999999999</v>
      </c>
      <c r="K5" s="316">
        <v>-98882.468000000008</v>
      </c>
      <c r="L5" s="319">
        <v>-88434.353000000003</v>
      </c>
    </row>
    <row r="6" spans="1:12" ht="16.5" customHeight="1" x14ac:dyDescent="0.2">
      <c r="A6" s="314" t="s">
        <v>151</v>
      </c>
      <c r="B6" s="315" t="s">
        <v>152</v>
      </c>
      <c r="C6" s="316">
        <v>27199.905999999999</v>
      </c>
      <c r="D6" s="317">
        <v>19847.714</v>
      </c>
      <c r="E6" s="316">
        <v>34916.288999999997</v>
      </c>
      <c r="F6" s="318">
        <v>29001.246999999999</v>
      </c>
      <c r="G6" s="316">
        <v>23624.864000000001</v>
      </c>
      <c r="H6" s="317">
        <v>16859.404999999999</v>
      </c>
      <c r="I6" s="316">
        <v>42752.928</v>
      </c>
      <c r="J6" s="318">
        <v>33338.163</v>
      </c>
      <c r="K6" s="316">
        <v>3575.0419999999976</v>
      </c>
      <c r="L6" s="319">
        <v>2988.3090000000011</v>
      </c>
    </row>
    <row r="7" spans="1:12" ht="16.5" customHeight="1" x14ac:dyDescent="0.2">
      <c r="A7" s="314" t="s">
        <v>153</v>
      </c>
      <c r="B7" s="315" t="s">
        <v>154</v>
      </c>
      <c r="C7" s="316">
        <v>8387.3670000000002</v>
      </c>
      <c r="D7" s="317">
        <v>13490.379000000001</v>
      </c>
      <c r="E7" s="316">
        <v>13125.352999999999</v>
      </c>
      <c r="F7" s="318">
        <v>19804.21</v>
      </c>
      <c r="G7" s="316">
        <v>24924.425999999999</v>
      </c>
      <c r="H7" s="317">
        <v>28183.154999999999</v>
      </c>
      <c r="I7" s="316">
        <v>21167.295999999998</v>
      </c>
      <c r="J7" s="318">
        <v>22976.258999999998</v>
      </c>
      <c r="K7" s="316">
        <v>-16537.059000000001</v>
      </c>
      <c r="L7" s="319">
        <v>-14692.775999999998</v>
      </c>
    </row>
    <row r="8" spans="1:12" ht="16.5" customHeight="1" x14ac:dyDescent="0.2">
      <c r="A8" s="314" t="s">
        <v>155</v>
      </c>
      <c r="B8" s="315" t="s">
        <v>156</v>
      </c>
      <c r="C8" s="316">
        <v>3608.8710000000001</v>
      </c>
      <c r="D8" s="317">
        <v>6046.5969999999998</v>
      </c>
      <c r="E8" s="316">
        <v>2422.9189999999999</v>
      </c>
      <c r="F8" s="318">
        <v>3789.248</v>
      </c>
      <c r="G8" s="316">
        <v>25781.263999999999</v>
      </c>
      <c r="H8" s="317">
        <v>30655.385999999999</v>
      </c>
      <c r="I8" s="316">
        <v>19659.291000000001</v>
      </c>
      <c r="J8" s="318">
        <v>23942.262999999999</v>
      </c>
      <c r="K8" s="316">
        <v>-22172.393</v>
      </c>
      <c r="L8" s="319">
        <v>-24608.788999999997</v>
      </c>
    </row>
    <row r="9" spans="1:12" ht="16.5" customHeight="1" x14ac:dyDescent="0.2">
      <c r="A9" s="314" t="s">
        <v>157</v>
      </c>
      <c r="B9" s="315" t="s">
        <v>158</v>
      </c>
      <c r="C9" s="316">
        <v>7305.509</v>
      </c>
      <c r="D9" s="317">
        <v>7831.0249999999996</v>
      </c>
      <c r="E9" s="316">
        <v>11881.950999999999</v>
      </c>
      <c r="F9" s="318">
        <v>16623.347000000002</v>
      </c>
      <c r="G9" s="316">
        <v>18814.210999999999</v>
      </c>
      <c r="H9" s="317">
        <v>17289.026000000002</v>
      </c>
      <c r="I9" s="316">
        <v>21129.505000000001</v>
      </c>
      <c r="J9" s="318">
        <v>21295.868999999999</v>
      </c>
      <c r="K9" s="316">
        <v>-11508.701999999999</v>
      </c>
      <c r="L9" s="319">
        <v>-9458.001000000002</v>
      </c>
    </row>
    <row r="10" spans="1:12" ht="16.5" customHeight="1" x14ac:dyDescent="0.2">
      <c r="A10" s="314" t="s">
        <v>159</v>
      </c>
      <c r="B10" s="315" t="s">
        <v>160</v>
      </c>
      <c r="C10" s="316">
        <v>2518.5839999999998</v>
      </c>
      <c r="D10" s="317">
        <v>3014.692</v>
      </c>
      <c r="E10" s="316">
        <v>1464.6990000000001</v>
      </c>
      <c r="F10" s="318">
        <v>1393.444</v>
      </c>
      <c r="G10" s="316">
        <v>35337.913999999997</v>
      </c>
      <c r="H10" s="317">
        <v>38723.529000000002</v>
      </c>
      <c r="I10" s="316">
        <v>23872.637999999999</v>
      </c>
      <c r="J10" s="318">
        <v>21548.393</v>
      </c>
      <c r="K10" s="316">
        <v>-32819.329999999994</v>
      </c>
      <c r="L10" s="319">
        <v>-35708.837</v>
      </c>
    </row>
    <row r="11" spans="1:12" ht="16.5" customHeight="1" x14ac:dyDescent="0.2">
      <c r="A11" s="314" t="s">
        <v>161</v>
      </c>
      <c r="B11" s="315" t="s">
        <v>162</v>
      </c>
      <c r="C11" s="316">
        <v>2491.4929999999999</v>
      </c>
      <c r="D11" s="317">
        <v>1764.43</v>
      </c>
      <c r="E11" s="316">
        <v>2424.94</v>
      </c>
      <c r="F11" s="318">
        <v>2916.3629999999998</v>
      </c>
      <c r="G11" s="316">
        <v>598.85400000000004</v>
      </c>
      <c r="H11" s="317">
        <v>377.923</v>
      </c>
      <c r="I11" s="316">
        <v>455.82600000000002</v>
      </c>
      <c r="J11" s="318">
        <v>278.42899999999997</v>
      </c>
      <c r="K11" s="316">
        <v>1892.6389999999999</v>
      </c>
      <c r="L11" s="319">
        <v>1386.5070000000001</v>
      </c>
    </row>
    <row r="12" spans="1:12" ht="16.5" customHeight="1" x14ac:dyDescent="0.2">
      <c r="A12" s="314" t="s">
        <v>193</v>
      </c>
      <c r="B12" s="315" t="s">
        <v>194</v>
      </c>
      <c r="C12" s="316">
        <v>108460.25199999999</v>
      </c>
      <c r="D12" s="317">
        <v>107539.47500000001</v>
      </c>
      <c r="E12" s="316">
        <v>49949.196000000004</v>
      </c>
      <c r="F12" s="318">
        <v>49816.063999999998</v>
      </c>
      <c r="G12" s="316">
        <v>73754.866999999998</v>
      </c>
      <c r="H12" s="317">
        <v>85033.407000000007</v>
      </c>
      <c r="I12" s="316">
        <v>38369.209000000003</v>
      </c>
      <c r="J12" s="318">
        <v>38745.964999999997</v>
      </c>
      <c r="K12" s="316">
        <v>34705.384999999995</v>
      </c>
      <c r="L12" s="319">
        <v>22506.067999999999</v>
      </c>
    </row>
    <row r="13" spans="1:12" ht="16.5" customHeight="1" x14ac:dyDescent="0.2">
      <c r="A13" s="314" t="s">
        <v>195</v>
      </c>
      <c r="B13" s="315" t="s">
        <v>196</v>
      </c>
      <c r="C13" s="316">
        <v>79341.202000000005</v>
      </c>
      <c r="D13" s="317">
        <v>75783.456999999995</v>
      </c>
      <c r="E13" s="316">
        <v>72977.489000000001</v>
      </c>
      <c r="F13" s="318">
        <v>71725.313999999998</v>
      </c>
      <c r="G13" s="316">
        <v>16370.852000000001</v>
      </c>
      <c r="H13" s="317">
        <v>15996.012000000001</v>
      </c>
      <c r="I13" s="316">
        <v>14008.944</v>
      </c>
      <c r="J13" s="318">
        <v>13512.04</v>
      </c>
      <c r="K13" s="316">
        <v>62970.350000000006</v>
      </c>
      <c r="L13" s="319">
        <v>59787.444999999992</v>
      </c>
    </row>
    <row r="14" spans="1:12" ht="16.5" customHeight="1" x14ac:dyDescent="0.2">
      <c r="A14" s="314" t="s">
        <v>197</v>
      </c>
      <c r="B14" s="315" t="s">
        <v>198</v>
      </c>
      <c r="C14" s="316">
        <v>3695.3919999999998</v>
      </c>
      <c r="D14" s="317">
        <v>2850.5639999999999</v>
      </c>
      <c r="E14" s="316">
        <v>1926.9570000000001</v>
      </c>
      <c r="F14" s="318">
        <v>1465.953</v>
      </c>
      <c r="G14" s="316">
        <v>7535.3590000000004</v>
      </c>
      <c r="H14" s="317">
        <v>6719.5730000000003</v>
      </c>
      <c r="I14" s="316">
        <v>3299.3690000000001</v>
      </c>
      <c r="J14" s="318">
        <v>3209.73</v>
      </c>
      <c r="K14" s="316">
        <v>-3839.9670000000006</v>
      </c>
      <c r="L14" s="319">
        <v>-3869.0090000000005</v>
      </c>
    </row>
    <row r="15" spans="1:12" ht="16.5" customHeight="1" x14ac:dyDescent="0.2">
      <c r="A15" s="314" t="s">
        <v>199</v>
      </c>
      <c r="B15" s="315" t="s">
        <v>200</v>
      </c>
      <c r="C15" s="316">
        <v>17578.065999999999</v>
      </c>
      <c r="D15" s="317">
        <v>21510.48</v>
      </c>
      <c r="E15" s="316">
        <v>5775.05</v>
      </c>
      <c r="F15" s="318">
        <v>7537.933</v>
      </c>
      <c r="G15" s="316">
        <v>9612.5650000000005</v>
      </c>
      <c r="H15" s="317">
        <v>12148.380999999999</v>
      </c>
      <c r="I15" s="316">
        <v>2811.7669999999998</v>
      </c>
      <c r="J15" s="318">
        <v>3592.5590000000002</v>
      </c>
      <c r="K15" s="316">
        <v>7965.5009999999984</v>
      </c>
      <c r="L15" s="319">
        <v>9362.0990000000002</v>
      </c>
    </row>
    <row r="16" spans="1:12" ht="16.5" customHeight="1" x14ac:dyDescent="0.2">
      <c r="A16" s="314" t="s">
        <v>201</v>
      </c>
      <c r="B16" s="315" t="s">
        <v>202</v>
      </c>
      <c r="C16" s="316">
        <v>11601.864</v>
      </c>
      <c r="D16" s="317">
        <v>10442.441000000001</v>
      </c>
      <c r="E16" s="316">
        <v>14525.016</v>
      </c>
      <c r="F16" s="318">
        <v>11032.406000000001</v>
      </c>
      <c r="G16" s="316">
        <v>7354.4260000000004</v>
      </c>
      <c r="H16" s="317">
        <v>6831.259</v>
      </c>
      <c r="I16" s="316">
        <v>7166.1509999999998</v>
      </c>
      <c r="J16" s="318">
        <v>6172.7560000000003</v>
      </c>
      <c r="K16" s="316">
        <v>4247.4379999999992</v>
      </c>
      <c r="L16" s="319">
        <v>3611.1820000000007</v>
      </c>
    </row>
    <row r="17" spans="1:12" ht="16.5" customHeight="1" x14ac:dyDescent="0.2">
      <c r="A17" s="314" t="s">
        <v>203</v>
      </c>
      <c r="B17" s="315" t="s">
        <v>204</v>
      </c>
      <c r="C17" s="316">
        <v>708.37699999999995</v>
      </c>
      <c r="D17" s="317">
        <v>441.52600000000001</v>
      </c>
      <c r="E17" s="316">
        <v>1197.462</v>
      </c>
      <c r="F17" s="318">
        <v>669.125</v>
      </c>
      <c r="G17" s="316">
        <v>2778.2190000000001</v>
      </c>
      <c r="H17" s="317">
        <v>2906.3429999999998</v>
      </c>
      <c r="I17" s="316">
        <v>2208.3220000000001</v>
      </c>
      <c r="J17" s="318">
        <v>2316.3919999999998</v>
      </c>
      <c r="K17" s="316">
        <v>-2069.8420000000001</v>
      </c>
      <c r="L17" s="319">
        <v>-2464.817</v>
      </c>
    </row>
    <row r="18" spans="1:12" ht="16.5" customHeight="1" x14ac:dyDescent="0.2">
      <c r="A18" s="314" t="s">
        <v>205</v>
      </c>
      <c r="B18" s="315" t="s">
        <v>206</v>
      </c>
      <c r="C18" s="316">
        <v>1292.127</v>
      </c>
      <c r="D18" s="317">
        <v>1050.3420000000001</v>
      </c>
      <c r="E18" s="316">
        <v>437.15300000000002</v>
      </c>
      <c r="F18" s="318">
        <v>241.02099999999999</v>
      </c>
      <c r="G18" s="316">
        <v>18584.491999999998</v>
      </c>
      <c r="H18" s="317">
        <v>19238.583999999999</v>
      </c>
      <c r="I18" s="316">
        <v>4353.9449999999997</v>
      </c>
      <c r="J18" s="318">
        <v>3617.27</v>
      </c>
      <c r="K18" s="316">
        <v>-17292.364999999998</v>
      </c>
      <c r="L18" s="319">
        <v>-18188.241999999998</v>
      </c>
    </row>
    <row r="19" spans="1:12" ht="16.5" customHeight="1" x14ac:dyDescent="0.2">
      <c r="A19" s="314" t="s">
        <v>207</v>
      </c>
      <c r="B19" s="315" t="s">
        <v>208</v>
      </c>
      <c r="C19" s="316">
        <v>1247.268</v>
      </c>
      <c r="D19" s="317">
        <v>2316.576</v>
      </c>
      <c r="E19" s="316">
        <v>307.75900000000001</v>
      </c>
      <c r="F19" s="318">
        <v>381.017</v>
      </c>
      <c r="G19" s="316">
        <v>39101.057999999997</v>
      </c>
      <c r="H19" s="317">
        <v>61468.438000000002</v>
      </c>
      <c r="I19" s="316">
        <v>5642.1750000000002</v>
      </c>
      <c r="J19" s="318">
        <v>7864.9679999999998</v>
      </c>
      <c r="K19" s="316">
        <v>-37853.789999999994</v>
      </c>
      <c r="L19" s="319">
        <v>-59151.862000000001</v>
      </c>
    </row>
    <row r="20" spans="1:12" ht="16.5" customHeight="1" x14ac:dyDescent="0.2">
      <c r="A20" s="314" t="s">
        <v>163</v>
      </c>
      <c r="B20" s="315" t="s">
        <v>28</v>
      </c>
      <c r="C20" s="316">
        <v>6737.3950000000004</v>
      </c>
      <c r="D20" s="317">
        <v>8246.5069999999996</v>
      </c>
      <c r="E20" s="316">
        <v>7544.5619999999999</v>
      </c>
      <c r="F20" s="318">
        <v>8766.9770000000008</v>
      </c>
      <c r="G20" s="316">
        <v>66746.938999999998</v>
      </c>
      <c r="H20" s="317">
        <v>64517.188000000002</v>
      </c>
      <c r="I20" s="316">
        <v>97218.062000000005</v>
      </c>
      <c r="J20" s="318">
        <v>88465.433000000005</v>
      </c>
      <c r="K20" s="316">
        <v>-60009.543999999994</v>
      </c>
      <c r="L20" s="319">
        <v>-56270.681000000004</v>
      </c>
    </row>
    <row r="21" spans="1:12" ht="16.5" customHeight="1" x14ac:dyDescent="0.2">
      <c r="A21" s="314" t="s">
        <v>181</v>
      </c>
      <c r="B21" s="315" t="s">
        <v>182</v>
      </c>
      <c r="C21" s="316">
        <v>4342.6279999999997</v>
      </c>
      <c r="D21" s="317">
        <v>6664.9430000000002</v>
      </c>
      <c r="E21" s="316">
        <v>2038.2049999999999</v>
      </c>
      <c r="F21" s="318">
        <v>2659.9</v>
      </c>
      <c r="G21" s="316">
        <v>36917.466</v>
      </c>
      <c r="H21" s="317">
        <v>37912.572</v>
      </c>
      <c r="I21" s="316">
        <v>14677.888999999999</v>
      </c>
      <c r="J21" s="318">
        <v>16019.203</v>
      </c>
      <c r="K21" s="316">
        <v>-32574.838</v>
      </c>
      <c r="L21" s="319">
        <v>-31247.629000000001</v>
      </c>
    </row>
    <row r="22" spans="1:12" ht="16.5" customHeight="1" x14ac:dyDescent="0.2">
      <c r="A22" s="314" t="s">
        <v>164</v>
      </c>
      <c r="B22" s="315" t="s">
        <v>165</v>
      </c>
      <c r="C22" s="316">
        <v>4996.2240000000002</v>
      </c>
      <c r="D22" s="317">
        <v>5057.4359999999997</v>
      </c>
      <c r="E22" s="316">
        <v>5523.8980000000001</v>
      </c>
      <c r="F22" s="318">
        <v>5021.3090000000002</v>
      </c>
      <c r="G22" s="316">
        <v>118844.041</v>
      </c>
      <c r="H22" s="317">
        <v>124651.784</v>
      </c>
      <c r="I22" s="316">
        <v>128108.512</v>
      </c>
      <c r="J22" s="318">
        <v>121192.342</v>
      </c>
      <c r="K22" s="316">
        <v>-113847.817</v>
      </c>
      <c r="L22" s="319">
        <v>-119594.348</v>
      </c>
    </row>
    <row r="23" spans="1:12" ht="16.5" customHeight="1" x14ac:dyDescent="0.2">
      <c r="A23" s="314" t="s">
        <v>166</v>
      </c>
      <c r="B23" s="315" t="s">
        <v>167</v>
      </c>
      <c r="C23" s="316">
        <v>2000.4490000000001</v>
      </c>
      <c r="D23" s="317">
        <v>1979.848</v>
      </c>
      <c r="E23" s="316">
        <v>1501.4670000000001</v>
      </c>
      <c r="F23" s="318">
        <v>734.97699999999998</v>
      </c>
      <c r="G23" s="316">
        <v>39126.508999999998</v>
      </c>
      <c r="H23" s="317">
        <v>38257.25</v>
      </c>
      <c r="I23" s="316">
        <v>15916.143</v>
      </c>
      <c r="J23" s="318">
        <v>14566.423000000001</v>
      </c>
      <c r="K23" s="316">
        <v>-37126.06</v>
      </c>
      <c r="L23" s="319">
        <v>-36277.402000000002</v>
      </c>
    </row>
    <row r="24" spans="1:12" ht="16.5" customHeight="1" x14ac:dyDescent="0.2">
      <c r="A24" s="314" t="s">
        <v>168</v>
      </c>
      <c r="B24" s="315" t="s">
        <v>169</v>
      </c>
      <c r="C24" s="316">
        <v>60.085000000000001</v>
      </c>
      <c r="D24" s="317">
        <v>60.902999999999999</v>
      </c>
      <c r="E24" s="316">
        <v>34.517000000000003</v>
      </c>
      <c r="F24" s="318">
        <v>40.107999999999997</v>
      </c>
      <c r="G24" s="316">
        <v>5968.4260000000004</v>
      </c>
      <c r="H24" s="317">
        <v>5503.4889999999996</v>
      </c>
      <c r="I24" s="316">
        <v>4434.6909999999998</v>
      </c>
      <c r="J24" s="318">
        <v>4789.4679999999998</v>
      </c>
      <c r="K24" s="316">
        <v>-5908.3410000000003</v>
      </c>
      <c r="L24" s="319">
        <v>-5442.5859999999993</v>
      </c>
    </row>
    <row r="25" spans="1:12" ht="16.5" customHeight="1" x14ac:dyDescent="0.2">
      <c r="A25" s="314" t="s">
        <v>170</v>
      </c>
      <c r="B25" s="315" t="s">
        <v>171</v>
      </c>
      <c r="C25" s="316">
        <v>105102.211</v>
      </c>
      <c r="D25" s="317">
        <v>100606.459</v>
      </c>
      <c r="E25" s="316">
        <v>187989.446</v>
      </c>
      <c r="F25" s="318">
        <v>155612.18</v>
      </c>
      <c r="G25" s="316">
        <v>4931.8159999999998</v>
      </c>
      <c r="H25" s="317">
        <v>7327.8339999999998</v>
      </c>
      <c r="I25" s="316">
        <v>4062.5050000000001</v>
      </c>
      <c r="J25" s="318">
        <v>6486.7420000000002</v>
      </c>
      <c r="K25" s="316">
        <v>100170.39499999999</v>
      </c>
      <c r="L25" s="319">
        <v>93278.625</v>
      </c>
    </row>
    <row r="26" spans="1:12" ht="16.5" customHeight="1" x14ac:dyDescent="0.2">
      <c r="A26" s="314" t="s">
        <v>172</v>
      </c>
      <c r="B26" s="315" t="s">
        <v>173</v>
      </c>
      <c r="C26" s="316">
        <v>255.44800000000001</v>
      </c>
      <c r="D26" s="317">
        <v>342.084</v>
      </c>
      <c r="E26" s="316">
        <v>172.983</v>
      </c>
      <c r="F26" s="318">
        <v>120.46</v>
      </c>
      <c r="G26" s="316">
        <v>5080.616</v>
      </c>
      <c r="H26" s="317">
        <v>6282.02</v>
      </c>
      <c r="I26" s="316">
        <v>2112.018</v>
      </c>
      <c r="J26" s="318">
        <v>2736.6010000000001</v>
      </c>
      <c r="K26" s="316">
        <v>-4825.1679999999997</v>
      </c>
      <c r="L26" s="319">
        <v>-5939.9360000000006</v>
      </c>
    </row>
    <row r="27" spans="1:12" ht="16.5" customHeight="1" thickBot="1" x14ac:dyDescent="0.25">
      <c r="A27" s="320" t="s">
        <v>183</v>
      </c>
      <c r="B27" s="321" t="s">
        <v>184</v>
      </c>
      <c r="C27" s="322">
        <v>12170.154</v>
      </c>
      <c r="D27" s="323">
        <v>16045.894</v>
      </c>
      <c r="E27" s="322">
        <v>4974.1869999999999</v>
      </c>
      <c r="F27" s="324">
        <v>5909.5389999999998</v>
      </c>
      <c r="G27" s="322">
        <v>79656.664999999994</v>
      </c>
      <c r="H27" s="323">
        <v>84521.270999999993</v>
      </c>
      <c r="I27" s="322">
        <v>18422.328000000001</v>
      </c>
      <c r="J27" s="324">
        <v>21018.484</v>
      </c>
      <c r="K27" s="322">
        <v>-67486.510999999999</v>
      </c>
      <c r="L27" s="325">
        <v>-68475.376999999993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styczniu 2025 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K27" sqref="K2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129</v>
      </c>
    </row>
    <row r="2" spans="1:15" ht="26.25" x14ac:dyDescent="0.4">
      <c r="A2" s="56" t="s">
        <v>114</v>
      </c>
    </row>
    <row r="3" spans="1:15" ht="15.75" x14ac:dyDescent="0.25">
      <c r="A3" s="38"/>
    </row>
    <row r="4" spans="1:15" ht="18.75" x14ac:dyDescent="0.3">
      <c r="A4" s="68" t="s">
        <v>130</v>
      </c>
      <c r="I4" s="68" t="s">
        <v>179</v>
      </c>
    </row>
    <row r="5" spans="1:15" ht="13.5" thickBot="1" x14ac:dyDescent="0.25"/>
    <row r="6" spans="1:15" ht="21.75" thickBot="1" x14ac:dyDescent="0.4">
      <c r="A6" s="39" t="s">
        <v>114</v>
      </c>
      <c r="B6" s="40"/>
      <c r="C6" s="40"/>
      <c r="D6" s="40"/>
      <c r="E6" s="40"/>
      <c r="F6" s="40"/>
      <c r="G6" s="41"/>
      <c r="H6" s="42"/>
      <c r="I6" s="39" t="s">
        <v>114</v>
      </c>
      <c r="J6" s="40"/>
      <c r="K6" s="40"/>
      <c r="L6" s="40"/>
      <c r="M6" s="40"/>
      <c r="N6" s="40"/>
      <c r="O6" s="41"/>
    </row>
    <row r="7" spans="1:15" ht="16.5" thickBot="1" x14ac:dyDescent="0.3">
      <c r="A7" s="43" t="s">
        <v>397</v>
      </c>
      <c r="B7" s="44"/>
      <c r="C7" s="45"/>
      <c r="D7" s="46"/>
      <c r="E7" s="43" t="s">
        <v>398</v>
      </c>
      <c r="F7" s="44"/>
      <c r="G7" s="45"/>
      <c r="H7" s="42"/>
      <c r="I7" s="43" t="s">
        <v>397</v>
      </c>
      <c r="J7" s="44"/>
      <c r="K7" s="45"/>
      <c r="L7" s="46"/>
      <c r="M7" s="43" t="s">
        <v>398</v>
      </c>
      <c r="N7" s="44"/>
      <c r="O7" s="45"/>
    </row>
    <row r="8" spans="1:15" ht="30" x14ac:dyDescent="0.25">
      <c r="A8" s="47" t="s">
        <v>115</v>
      </c>
      <c r="B8" s="57" t="s">
        <v>116</v>
      </c>
      <c r="C8" s="48" t="s">
        <v>117</v>
      </c>
      <c r="D8" s="62"/>
      <c r="E8" s="63" t="s">
        <v>115</v>
      </c>
      <c r="F8" s="57" t="s">
        <v>116</v>
      </c>
      <c r="G8" s="48" t="s">
        <v>117</v>
      </c>
      <c r="H8" s="64"/>
      <c r="I8" s="63" t="s">
        <v>115</v>
      </c>
      <c r="J8" s="57" t="s">
        <v>116</v>
      </c>
      <c r="K8" s="48" t="s">
        <v>117</v>
      </c>
      <c r="L8" s="62"/>
      <c r="M8" s="63" t="s">
        <v>115</v>
      </c>
      <c r="N8" s="57" t="s">
        <v>116</v>
      </c>
      <c r="O8" s="48" t="s">
        <v>117</v>
      </c>
    </row>
    <row r="9" spans="1:15" ht="15.75" x14ac:dyDescent="0.2">
      <c r="A9" s="67" t="s">
        <v>118</v>
      </c>
      <c r="B9" s="58">
        <v>92814.816999999995</v>
      </c>
      <c r="C9" s="50">
        <v>162949.538</v>
      </c>
      <c r="D9" s="51"/>
      <c r="E9" s="67" t="s">
        <v>118</v>
      </c>
      <c r="F9" s="58">
        <v>90421.781000000003</v>
      </c>
      <c r="G9" s="50">
        <v>135657.79500000001</v>
      </c>
      <c r="H9" s="42"/>
      <c r="I9" s="67" t="s">
        <v>118</v>
      </c>
      <c r="J9" s="58">
        <v>7702.7979999999998</v>
      </c>
      <c r="K9" s="50">
        <v>3173.7020000000002</v>
      </c>
      <c r="L9" s="51"/>
      <c r="M9" s="67" t="s">
        <v>118</v>
      </c>
      <c r="N9" s="58">
        <v>16454.124</v>
      </c>
      <c r="O9" s="50">
        <v>6487.3770000000004</v>
      </c>
    </row>
    <row r="10" spans="1:15" ht="15.75" x14ac:dyDescent="0.25">
      <c r="A10" s="65" t="s">
        <v>122</v>
      </c>
      <c r="B10" s="59">
        <v>8473.2129999999997</v>
      </c>
      <c r="C10" s="52">
        <v>11820.08</v>
      </c>
      <c r="D10" s="53"/>
      <c r="E10" s="65" t="s">
        <v>119</v>
      </c>
      <c r="F10" s="59">
        <v>10107.611000000001</v>
      </c>
      <c r="G10" s="52">
        <v>14169.275</v>
      </c>
      <c r="H10" s="42"/>
      <c r="I10" s="65" t="s">
        <v>124</v>
      </c>
      <c r="J10" s="59">
        <v>4168.1970000000001</v>
      </c>
      <c r="K10" s="52">
        <v>1377.1120000000001</v>
      </c>
      <c r="L10" s="53"/>
      <c r="M10" s="65" t="s">
        <v>124</v>
      </c>
      <c r="N10" s="59">
        <v>8849.2459999999992</v>
      </c>
      <c r="O10" s="52">
        <v>3143.1889999999999</v>
      </c>
    </row>
    <row r="11" spans="1:15" ht="15.75" x14ac:dyDescent="0.25">
      <c r="A11" s="65" t="s">
        <v>124</v>
      </c>
      <c r="B11" s="59">
        <v>7330.9430000000002</v>
      </c>
      <c r="C11" s="52">
        <v>13231.173000000001</v>
      </c>
      <c r="D11" s="53"/>
      <c r="E11" s="65" t="s">
        <v>123</v>
      </c>
      <c r="F11" s="59">
        <v>7090.1239999999998</v>
      </c>
      <c r="G11" s="52">
        <v>10139.014999999999</v>
      </c>
      <c r="H11" s="42"/>
      <c r="I11" s="65" t="s">
        <v>187</v>
      </c>
      <c r="J11" s="59">
        <v>1013.556</v>
      </c>
      <c r="K11" s="52">
        <v>326.33699999999999</v>
      </c>
      <c r="L11" s="53"/>
      <c r="M11" s="65" t="s">
        <v>187</v>
      </c>
      <c r="N11" s="59">
        <v>3428.3580000000002</v>
      </c>
      <c r="O11" s="52">
        <v>1404.9010000000001</v>
      </c>
    </row>
    <row r="12" spans="1:15" ht="15.75" x14ac:dyDescent="0.25">
      <c r="A12" s="65" t="s">
        <v>121</v>
      </c>
      <c r="B12" s="59">
        <v>5523.02</v>
      </c>
      <c r="C12" s="52">
        <v>10784.91</v>
      </c>
      <c r="D12" s="53"/>
      <c r="E12" s="65" t="s">
        <v>124</v>
      </c>
      <c r="F12" s="59">
        <v>6916.4660000000003</v>
      </c>
      <c r="G12" s="52">
        <v>11351.463</v>
      </c>
      <c r="H12" s="42"/>
      <c r="I12" s="65" t="s">
        <v>176</v>
      </c>
      <c r="J12" s="59">
        <v>880.17399999999998</v>
      </c>
      <c r="K12" s="52">
        <v>607.50400000000002</v>
      </c>
      <c r="L12" s="53"/>
      <c r="M12" s="65" t="s">
        <v>176</v>
      </c>
      <c r="N12" s="59">
        <v>1460.1469999999999</v>
      </c>
      <c r="O12" s="52">
        <v>817.13800000000003</v>
      </c>
    </row>
    <row r="13" spans="1:15" ht="15.75" x14ac:dyDescent="0.25">
      <c r="A13" s="65" t="s">
        <v>133</v>
      </c>
      <c r="B13" s="59">
        <v>5196.4489999999996</v>
      </c>
      <c r="C13" s="52">
        <v>11529.428</v>
      </c>
      <c r="D13" s="53"/>
      <c r="E13" s="65" t="s">
        <v>121</v>
      </c>
      <c r="F13" s="59">
        <v>6313.576</v>
      </c>
      <c r="G13" s="52">
        <v>10051.370000000001</v>
      </c>
      <c r="H13" s="42"/>
      <c r="I13" s="65" t="s">
        <v>126</v>
      </c>
      <c r="J13" s="59">
        <v>587.13300000000004</v>
      </c>
      <c r="K13" s="52">
        <v>267.63499999999999</v>
      </c>
      <c r="L13" s="53"/>
      <c r="M13" s="65" t="s">
        <v>126</v>
      </c>
      <c r="N13" s="59">
        <v>863.31600000000003</v>
      </c>
      <c r="O13" s="52">
        <v>277.952</v>
      </c>
    </row>
    <row r="14" spans="1:15" ht="15.75" x14ac:dyDescent="0.25">
      <c r="A14" s="65" t="s">
        <v>187</v>
      </c>
      <c r="B14" s="59">
        <v>4990.3890000000001</v>
      </c>
      <c r="C14" s="52">
        <v>11536.851000000001</v>
      </c>
      <c r="D14" s="53"/>
      <c r="E14" s="65" t="s">
        <v>122</v>
      </c>
      <c r="F14" s="59">
        <v>6278.4769999999999</v>
      </c>
      <c r="G14" s="52">
        <v>7857.1080000000002</v>
      </c>
      <c r="H14" s="42"/>
      <c r="I14" s="65" t="s">
        <v>123</v>
      </c>
      <c r="J14" s="59">
        <v>360.60899999999998</v>
      </c>
      <c r="K14" s="52">
        <v>250.22399999999999</v>
      </c>
      <c r="L14" s="53"/>
      <c r="M14" s="65" t="s">
        <v>127</v>
      </c>
      <c r="N14" s="59">
        <v>728.42700000000002</v>
      </c>
      <c r="O14" s="52">
        <v>314.21499999999997</v>
      </c>
    </row>
    <row r="15" spans="1:15" ht="15.75" x14ac:dyDescent="0.25">
      <c r="A15" s="65" t="s">
        <v>380</v>
      </c>
      <c r="B15" s="59">
        <v>4941.6030000000001</v>
      </c>
      <c r="C15" s="52">
        <v>5438.9380000000001</v>
      </c>
      <c r="D15" s="53"/>
      <c r="E15" s="65" t="s">
        <v>187</v>
      </c>
      <c r="F15" s="59">
        <v>5994.5609999999997</v>
      </c>
      <c r="G15" s="52">
        <v>11835.078</v>
      </c>
      <c r="H15" s="42"/>
      <c r="I15" s="65" t="s">
        <v>248</v>
      </c>
      <c r="J15" s="59">
        <v>183.26</v>
      </c>
      <c r="K15" s="52">
        <v>89.724999999999994</v>
      </c>
      <c r="L15" s="53"/>
      <c r="M15" s="65" t="s">
        <v>123</v>
      </c>
      <c r="N15" s="59">
        <v>474.27199999999999</v>
      </c>
      <c r="O15" s="52">
        <v>206.85499999999999</v>
      </c>
    </row>
    <row r="16" spans="1:15" ht="15.75" x14ac:dyDescent="0.25">
      <c r="A16" s="65" t="s">
        <v>119</v>
      </c>
      <c r="B16" s="59">
        <v>4277</v>
      </c>
      <c r="C16" s="52">
        <v>7298.5129999999999</v>
      </c>
      <c r="D16" s="53"/>
      <c r="E16" s="65" t="s">
        <v>126</v>
      </c>
      <c r="F16" s="59">
        <v>4056.3180000000002</v>
      </c>
      <c r="G16" s="52">
        <v>5068.2839999999997</v>
      </c>
      <c r="H16" s="42"/>
      <c r="I16" s="65" t="s">
        <v>133</v>
      </c>
      <c r="J16" s="59">
        <v>143.00200000000001</v>
      </c>
      <c r="K16" s="52">
        <v>52.893999999999998</v>
      </c>
      <c r="L16" s="53"/>
      <c r="M16" s="65" t="s">
        <v>248</v>
      </c>
      <c r="N16" s="59">
        <v>269.28699999999998</v>
      </c>
      <c r="O16" s="52">
        <v>129.09100000000001</v>
      </c>
    </row>
    <row r="17" spans="1:15" ht="15.75" x14ac:dyDescent="0.25">
      <c r="A17" s="65" t="s">
        <v>126</v>
      </c>
      <c r="B17" s="59">
        <v>4027.4380000000001</v>
      </c>
      <c r="C17" s="52">
        <v>5791.067</v>
      </c>
      <c r="D17" s="53"/>
      <c r="E17" s="65" t="s">
        <v>127</v>
      </c>
      <c r="F17" s="59">
        <v>3600.3069999999998</v>
      </c>
      <c r="G17" s="52">
        <v>4667.8339999999998</v>
      </c>
      <c r="H17" s="42"/>
      <c r="I17" s="65" t="s">
        <v>128</v>
      </c>
      <c r="J17" s="59">
        <v>96.585999999999999</v>
      </c>
      <c r="K17" s="52">
        <v>63.517000000000003</v>
      </c>
      <c r="L17" s="53"/>
      <c r="M17" s="65" t="s">
        <v>120</v>
      </c>
      <c r="N17" s="59">
        <v>128.27000000000001</v>
      </c>
      <c r="O17" s="52">
        <v>51.325000000000003</v>
      </c>
    </row>
    <row r="18" spans="1:15" ht="15.75" x14ac:dyDescent="0.25">
      <c r="A18" s="65" t="s">
        <v>399</v>
      </c>
      <c r="B18" s="59">
        <v>3949.7449999999999</v>
      </c>
      <c r="C18" s="52">
        <v>9449.7510000000002</v>
      </c>
      <c r="D18" s="53"/>
      <c r="E18" s="65" t="s">
        <v>248</v>
      </c>
      <c r="F18" s="59">
        <v>3538.8620000000001</v>
      </c>
      <c r="G18" s="52">
        <v>5571.058</v>
      </c>
      <c r="H18" s="42"/>
      <c r="I18" s="65" t="s">
        <v>381</v>
      </c>
      <c r="J18" s="59">
        <v>73.007999999999996</v>
      </c>
      <c r="K18" s="52">
        <v>21.260999999999999</v>
      </c>
      <c r="L18" s="53"/>
      <c r="M18" s="65" t="s">
        <v>128</v>
      </c>
      <c r="N18" s="59">
        <v>73.429000000000002</v>
      </c>
      <c r="O18" s="52">
        <v>47.786000000000001</v>
      </c>
    </row>
    <row r="19" spans="1:15" ht="15.75" x14ac:dyDescent="0.25">
      <c r="A19" s="65" t="s">
        <v>127</v>
      </c>
      <c r="B19" s="59">
        <v>3880.9050000000002</v>
      </c>
      <c r="C19" s="52">
        <v>6049.2089999999998</v>
      </c>
      <c r="D19" s="53"/>
      <c r="E19" s="65" t="s">
        <v>125</v>
      </c>
      <c r="F19" s="59">
        <v>3383.8710000000001</v>
      </c>
      <c r="G19" s="52">
        <v>4497.098</v>
      </c>
      <c r="H19" s="42"/>
      <c r="I19" s="65" t="s">
        <v>120</v>
      </c>
      <c r="J19" s="59">
        <v>35.000999999999998</v>
      </c>
      <c r="K19" s="52">
        <v>16.670000000000002</v>
      </c>
      <c r="L19" s="53"/>
      <c r="M19" s="65" t="s">
        <v>133</v>
      </c>
      <c r="N19" s="59">
        <v>46.734000000000002</v>
      </c>
      <c r="O19" s="52">
        <v>33.954999999999998</v>
      </c>
    </row>
    <row r="20" spans="1:15" ht="16.5" thickBot="1" x14ac:dyDescent="0.3">
      <c r="A20" s="66" t="s">
        <v>123</v>
      </c>
      <c r="B20" s="60">
        <v>3571.268</v>
      </c>
      <c r="C20" s="54">
        <v>6194.7139999999999</v>
      </c>
      <c r="D20" s="55"/>
      <c r="E20" s="66" t="s">
        <v>399</v>
      </c>
      <c r="F20" s="60">
        <v>2899.4650000000001</v>
      </c>
      <c r="G20" s="54">
        <v>6251.866</v>
      </c>
      <c r="I20" s="66" t="s">
        <v>382</v>
      </c>
      <c r="J20" s="60">
        <v>32.302</v>
      </c>
      <c r="K20" s="54">
        <v>10.038</v>
      </c>
      <c r="L20" s="55"/>
      <c r="M20" s="66" t="s">
        <v>178</v>
      </c>
      <c r="N20" s="60">
        <v>36.167000000000002</v>
      </c>
      <c r="O20" s="54">
        <v>13.430999999999999</v>
      </c>
    </row>
    <row r="22" spans="1:15" ht="19.5" thickBot="1" x14ac:dyDescent="0.35">
      <c r="A22" s="68" t="s">
        <v>185</v>
      </c>
    </row>
    <row r="23" spans="1:15" ht="21.75" thickBot="1" x14ac:dyDescent="0.4">
      <c r="A23" s="39" t="s">
        <v>114</v>
      </c>
      <c r="B23" s="40"/>
      <c r="C23" s="40"/>
      <c r="D23" s="40"/>
      <c r="E23" s="40"/>
      <c r="F23" s="40"/>
      <c r="G23" s="41"/>
    </row>
    <row r="24" spans="1:15" ht="16.5" thickBot="1" x14ac:dyDescent="0.3">
      <c r="A24" s="43" t="s">
        <v>397</v>
      </c>
      <c r="B24" s="44"/>
      <c r="C24" s="45"/>
      <c r="D24" s="46"/>
      <c r="E24" s="43" t="s">
        <v>398</v>
      </c>
      <c r="F24" s="44"/>
      <c r="G24" s="45"/>
    </row>
    <row r="25" spans="1:15" ht="30" x14ac:dyDescent="0.25">
      <c r="A25" s="47" t="s">
        <v>115</v>
      </c>
      <c r="B25" s="57" t="s">
        <v>116</v>
      </c>
      <c r="C25" s="48" t="s">
        <v>117</v>
      </c>
      <c r="D25" s="62"/>
      <c r="E25" s="63" t="s">
        <v>115</v>
      </c>
      <c r="F25" s="57" t="s">
        <v>116</v>
      </c>
      <c r="G25" s="48" t="s">
        <v>117</v>
      </c>
    </row>
    <row r="26" spans="1:15" ht="15.75" x14ac:dyDescent="0.2">
      <c r="A26" s="67" t="s">
        <v>118</v>
      </c>
      <c r="B26" s="58">
        <v>26580.366000000002</v>
      </c>
      <c r="C26" s="50">
        <v>34422.857000000004</v>
      </c>
      <c r="D26" s="51"/>
      <c r="E26" s="67" t="s">
        <v>118</v>
      </c>
      <c r="F26" s="58">
        <v>19127.581999999999</v>
      </c>
      <c r="G26" s="50">
        <v>28571.861000000001</v>
      </c>
    </row>
    <row r="27" spans="1:15" ht="15.75" x14ac:dyDescent="0.25">
      <c r="A27" s="65" t="s">
        <v>187</v>
      </c>
      <c r="B27" s="59">
        <v>7220.5439999999999</v>
      </c>
      <c r="C27" s="52">
        <v>10097.972</v>
      </c>
      <c r="D27" s="53"/>
      <c r="E27" s="65" t="s">
        <v>187</v>
      </c>
      <c r="F27" s="59">
        <v>5687.4709999999995</v>
      </c>
      <c r="G27" s="52">
        <v>8600.3420000000006</v>
      </c>
    </row>
    <row r="28" spans="1:15" ht="15.75" x14ac:dyDescent="0.25">
      <c r="A28" s="65" t="s">
        <v>126</v>
      </c>
      <c r="B28" s="59">
        <v>4761.7879999999996</v>
      </c>
      <c r="C28" s="52">
        <v>4908.1760000000004</v>
      </c>
      <c r="D28" s="53"/>
      <c r="E28" s="65" t="s">
        <v>126</v>
      </c>
      <c r="F28" s="59">
        <v>4569.4319999999998</v>
      </c>
      <c r="G28" s="52">
        <v>5323.7250000000004</v>
      </c>
    </row>
    <row r="29" spans="1:15" ht="15.75" x14ac:dyDescent="0.25">
      <c r="A29" s="65" t="s">
        <v>124</v>
      </c>
      <c r="B29" s="59">
        <v>3939.3969999999999</v>
      </c>
      <c r="C29" s="52">
        <v>4884.1009999999997</v>
      </c>
      <c r="D29" s="53"/>
      <c r="E29" s="65" t="s">
        <v>124</v>
      </c>
      <c r="F29" s="59">
        <v>2490.4079999999999</v>
      </c>
      <c r="G29" s="52">
        <v>3813.2649999999999</v>
      </c>
    </row>
    <row r="30" spans="1:15" ht="15.75" x14ac:dyDescent="0.25">
      <c r="A30" s="65" t="s">
        <v>133</v>
      </c>
      <c r="B30" s="59">
        <v>2740.8339999999998</v>
      </c>
      <c r="C30" s="52">
        <v>3401.6149999999998</v>
      </c>
      <c r="D30" s="53"/>
      <c r="E30" s="65" t="s">
        <v>131</v>
      </c>
      <c r="F30" s="59">
        <v>1527.172</v>
      </c>
      <c r="G30" s="52">
        <v>3299.09</v>
      </c>
    </row>
    <row r="31" spans="1:15" ht="15.75" x14ac:dyDescent="0.25">
      <c r="A31" s="65" t="s">
        <v>121</v>
      </c>
      <c r="B31" s="59">
        <v>1908.8009999999999</v>
      </c>
      <c r="C31" s="52">
        <v>2919.9</v>
      </c>
      <c r="D31" s="53"/>
      <c r="E31" s="65" t="s">
        <v>133</v>
      </c>
      <c r="F31" s="59">
        <v>1406.9970000000001</v>
      </c>
      <c r="G31" s="52">
        <v>2048.107</v>
      </c>
    </row>
    <row r="32" spans="1:15" ht="15.75" x14ac:dyDescent="0.25">
      <c r="A32" s="65" t="s">
        <v>131</v>
      </c>
      <c r="B32" s="59">
        <v>1617.729</v>
      </c>
      <c r="C32" s="52">
        <v>2392.4050000000002</v>
      </c>
      <c r="D32" s="53"/>
      <c r="E32" s="65" t="s">
        <v>176</v>
      </c>
      <c r="F32" s="59">
        <v>815.52099999999996</v>
      </c>
      <c r="G32" s="52">
        <v>706.41</v>
      </c>
    </row>
    <row r="33" spans="1:7" ht="15.75" x14ac:dyDescent="0.25">
      <c r="A33" s="65" t="s">
        <v>123</v>
      </c>
      <c r="B33" s="59">
        <v>980.80200000000002</v>
      </c>
      <c r="C33" s="52">
        <v>1538.4</v>
      </c>
      <c r="D33" s="53"/>
      <c r="E33" s="65" t="s">
        <v>139</v>
      </c>
      <c r="F33" s="59">
        <v>732.31500000000005</v>
      </c>
      <c r="G33" s="52">
        <v>842.23699999999997</v>
      </c>
    </row>
    <row r="34" spans="1:7" ht="15.75" x14ac:dyDescent="0.25">
      <c r="A34" s="65" t="s">
        <v>176</v>
      </c>
      <c r="B34" s="59">
        <v>954.08</v>
      </c>
      <c r="C34" s="52">
        <v>949.07</v>
      </c>
      <c r="D34" s="53"/>
      <c r="E34" s="65" t="s">
        <v>123</v>
      </c>
      <c r="F34" s="59">
        <v>392.62599999999998</v>
      </c>
      <c r="G34" s="52">
        <v>803.55499999999995</v>
      </c>
    </row>
    <row r="35" spans="1:7" ht="15.75" x14ac:dyDescent="0.25">
      <c r="A35" s="65" t="s">
        <v>139</v>
      </c>
      <c r="B35" s="59">
        <v>870.74599999999998</v>
      </c>
      <c r="C35" s="52">
        <v>992.58799999999997</v>
      </c>
      <c r="D35" s="53"/>
      <c r="E35" s="65" t="s">
        <v>177</v>
      </c>
      <c r="F35" s="59">
        <v>383.38</v>
      </c>
      <c r="G35" s="52">
        <v>716.03300000000002</v>
      </c>
    </row>
    <row r="36" spans="1:7" ht="15.75" x14ac:dyDescent="0.25">
      <c r="A36" s="65" t="s">
        <v>177</v>
      </c>
      <c r="B36" s="59">
        <v>563.15700000000004</v>
      </c>
      <c r="C36" s="52">
        <v>850.77700000000004</v>
      </c>
      <c r="D36" s="53"/>
      <c r="E36" s="65" t="s">
        <v>262</v>
      </c>
      <c r="F36" s="59">
        <v>236.45699999999999</v>
      </c>
      <c r="G36" s="52">
        <v>576.00599999999997</v>
      </c>
    </row>
    <row r="37" spans="1:7" ht="16.5" thickBot="1" x14ac:dyDescent="0.3">
      <c r="A37" s="66" t="s">
        <v>248</v>
      </c>
      <c r="B37" s="60">
        <v>270.11599999999999</v>
      </c>
      <c r="C37" s="54">
        <v>403.55500000000001</v>
      </c>
      <c r="D37" s="55"/>
      <c r="E37" s="66" t="s">
        <v>121</v>
      </c>
      <c r="F37" s="60">
        <v>208.285</v>
      </c>
      <c r="G37" s="54">
        <v>594.58900000000006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P29" sqref="P2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56" t="s">
        <v>174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38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68" t="s">
        <v>180</v>
      </c>
      <c r="B5" s="26"/>
      <c r="C5" s="26"/>
      <c r="D5" s="26"/>
      <c r="E5" s="26"/>
      <c r="F5" s="26"/>
      <c r="G5" s="26"/>
      <c r="H5" s="26"/>
      <c r="I5" s="26"/>
      <c r="J5" s="68" t="s">
        <v>175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39" t="s">
        <v>219</v>
      </c>
      <c r="B6" s="40"/>
      <c r="C6" s="40"/>
      <c r="D6" s="40"/>
      <c r="E6" s="40"/>
      <c r="F6" s="40"/>
      <c r="G6" s="41"/>
      <c r="H6" s="26"/>
      <c r="I6" s="26"/>
      <c r="J6" s="39" t="s">
        <v>219</v>
      </c>
      <c r="K6" s="40"/>
      <c r="L6" s="40"/>
      <c r="M6" s="40"/>
      <c r="N6" s="40"/>
      <c r="O6" s="40"/>
      <c r="P6" s="41"/>
      <c r="Q6" s="26"/>
    </row>
    <row r="7" spans="1:17" ht="16.5" thickBot="1" x14ac:dyDescent="0.3">
      <c r="A7" s="43" t="s">
        <v>397</v>
      </c>
      <c r="B7" s="44"/>
      <c r="C7" s="45"/>
      <c r="D7" s="46"/>
      <c r="E7" s="43" t="s">
        <v>398</v>
      </c>
      <c r="F7" s="44"/>
      <c r="G7" s="45"/>
      <c r="H7" s="26"/>
      <c r="I7" s="26"/>
      <c r="J7" s="43" t="s">
        <v>397</v>
      </c>
      <c r="K7" s="44"/>
      <c r="L7" s="45"/>
      <c r="M7" s="46"/>
      <c r="N7" s="43" t="s">
        <v>398</v>
      </c>
      <c r="O7" s="44"/>
      <c r="P7" s="45"/>
      <c r="Q7" s="26"/>
    </row>
    <row r="8" spans="1:17" ht="45" x14ac:dyDescent="0.25">
      <c r="A8" s="47" t="s">
        <v>115</v>
      </c>
      <c r="B8" s="57" t="s">
        <v>116</v>
      </c>
      <c r="C8" s="48" t="s">
        <v>117</v>
      </c>
      <c r="D8" s="49"/>
      <c r="E8" s="47" t="s">
        <v>115</v>
      </c>
      <c r="F8" s="57" t="s">
        <v>116</v>
      </c>
      <c r="G8" s="48" t="s">
        <v>117</v>
      </c>
      <c r="H8" s="26"/>
      <c r="I8" s="26"/>
      <c r="J8" s="47" t="s">
        <v>115</v>
      </c>
      <c r="K8" s="57" t="s">
        <v>116</v>
      </c>
      <c r="L8" s="48" t="s">
        <v>117</v>
      </c>
      <c r="M8" s="53"/>
      <c r="N8" s="70" t="s">
        <v>115</v>
      </c>
      <c r="O8" s="57" t="s">
        <v>116</v>
      </c>
      <c r="P8" s="71" t="s">
        <v>117</v>
      </c>
      <c r="Q8" s="26"/>
    </row>
    <row r="9" spans="1:17" ht="15.75" x14ac:dyDescent="0.2">
      <c r="A9" s="67" t="s">
        <v>118</v>
      </c>
      <c r="B9" s="58">
        <v>36237.53</v>
      </c>
      <c r="C9" s="50">
        <v>41844.713000000003</v>
      </c>
      <c r="D9" s="51"/>
      <c r="E9" s="67" t="s">
        <v>118</v>
      </c>
      <c r="F9" s="58">
        <v>35700.998</v>
      </c>
      <c r="G9" s="50">
        <v>41492.163999999997</v>
      </c>
      <c r="H9" s="26"/>
      <c r="I9" s="26"/>
      <c r="J9" s="67" t="s">
        <v>118</v>
      </c>
      <c r="K9" s="58">
        <v>33583.574000000001</v>
      </c>
      <c r="L9" s="50">
        <v>12803.591</v>
      </c>
      <c r="M9" s="51"/>
      <c r="N9" s="72" t="s">
        <v>118</v>
      </c>
      <c r="O9" s="58">
        <v>28864.651999999998</v>
      </c>
      <c r="P9" s="73">
        <v>10802.201999999999</v>
      </c>
      <c r="Q9" s="26"/>
    </row>
    <row r="10" spans="1:17" ht="15.75" x14ac:dyDescent="0.25">
      <c r="A10" s="65" t="s">
        <v>125</v>
      </c>
      <c r="B10" s="59">
        <v>13573.843000000001</v>
      </c>
      <c r="C10" s="61">
        <v>13476.914000000001</v>
      </c>
      <c r="D10" s="53"/>
      <c r="E10" s="65" t="s">
        <v>125</v>
      </c>
      <c r="F10" s="59">
        <v>15581.584000000001</v>
      </c>
      <c r="G10" s="61">
        <v>17454.914000000001</v>
      </c>
      <c r="H10" s="26"/>
      <c r="I10" s="26"/>
      <c r="J10" s="65" t="s">
        <v>140</v>
      </c>
      <c r="K10" s="59">
        <v>7754.19</v>
      </c>
      <c r="L10" s="61">
        <v>2424.6680000000001</v>
      </c>
      <c r="M10" s="53"/>
      <c r="N10" s="74" t="s">
        <v>140</v>
      </c>
      <c r="O10" s="59">
        <v>9779.8940000000002</v>
      </c>
      <c r="P10" s="61">
        <v>3977.9229999999998</v>
      </c>
      <c r="Q10" s="26"/>
    </row>
    <row r="11" spans="1:17" ht="15.75" x14ac:dyDescent="0.25">
      <c r="A11" s="65" t="s">
        <v>134</v>
      </c>
      <c r="B11" s="59">
        <v>7821.4560000000001</v>
      </c>
      <c r="C11" s="52">
        <v>9920.7909999999993</v>
      </c>
      <c r="D11" s="53"/>
      <c r="E11" s="65" t="s">
        <v>124</v>
      </c>
      <c r="F11" s="59">
        <v>6574.9</v>
      </c>
      <c r="G11" s="52">
        <v>6654.13</v>
      </c>
      <c r="H11" s="26"/>
      <c r="I11" s="26"/>
      <c r="J11" s="65" t="s">
        <v>137</v>
      </c>
      <c r="K11" s="59">
        <v>6957.64</v>
      </c>
      <c r="L11" s="52">
        <v>2515.0839999999998</v>
      </c>
      <c r="M11" s="53"/>
      <c r="N11" s="74" t="s">
        <v>124</v>
      </c>
      <c r="O11" s="59">
        <v>7058.1769999999997</v>
      </c>
      <c r="P11" s="61">
        <v>2232.46</v>
      </c>
      <c r="Q11" s="26"/>
    </row>
    <row r="12" spans="1:17" ht="15.75" x14ac:dyDescent="0.25">
      <c r="A12" s="65" t="s">
        <v>124</v>
      </c>
      <c r="B12" s="59">
        <v>6648.076</v>
      </c>
      <c r="C12" s="52">
        <v>6268.09</v>
      </c>
      <c r="D12" s="53"/>
      <c r="E12" s="65" t="s">
        <v>134</v>
      </c>
      <c r="F12" s="59">
        <v>6531.8779999999997</v>
      </c>
      <c r="G12" s="52">
        <v>8286.1530000000002</v>
      </c>
      <c r="H12" s="26"/>
      <c r="I12" s="26"/>
      <c r="J12" s="65" t="s">
        <v>124</v>
      </c>
      <c r="K12" s="59">
        <v>5006.1490000000003</v>
      </c>
      <c r="L12" s="52">
        <v>1529.143</v>
      </c>
      <c r="M12" s="53"/>
      <c r="N12" s="74" t="s">
        <v>137</v>
      </c>
      <c r="O12" s="59">
        <v>5737.8969999999999</v>
      </c>
      <c r="P12" s="61">
        <v>2374.4160000000002</v>
      </c>
      <c r="Q12" s="26"/>
    </row>
    <row r="13" spans="1:17" ht="15.75" x14ac:dyDescent="0.25">
      <c r="A13" s="65" t="s">
        <v>119</v>
      </c>
      <c r="B13" s="59">
        <v>5832.3630000000003</v>
      </c>
      <c r="C13" s="52">
        <v>9764.9009999999998</v>
      </c>
      <c r="D13" s="53"/>
      <c r="E13" s="65" t="s">
        <v>119</v>
      </c>
      <c r="F13" s="59">
        <v>4435.4960000000001</v>
      </c>
      <c r="G13" s="52">
        <v>6773.0079999999998</v>
      </c>
      <c r="H13" s="26"/>
      <c r="I13" s="26"/>
      <c r="J13" s="65" t="s">
        <v>187</v>
      </c>
      <c r="K13" s="59">
        <v>4970.2129999999997</v>
      </c>
      <c r="L13" s="52">
        <v>1598.587</v>
      </c>
      <c r="M13" s="53"/>
      <c r="N13" s="74" t="s">
        <v>187</v>
      </c>
      <c r="O13" s="59">
        <v>2952.4609999999998</v>
      </c>
      <c r="P13" s="61">
        <v>978.57299999999998</v>
      </c>
      <c r="Q13" s="26"/>
    </row>
    <row r="14" spans="1:17" ht="15.75" x14ac:dyDescent="0.25">
      <c r="A14" s="65" t="s">
        <v>139</v>
      </c>
      <c r="B14" s="59">
        <v>1136.037</v>
      </c>
      <c r="C14" s="52">
        <v>1045.1690000000001</v>
      </c>
      <c r="D14" s="53"/>
      <c r="E14" s="65" t="s">
        <v>139</v>
      </c>
      <c r="F14" s="59">
        <v>1355.61</v>
      </c>
      <c r="G14" s="52">
        <v>1205.4459999999999</v>
      </c>
      <c r="H14" s="26"/>
      <c r="I14" s="26"/>
      <c r="J14" s="65" t="s">
        <v>227</v>
      </c>
      <c r="K14" s="59">
        <v>4905.451</v>
      </c>
      <c r="L14" s="52">
        <v>3323.578</v>
      </c>
      <c r="M14" s="53"/>
      <c r="N14" s="74" t="s">
        <v>384</v>
      </c>
      <c r="O14" s="59">
        <v>1664.7560000000001</v>
      </c>
      <c r="P14" s="61">
        <v>627.31299999999999</v>
      </c>
      <c r="Q14" s="26"/>
    </row>
    <row r="15" spans="1:17" ht="15.75" x14ac:dyDescent="0.25">
      <c r="A15" s="65" t="s">
        <v>136</v>
      </c>
      <c r="B15" s="59">
        <v>655.87300000000005</v>
      </c>
      <c r="C15" s="52">
        <v>618.798</v>
      </c>
      <c r="D15" s="53"/>
      <c r="E15" s="65" t="s">
        <v>136</v>
      </c>
      <c r="F15" s="59">
        <v>997.84199999999998</v>
      </c>
      <c r="G15" s="52">
        <v>975.22500000000002</v>
      </c>
      <c r="H15" s="26"/>
      <c r="I15" s="26"/>
      <c r="J15" s="65" t="s">
        <v>384</v>
      </c>
      <c r="K15" s="59">
        <v>1782.979</v>
      </c>
      <c r="L15" s="52">
        <v>581.06500000000005</v>
      </c>
      <c r="M15" s="53"/>
      <c r="N15" s="74" t="s">
        <v>125</v>
      </c>
      <c r="O15" s="59">
        <v>676.51</v>
      </c>
      <c r="P15" s="61">
        <v>249.053</v>
      </c>
      <c r="Q15" s="26"/>
    </row>
    <row r="16" spans="1:17" ht="15.75" x14ac:dyDescent="0.25">
      <c r="A16" s="65" t="s">
        <v>138</v>
      </c>
      <c r="B16" s="59">
        <v>472.101</v>
      </c>
      <c r="C16" s="52">
        <v>640.399</v>
      </c>
      <c r="D16" s="53"/>
      <c r="E16" s="65" t="s">
        <v>138</v>
      </c>
      <c r="F16" s="59">
        <v>81.941000000000003</v>
      </c>
      <c r="G16" s="52">
        <v>71.19</v>
      </c>
      <c r="H16" s="26"/>
      <c r="I16" s="26"/>
      <c r="J16" s="65" t="s">
        <v>122</v>
      </c>
      <c r="K16" s="59">
        <v>982.48900000000003</v>
      </c>
      <c r="L16" s="52">
        <v>381.23700000000002</v>
      </c>
      <c r="M16" s="53"/>
      <c r="N16" s="74" t="s">
        <v>122</v>
      </c>
      <c r="O16" s="59">
        <v>524.60299999999995</v>
      </c>
      <c r="P16" s="61">
        <v>156.78100000000001</v>
      </c>
      <c r="Q16" s="26"/>
    </row>
    <row r="17" spans="1:17" ht="15.75" x14ac:dyDescent="0.25">
      <c r="A17" s="65" t="s">
        <v>187</v>
      </c>
      <c r="B17" s="59">
        <v>40.125999999999998</v>
      </c>
      <c r="C17" s="52">
        <v>36.139000000000003</v>
      </c>
      <c r="D17" s="53"/>
      <c r="E17" s="65" t="s">
        <v>383</v>
      </c>
      <c r="F17" s="59">
        <v>66.66</v>
      </c>
      <c r="G17" s="52">
        <v>11.11</v>
      </c>
      <c r="H17" s="26"/>
      <c r="I17" s="26"/>
      <c r="J17" s="65" t="s">
        <v>125</v>
      </c>
      <c r="K17" s="59">
        <v>631.95600000000002</v>
      </c>
      <c r="L17" s="52">
        <v>228.43100000000001</v>
      </c>
      <c r="M17" s="53"/>
      <c r="N17" s="74" t="s">
        <v>139</v>
      </c>
      <c r="O17" s="59">
        <v>187.50899999999999</v>
      </c>
      <c r="P17" s="61">
        <v>74.600999999999999</v>
      </c>
      <c r="Q17" s="26"/>
    </row>
    <row r="18" spans="1:17" ht="16.5" thickBot="1" x14ac:dyDescent="0.3">
      <c r="A18" s="66" t="s">
        <v>135</v>
      </c>
      <c r="B18" s="60">
        <v>25.774999999999999</v>
      </c>
      <c r="C18" s="54">
        <v>42.645000000000003</v>
      </c>
      <c r="D18" s="53"/>
      <c r="E18" s="75" t="s">
        <v>187</v>
      </c>
      <c r="F18" s="76">
        <v>64.671999999999997</v>
      </c>
      <c r="G18" s="77">
        <v>49.904000000000003</v>
      </c>
      <c r="H18" s="26"/>
      <c r="I18" s="26"/>
      <c r="J18" s="65" t="s">
        <v>132</v>
      </c>
      <c r="K18" s="59">
        <v>192.15600000000001</v>
      </c>
      <c r="L18" s="52">
        <v>62.962000000000003</v>
      </c>
      <c r="M18" s="53"/>
      <c r="N18" s="74" t="s">
        <v>227</v>
      </c>
      <c r="O18" s="59">
        <v>108.863</v>
      </c>
      <c r="P18" s="61">
        <v>61.180999999999997</v>
      </c>
      <c r="Q18" s="26"/>
    </row>
    <row r="19" spans="1:17" ht="15.75" x14ac:dyDescent="0.25">
      <c r="H19" s="26"/>
      <c r="I19" s="26"/>
      <c r="J19" s="65" t="s">
        <v>139</v>
      </c>
      <c r="K19" s="59">
        <v>177.298</v>
      </c>
      <c r="L19" s="52">
        <v>76.049000000000007</v>
      </c>
      <c r="M19" s="53"/>
      <c r="N19" s="74" t="s">
        <v>132</v>
      </c>
      <c r="O19" s="59">
        <v>66.817999999999998</v>
      </c>
      <c r="P19" s="61">
        <v>22.748000000000001</v>
      </c>
      <c r="Q19" s="26"/>
    </row>
    <row r="20" spans="1:17" ht="16.5" thickBot="1" x14ac:dyDescent="0.3">
      <c r="H20" s="26"/>
      <c r="I20" s="26"/>
      <c r="J20" s="66" t="s">
        <v>178</v>
      </c>
      <c r="K20" s="60">
        <v>110.05500000000001</v>
      </c>
      <c r="L20" s="54">
        <v>35.514000000000003</v>
      </c>
      <c r="M20" s="53"/>
      <c r="N20" s="75" t="s">
        <v>385</v>
      </c>
      <c r="O20" s="76">
        <v>39.091000000000001</v>
      </c>
      <c r="P20" s="77">
        <v>19.239000000000001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8" sqref="P28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129</v>
      </c>
    </row>
    <row r="2" spans="1:12" ht="13.5" thickBot="1" x14ac:dyDescent="0.25"/>
    <row r="3" spans="1:12" ht="17.25" customHeight="1" x14ac:dyDescent="0.2">
      <c r="A3" s="277"/>
      <c r="B3" s="165"/>
      <c r="C3" s="35" t="s">
        <v>141</v>
      </c>
      <c r="D3" s="166"/>
      <c r="E3" s="166"/>
      <c r="F3" s="167"/>
      <c r="G3" s="35" t="s">
        <v>142</v>
      </c>
      <c r="H3" s="166"/>
      <c r="I3" s="166"/>
      <c r="J3" s="167"/>
      <c r="K3" s="35" t="s">
        <v>143</v>
      </c>
      <c r="L3" s="168"/>
    </row>
    <row r="4" spans="1:12" ht="16.5" customHeight="1" x14ac:dyDescent="0.25">
      <c r="A4" s="36" t="s">
        <v>144</v>
      </c>
      <c r="B4" s="37" t="s">
        <v>145</v>
      </c>
      <c r="C4" s="169" t="s">
        <v>116</v>
      </c>
      <c r="D4" s="169"/>
      <c r="E4" s="169" t="s">
        <v>146</v>
      </c>
      <c r="F4" s="170"/>
      <c r="G4" s="169" t="s">
        <v>116</v>
      </c>
      <c r="H4" s="169"/>
      <c r="I4" s="169" t="s">
        <v>146</v>
      </c>
      <c r="J4" s="170"/>
      <c r="K4" s="169" t="s">
        <v>116</v>
      </c>
      <c r="L4" s="171"/>
    </row>
    <row r="5" spans="1:12" ht="15.75" customHeight="1" thickBot="1" x14ac:dyDescent="0.25">
      <c r="A5" s="278"/>
      <c r="B5" s="172"/>
      <c r="C5" s="173" t="s">
        <v>378</v>
      </c>
      <c r="D5" s="174" t="s">
        <v>379</v>
      </c>
      <c r="E5" s="173" t="s">
        <v>378</v>
      </c>
      <c r="F5" s="175" t="s">
        <v>379</v>
      </c>
      <c r="G5" s="176" t="s">
        <v>378</v>
      </c>
      <c r="H5" s="174" t="s">
        <v>379</v>
      </c>
      <c r="I5" s="173" t="s">
        <v>378</v>
      </c>
      <c r="J5" s="175" t="s">
        <v>379</v>
      </c>
      <c r="K5" s="176" t="s">
        <v>378</v>
      </c>
      <c r="L5" s="177" t="s">
        <v>379</v>
      </c>
    </row>
    <row r="6" spans="1:12" ht="16.5" customHeight="1" x14ac:dyDescent="0.2">
      <c r="A6" s="178" t="s">
        <v>147</v>
      </c>
      <c r="B6" s="179" t="s">
        <v>148</v>
      </c>
      <c r="C6" s="180">
        <v>21187.311000000002</v>
      </c>
      <c r="D6" s="181">
        <v>46046.841999999997</v>
      </c>
      <c r="E6" s="180">
        <v>52251.572999999997</v>
      </c>
      <c r="F6" s="182">
        <v>117848.234</v>
      </c>
      <c r="G6" s="180">
        <v>62246.118999999999</v>
      </c>
      <c r="H6" s="181">
        <v>62680.572</v>
      </c>
      <c r="I6" s="180">
        <v>172501.84099999999</v>
      </c>
      <c r="J6" s="182">
        <v>154431.886</v>
      </c>
      <c r="K6" s="180">
        <v>-41058.807999999997</v>
      </c>
      <c r="L6" s="183">
        <v>-16633.730000000003</v>
      </c>
    </row>
    <row r="7" spans="1:12" ht="16.5" customHeight="1" x14ac:dyDescent="0.2">
      <c r="A7" s="178" t="s">
        <v>149</v>
      </c>
      <c r="B7" s="179" t="s">
        <v>150</v>
      </c>
      <c r="C7" s="180">
        <v>110072.834</v>
      </c>
      <c r="D7" s="181">
        <v>118110.105</v>
      </c>
      <c r="E7" s="180">
        <v>76305.925000000003</v>
      </c>
      <c r="F7" s="182">
        <v>77826.566999999995</v>
      </c>
      <c r="G7" s="180">
        <v>438201.84399999998</v>
      </c>
      <c r="H7" s="181">
        <v>415976.99300000002</v>
      </c>
      <c r="I7" s="180">
        <v>218513.94099999999</v>
      </c>
      <c r="J7" s="182">
        <v>243017.247</v>
      </c>
      <c r="K7" s="180">
        <v>-328129.01</v>
      </c>
      <c r="L7" s="183">
        <v>-297866.88800000004</v>
      </c>
    </row>
    <row r="8" spans="1:12" ht="16.5" customHeight="1" x14ac:dyDescent="0.2">
      <c r="A8" s="178" t="s">
        <v>151</v>
      </c>
      <c r="B8" s="179" t="s">
        <v>152</v>
      </c>
      <c r="C8" s="180">
        <v>144023.30499999999</v>
      </c>
      <c r="D8" s="181">
        <v>126724.023</v>
      </c>
      <c r="E8" s="180">
        <v>166981.049</v>
      </c>
      <c r="F8" s="182">
        <v>167344.739</v>
      </c>
      <c r="G8" s="180">
        <v>122805.757</v>
      </c>
      <c r="H8" s="181">
        <v>102778.177</v>
      </c>
      <c r="I8" s="180">
        <v>223781.421</v>
      </c>
      <c r="J8" s="182">
        <v>227144.152</v>
      </c>
      <c r="K8" s="180">
        <v>21217.547999999995</v>
      </c>
      <c r="L8" s="183">
        <v>23945.846000000005</v>
      </c>
    </row>
    <row r="9" spans="1:12" ht="16.5" customHeight="1" x14ac:dyDescent="0.2">
      <c r="A9" s="178" t="s">
        <v>153</v>
      </c>
      <c r="B9" s="179" t="s">
        <v>154</v>
      </c>
      <c r="C9" s="180">
        <v>75806.63</v>
      </c>
      <c r="D9" s="181">
        <v>76164.39</v>
      </c>
      <c r="E9" s="180">
        <v>108009.167</v>
      </c>
      <c r="F9" s="182">
        <v>100485.39</v>
      </c>
      <c r="G9" s="180">
        <v>84785.892000000007</v>
      </c>
      <c r="H9" s="181">
        <v>90944.831000000006</v>
      </c>
      <c r="I9" s="180">
        <v>65273.557000000001</v>
      </c>
      <c r="J9" s="182">
        <v>85275.453999999998</v>
      </c>
      <c r="K9" s="180">
        <v>-8979.2620000000024</v>
      </c>
      <c r="L9" s="183">
        <v>-14780.441000000006</v>
      </c>
    </row>
    <row r="10" spans="1:12" ht="16.5" customHeight="1" x14ac:dyDescent="0.2">
      <c r="A10" s="178" t="s">
        <v>155</v>
      </c>
      <c r="B10" s="179" t="s">
        <v>156</v>
      </c>
      <c r="C10" s="180">
        <v>33284.881000000001</v>
      </c>
      <c r="D10" s="181">
        <v>33673.508999999998</v>
      </c>
      <c r="E10" s="180">
        <v>24277.699000000001</v>
      </c>
      <c r="F10" s="182">
        <v>26407.508999999998</v>
      </c>
      <c r="G10" s="180">
        <v>103530.88400000001</v>
      </c>
      <c r="H10" s="181">
        <v>98796.415999999997</v>
      </c>
      <c r="I10" s="180">
        <v>70095.582999999999</v>
      </c>
      <c r="J10" s="182">
        <v>74550.388000000006</v>
      </c>
      <c r="K10" s="180">
        <v>-70246.002999999997</v>
      </c>
      <c r="L10" s="183">
        <v>-65122.906999999999</v>
      </c>
    </row>
    <row r="11" spans="1:12" ht="16.5" customHeight="1" x14ac:dyDescent="0.2">
      <c r="A11" s="178" t="s">
        <v>157</v>
      </c>
      <c r="B11" s="179" t="s">
        <v>158</v>
      </c>
      <c r="C11" s="180">
        <v>40089.523000000001</v>
      </c>
      <c r="D11" s="181">
        <v>40594.788999999997</v>
      </c>
      <c r="E11" s="180">
        <v>71299.740999999995</v>
      </c>
      <c r="F11" s="182">
        <v>61982.442999999999</v>
      </c>
      <c r="G11" s="180">
        <v>75423.489000000001</v>
      </c>
      <c r="H11" s="181">
        <v>78220.067999999999</v>
      </c>
      <c r="I11" s="180">
        <v>93809.948999999993</v>
      </c>
      <c r="J11" s="182">
        <v>95328.229000000007</v>
      </c>
      <c r="K11" s="180">
        <v>-35333.966</v>
      </c>
      <c r="L11" s="183">
        <v>-37625.279000000002</v>
      </c>
    </row>
    <row r="12" spans="1:12" ht="16.5" customHeight="1" x14ac:dyDescent="0.2">
      <c r="A12" s="178" t="s">
        <v>159</v>
      </c>
      <c r="B12" s="179" t="s">
        <v>160</v>
      </c>
      <c r="C12" s="180">
        <v>27283.598999999998</v>
      </c>
      <c r="D12" s="181">
        <v>25273.886999999999</v>
      </c>
      <c r="E12" s="180">
        <v>22368.221000000001</v>
      </c>
      <c r="F12" s="182">
        <v>19191.345000000001</v>
      </c>
      <c r="G12" s="180">
        <v>117106.47900000001</v>
      </c>
      <c r="H12" s="181">
        <v>121365.024</v>
      </c>
      <c r="I12" s="180">
        <v>85553.008000000002</v>
      </c>
      <c r="J12" s="182">
        <v>106533.19500000001</v>
      </c>
      <c r="K12" s="180">
        <v>-89822.88</v>
      </c>
      <c r="L12" s="183">
        <v>-96091.137000000002</v>
      </c>
    </row>
    <row r="13" spans="1:12" ht="16.5" customHeight="1" x14ac:dyDescent="0.2">
      <c r="A13" s="178" t="s">
        <v>161</v>
      </c>
      <c r="B13" s="179" t="s">
        <v>162</v>
      </c>
      <c r="C13" s="180">
        <v>13762.097</v>
      </c>
      <c r="D13" s="181">
        <v>14699.825999999999</v>
      </c>
      <c r="E13" s="180">
        <v>17153.951000000001</v>
      </c>
      <c r="F13" s="182">
        <v>26681.86</v>
      </c>
      <c r="G13" s="180">
        <v>3607.0709999999999</v>
      </c>
      <c r="H13" s="181">
        <v>3986.8820000000001</v>
      </c>
      <c r="I13" s="180">
        <v>3138.7020000000002</v>
      </c>
      <c r="J13" s="182">
        <v>4209.0339999999997</v>
      </c>
      <c r="K13" s="180">
        <v>10155.026</v>
      </c>
      <c r="L13" s="183">
        <v>10712.944</v>
      </c>
    </row>
    <row r="14" spans="1:12" ht="16.5" customHeight="1" x14ac:dyDescent="0.2">
      <c r="A14" s="178" t="s">
        <v>193</v>
      </c>
      <c r="B14" s="179" t="s">
        <v>194</v>
      </c>
      <c r="C14" s="180">
        <v>637871.80799999996</v>
      </c>
      <c r="D14" s="181">
        <v>678553.94799999997</v>
      </c>
      <c r="E14" s="180">
        <v>325221.66399999999</v>
      </c>
      <c r="F14" s="182">
        <v>320686.60100000002</v>
      </c>
      <c r="G14" s="180">
        <v>337218.18599999999</v>
      </c>
      <c r="H14" s="181">
        <v>346241.66600000003</v>
      </c>
      <c r="I14" s="180">
        <v>164025.837</v>
      </c>
      <c r="J14" s="182">
        <v>168221.611</v>
      </c>
      <c r="K14" s="180">
        <v>300653.62199999997</v>
      </c>
      <c r="L14" s="183">
        <v>332312.28199999995</v>
      </c>
    </row>
    <row r="15" spans="1:12" ht="16.5" customHeight="1" x14ac:dyDescent="0.2">
      <c r="A15" s="178" t="s">
        <v>195</v>
      </c>
      <c r="B15" s="179" t="s">
        <v>196</v>
      </c>
      <c r="C15" s="180">
        <v>440139.739</v>
      </c>
      <c r="D15" s="181">
        <v>431385.51400000002</v>
      </c>
      <c r="E15" s="180">
        <v>409561.58899999998</v>
      </c>
      <c r="F15" s="182">
        <v>406906.38500000001</v>
      </c>
      <c r="G15" s="180">
        <v>73019.805999999997</v>
      </c>
      <c r="H15" s="181">
        <v>78602.495999999999</v>
      </c>
      <c r="I15" s="180">
        <v>66524.441000000006</v>
      </c>
      <c r="J15" s="182">
        <v>67957.217000000004</v>
      </c>
      <c r="K15" s="180">
        <v>367119.93300000002</v>
      </c>
      <c r="L15" s="183">
        <v>352783.01800000004</v>
      </c>
    </row>
    <row r="16" spans="1:12" ht="16.5" customHeight="1" x14ac:dyDescent="0.2">
      <c r="A16" s="178" t="s">
        <v>197</v>
      </c>
      <c r="B16" s="179" t="s">
        <v>198</v>
      </c>
      <c r="C16" s="180">
        <v>18856.876</v>
      </c>
      <c r="D16" s="181">
        <v>16267.012000000001</v>
      </c>
      <c r="E16" s="180">
        <v>10612.934999999999</v>
      </c>
      <c r="F16" s="182">
        <v>8764.0679999999993</v>
      </c>
      <c r="G16" s="180">
        <v>26571.359</v>
      </c>
      <c r="H16" s="181">
        <v>36584.661999999997</v>
      </c>
      <c r="I16" s="180">
        <v>16658.866999999998</v>
      </c>
      <c r="J16" s="182">
        <v>18275.688999999998</v>
      </c>
      <c r="K16" s="180">
        <v>-7714.4830000000002</v>
      </c>
      <c r="L16" s="183">
        <v>-20317.649999999994</v>
      </c>
    </row>
    <row r="17" spans="1:12" ht="16.5" customHeight="1" x14ac:dyDescent="0.2">
      <c r="A17" s="178" t="s">
        <v>199</v>
      </c>
      <c r="B17" s="179" t="s">
        <v>200</v>
      </c>
      <c r="C17" s="180">
        <v>102755.16499999999</v>
      </c>
      <c r="D17" s="181">
        <v>109930.515</v>
      </c>
      <c r="E17" s="180">
        <v>35094.955999999998</v>
      </c>
      <c r="F17" s="182">
        <v>44743.152999999998</v>
      </c>
      <c r="G17" s="180">
        <v>64033.726999999999</v>
      </c>
      <c r="H17" s="181">
        <v>72158.267000000007</v>
      </c>
      <c r="I17" s="180">
        <v>19368.849999999999</v>
      </c>
      <c r="J17" s="182">
        <v>22190.649000000001</v>
      </c>
      <c r="K17" s="180">
        <v>38721.437999999995</v>
      </c>
      <c r="L17" s="183">
        <v>37772.247999999992</v>
      </c>
    </row>
    <row r="18" spans="1:12" ht="16.5" customHeight="1" x14ac:dyDescent="0.2">
      <c r="A18" s="178" t="s">
        <v>201</v>
      </c>
      <c r="B18" s="179" t="s">
        <v>202</v>
      </c>
      <c r="C18" s="180">
        <v>53099.686000000002</v>
      </c>
      <c r="D18" s="181">
        <v>53180.309000000001</v>
      </c>
      <c r="E18" s="180">
        <v>65007.025999999998</v>
      </c>
      <c r="F18" s="182">
        <v>58821.892</v>
      </c>
      <c r="G18" s="180">
        <v>33257.474000000002</v>
      </c>
      <c r="H18" s="181">
        <v>39140.792999999998</v>
      </c>
      <c r="I18" s="180">
        <v>42877.37</v>
      </c>
      <c r="J18" s="182">
        <v>37098.404999999999</v>
      </c>
      <c r="K18" s="180">
        <v>19842.212</v>
      </c>
      <c r="L18" s="183">
        <v>14039.516000000003</v>
      </c>
    </row>
    <row r="19" spans="1:12" ht="16.5" customHeight="1" x14ac:dyDescent="0.2">
      <c r="A19" s="178" t="s">
        <v>203</v>
      </c>
      <c r="B19" s="179" t="s">
        <v>204</v>
      </c>
      <c r="C19" s="180">
        <v>2094.6640000000002</v>
      </c>
      <c r="D19" s="181">
        <v>2753.277</v>
      </c>
      <c r="E19" s="180">
        <v>4177.6400000000003</v>
      </c>
      <c r="F19" s="182">
        <v>4926.7079999999996</v>
      </c>
      <c r="G19" s="180">
        <v>12705.849</v>
      </c>
      <c r="H19" s="181">
        <v>15507.562</v>
      </c>
      <c r="I19" s="180">
        <v>10506.623</v>
      </c>
      <c r="J19" s="182">
        <v>13058.168</v>
      </c>
      <c r="K19" s="180">
        <v>-10611.184999999999</v>
      </c>
      <c r="L19" s="183">
        <v>-12754.285</v>
      </c>
    </row>
    <row r="20" spans="1:12" ht="16.5" customHeight="1" x14ac:dyDescent="0.2">
      <c r="A20" s="178" t="s">
        <v>205</v>
      </c>
      <c r="B20" s="179" t="s">
        <v>206</v>
      </c>
      <c r="C20" s="180">
        <v>4133.43</v>
      </c>
      <c r="D20" s="181">
        <v>7825.3119999999999</v>
      </c>
      <c r="E20" s="180">
        <v>1020.29</v>
      </c>
      <c r="F20" s="182">
        <v>2313.703</v>
      </c>
      <c r="G20" s="180">
        <v>83914.066999999995</v>
      </c>
      <c r="H20" s="181">
        <v>109970.011</v>
      </c>
      <c r="I20" s="180">
        <v>21639.618999999999</v>
      </c>
      <c r="J20" s="182">
        <v>25047.295999999998</v>
      </c>
      <c r="K20" s="180">
        <v>-79780.636999999988</v>
      </c>
      <c r="L20" s="183">
        <v>-102144.69899999999</v>
      </c>
    </row>
    <row r="21" spans="1:12" ht="16.5" customHeight="1" x14ac:dyDescent="0.2">
      <c r="A21" s="178" t="s">
        <v>207</v>
      </c>
      <c r="B21" s="179" t="s">
        <v>208</v>
      </c>
      <c r="C21" s="180">
        <v>13340.715</v>
      </c>
      <c r="D21" s="181">
        <v>14845.362999999999</v>
      </c>
      <c r="E21" s="180">
        <v>3595.6669999999999</v>
      </c>
      <c r="F21" s="182">
        <v>3446.7179999999998</v>
      </c>
      <c r="G21" s="180">
        <v>190182.28099999999</v>
      </c>
      <c r="H21" s="181">
        <v>245532.94399999999</v>
      </c>
      <c r="I21" s="180">
        <v>27949.695</v>
      </c>
      <c r="J21" s="182">
        <v>35186.332000000002</v>
      </c>
      <c r="K21" s="180">
        <v>-176841.56599999999</v>
      </c>
      <c r="L21" s="183">
        <v>-230687.58099999998</v>
      </c>
    </row>
    <row r="22" spans="1:12" ht="16.5" customHeight="1" x14ac:dyDescent="0.2">
      <c r="A22" s="178" t="s">
        <v>163</v>
      </c>
      <c r="B22" s="179" t="s">
        <v>28</v>
      </c>
      <c r="C22" s="180">
        <v>36460.447</v>
      </c>
      <c r="D22" s="181">
        <v>39462.428</v>
      </c>
      <c r="E22" s="180">
        <v>39321.150999999998</v>
      </c>
      <c r="F22" s="182">
        <v>42838.298000000003</v>
      </c>
      <c r="G22" s="180">
        <v>345719.4</v>
      </c>
      <c r="H22" s="181">
        <v>358464.55</v>
      </c>
      <c r="I22" s="180">
        <v>494602.28700000001</v>
      </c>
      <c r="J22" s="182">
        <v>520475.21799999999</v>
      </c>
      <c r="K22" s="180">
        <v>-309258.95300000004</v>
      </c>
      <c r="L22" s="183">
        <v>-319002.12199999997</v>
      </c>
    </row>
    <row r="23" spans="1:12" ht="16.5" customHeight="1" x14ac:dyDescent="0.2">
      <c r="A23" s="178" t="s">
        <v>181</v>
      </c>
      <c r="B23" s="179" t="s">
        <v>182</v>
      </c>
      <c r="C23" s="180">
        <v>26509.171999999999</v>
      </c>
      <c r="D23" s="181">
        <v>25383.231</v>
      </c>
      <c r="E23" s="180">
        <v>14029.143</v>
      </c>
      <c r="F23" s="182">
        <v>11057.425999999999</v>
      </c>
      <c r="G23" s="180">
        <v>182549.67499999999</v>
      </c>
      <c r="H23" s="181">
        <v>209382.22099999999</v>
      </c>
      <c r="I23" s="180">
        <v>83694.251999999993</v>
      </c>
      <c r="J23" s="182">
        <v>85889.668999999994</v>
      </c>
      <c r="K23" s="180">
        <v>-156040.503</v>
      </c>
      <c r="L23" s="183">
        <v>-183998.99</v>
      </c>
    </row>
    <row r="24" spans="1:12" ht="16.5" customHeight="1" x14ac:dyDescent="0.2">
      <c r="A24" s="178" t="s">
        <v>164</v>
      </c>
      <c r="B24" s="179" t="s">
        <v>165</v>
      </c>
      <c r="C24" s="180">
        <v>30395.713</v>
      </c>
      <c r="D24" s="181">
        <v>32464.919000000002</v>
      </c>
      <c r="E24" s="180">
        <v>31546.092000000001</v>
      </c>
      <c r="F24" s="182">
        <v>32737.085999999999</v>
      </c>
      <c r="G24" s="180">
        <v>522176.33100000001</v>
      </c>
      <c r="H24" s="181">
        <v>527389.26800000004</v>
      </c>
      <c r="I24" s="180">
        <v>498264.35499999998</v>
      </c>
      <c r="J24" s="182">
        <v>514559.95199999999</v>
      </c>
      <c r="K24" s="180">
        <v>-491780.61800000002</v>
      </c>
      <c r="L24" s="183">
        <v>-494924.34900000005</v>
      </c>
    </row>
    <row r="25" spans="1:12" ht="16.5" customHeight="1" x14ac:dyDescent="0.2">
      <c r="A25" s="178" t="s">
        <v>166</v>
      </c>
      <c r="B25" s="179" t="s">
        <v>167</v>
      </c>
      <c r="C25" s="180">
        <v>8336.9390000000003</v>
      </c>
      <c r="D25" s="181">
        <v>8297.9830000000002</v>
      </c>
      <c r="E25" s="180">
        <v>4403.3549999999996</v>
      </c>
      <c r="F25" s="182">
        <v>4290.7489999999998</v>
      </c>
      <c r="G25" s="180">
        <v>260088.96599999999</v>
      </c>
      <c r="H25" s="181">
        <v>284960.402</v>
      </c>
      <c r="I25" s="180">
        <v>140191.09099999999</v>
      </c>
      <c r="J25" s="182">
        <v>139309.98300000001</v>
      </c>
      <c r="K25" s="180">
        <v>-251752.02699999997</v>
      </c>
      <c r="L25" s="183">
        <v>-276662.41899999999</v>
      </c>
    </row>
    <row r="26" spans="1:12" ht="16.5" customHeight="1" x14ac:dyDescent="0.2">
      <c r="A26" s="178" t="s">
        <v>168</v>
      </c>
      <c r="B26" s="179" t="s">
        <v>169</v>
      </c>
      <c r="C26" s="180">
        <v>3929.6849999999999</v>
      </c>
      <c r="D26" s="181">
        <v>2827.1779999999999</v>
      </c>
      <c r="E26" s="180">
        <v>5635.1120000000001</v>
      </c>
      <c r="F26" s="182">
        <v>3628.866</v>
      </c>
      <c r="G26" s="180">
        <v>125012.526</v>
      </c>
      <c r="H26" s="181">
        <v>144306.389</v>
      </c>
      <c r="I26" s="180">
        <v>195419.46400000001</v>
      </c>
      <c r="J26" s="182">
        <v>223370.15299999999</v>
      </c>
      <c r="K26" s="180">
        <v>-121082.841</v>
      </c>
      <c r="L26" s="183">
        <v>-141479.21100000001</v>
      </c>
    </row>
    <row r="27" spans="1:12" ht="16.5" customHeight="1" x14ac:dyDescent="0.2">
      <c r="A27" s="178" t="s">
        <v>170</v>
      </c>
      <c r="B27" s="179" t="s">
        <v>171</v>
      </c>
      <c r="C27" s="180">
        <v>453925.44799999997</v>
      </c>
      <c r="D27" s="181">
        <v>517910.27</v>
      </c>
      <c r="E27" s="180">
        <v>926165.25100000005</v>
      </c>
      <c r="F27" s="182">
        <v>877875.25800000003</v>
      </c>
      <c r="G27" s="180">
        <v>48658.069000000003</v>
      </c>
      <c r="H27" s="181">
        <v>40147.447</v>
      </c>
      <c r="I27" s="180">
        <v>40575.851000000002</v>
      </c>
      <c r="J27" s="182">
        <v>34379.944000000003</v>
      </c>
      <c r="K27" s="180">
        <v>405267.37899999996</v>
      </c>
      <c r="L27" s="183">
        <v>477762.82300000003</v>
      </c>
    </row>
    <row r="28" spans="1:12" ht="16.5" customHeight="1" x14ac:dyDescent="0.2">
      <c r="A28" s="178" t="s">
        <v>172</v>
      </c>
      <c r="B28" s="179" t="s">
        <v>173</v>
      </c>
      <c r="C28" s="180">
        <v>23395.269</v>
      </c>
      <c r="D28" s="181">
        <v>21562.569</v>
      </c>
      <c r="E28" s="180">
        <v>21361.484</v>
      </c>
      <c r="F28" s="182">
        <v>15899.754999999999</v>
      </c>
      <c r="G28" s="180">
        <v>164388.25899999999</v>
      </c>
      <c r="H28" s="181">
        <v>218978.50599999999</v>
      </c>
      <c r="I28" s="180">
        <v>121231.66899999999</v>
      </c>
      <c r="J28" s="182">
        <v>147914.27799999999</v>
      </c>
      <c r="K28" s="180">
        <v>-140992.99</v>
      </c>
      <c r="L28" s="183">
        <v>-197415.93700000001</v>
      </c>
    </row>
    <row r="29" spans="1:12" ht="16.5" customHeight="1" thickBot="1" x14ac:dyDescent="0.25">
      <c r="A29" s="279" t="s">
        <v>183</v>
      </c>
      <c r="B29" s="280" t="s">
        <v>184</v>
      </c>
      <c r="C29" s="281">
        <v>246879.829</v>
      </c>
      <c r="D29" s="282">
        <v>286617.36200000002</v>
      </c>
      <c r="E29" s="281">
        <v>73675.815000000002</v>
      </c>
      <c r="F29" s="283">
        <v>69344.679000000004</v>
      </c>
      <c r="G29" s="281">
        <v>341711.70299999998</v>
      </c>
      <c r="H29" s="282">
        <v>414991.14299999998</v>
      </c>
      <c r="I29" s="281">
        <v>104818.109</v>
      </c>
      <c r="J29" s="283">
        <v>108648.149</v>
      </c>
      <c r="K29" s="281">
        <v>-94831.873999999982</v>
      </c>
      <c r="L29" s="284">
        <v>-128373.78099999996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1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56"/>
  <sheetViews>
    <sheetView showGridLines="0" zoomScale="90" zoomScaleNormal="90" workbookViewId="0"/>
  </sheetViews>
  <sheetFormatPr defaultColWidth="9.140625" defaultRowHeight="21" x14ac:dyDescent="0.35"/>
  <cols>
    <col min="1" max="1" width="4.42578125" style="95" customWidth="1"/>
    <col min="2" max="2" width="27.28515625" style="95" customWidth="1"/>
    <col min="3" max="3" width="10.140625" style="95" customWidth="1"/>
    <col min="4" max="6" width="10.140625" style="95" bestFit="1" customWidth="1"/>
    <col min="7" max="7" width="11.42578125" style="95" customWidth="1"/>
    <col min="8" max="8" width="10.140625" style="95" customWidth="1"/>
    <col min="9" max="9" width="10.5703125" style="95" customWidth="1"/>
    <col min="10" max="10" width="12.140625" style="95" customWidth="1"/>
    <col min="11" max="11" width="11.140625" style="95" customWidth="1"/>
    <col min="12" max="12" width="11.7109375" style="95" customWidth="1"/>
    <col min="13" max="13" width="10.28515625" style="95" customWidth="1"/>
    <col min="14" max="14" width="10.7109375" style="95" customWidth="1"/>
    <col min="15" max="15" width="10" style="95" customWidth="1"/>
    <col min="16" max="22" width="9.140625" style="95"/>
    <col min="23" max="23" width="10.7109375" style="95" bestFit="1" customWidth="1"/>
    <col min="24" max="16384" width="9.140625" style="95"/>
  </cols>
  <sheetData>
    <row r="1" spans="2:15" s="26" customFormat="1" ht="45" customHeight="1" thickBot="1" x14ac:dyDescent="0.25">
      <c r="B1" s="33" t="s">
        <v>190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58"/>
      <c r="C2" s="359"/>
      <c r="D2" s="360" t="s">
        <v>100</v>
      </c>
      <c r="E2" s="361"/>
      <c r="F2" s="360"/>
      <c r="G2" s="360"/>
      <c r="H2" s="362" t="s">
        <v>101</v>
      </c>
      <c r="I2" s="363"/>
      <c r="J2" s="363"/>
      <c r="K2" s="363"/>
      <c r="L2" s="364"/>
      <c r="M2" s="364"/>
      <c r="N2" s="364"/>
      <c r="O2" s="365"/>
    </row>
    <row r="3" spans="2:15" ht="60.75" x14ac:dyDescent="0.35">
      <c r="B3" s="366" t="s">
        <v>102</v>
      </c>
      <c r="C3" s="367" t="s">
        <v>1</v>
      </c>
      <c r="D3" s="368">
        <f>VLOOKUP($B3,[2]Zestawienie2!$A$3:$U$3,20,FALSE)</f>
        <v>45792</v>
      </c>
      <c r="E3" s="369"/>
      <c r="F3" s="370">
        <f>VLOOKUP($B3,[2]Zestawienie2!$A$3:$U$3,18,FALSE)</f>
        <v>45785</v>
      </c>
      <c r="G3" s="371"/>
      <c r="H3" s="372" t="s">
        <v>103</v>
      </c>
      <c r="I3" s="373"/>
      <c r="J3" s="374" t="s">
        <v>104</v>
      </c>
      <c r="K3" s="373"/>
      <c r="L3" s="374" t="s">
        <v>105</v>
      </c>
      <c r="M3" s="373"/>
      <c r="N3" s="374" t="s">
        <v>106</v>
      </c>
      <c r="O3" s="375"/>
    </row>
    <row r="4" spans="2:15" ht="21.75" thickBot="1" x14ac:dyDescent="0.4">
      <c r="B4" s="376"/>
      <c r="C4" s="377"/>
      <c r="D4" s="378" t="s">
        <v>2</v>
      </c>
      <c r="E4" s="379" t="s">
        <v>3</v>
      </c>
      <c r="F4" s="380" t="s">
        <v>2</v>
      </c>
      <c r="G4" s="381" t="s">
        <v>3</v>
      </c>
      <c r="H4" s="382" t="s">
        <v>2</v>
      </c>
      <c r="I4" s="383" t="s">
        <v>3</v>
      </c>
      <c r="J4" s="384" t="s">
        <v>2</v>
      </c>
      <c r="K4" s="383" t="s">
        <v>3</v>
      </c>
      <c r="L4" s="384" t="s">
        <v>2</v>
      </c>
      <c r="M4" s="383" t="s">
        <v>3</v>
      </c>
      <c r="N4" s="384" t="s">
        <v>2</v>
      </c>
      <c r="O4" s="385" t="s">
        <v>3</v>
      </c>
    </row>
    <row r="5" spans="2:15" ht="21.75" thickBot="1" x14ac:dyDescent="0.4">
      <c r="B5" s="386">
        <v>1</v>
      </c>
      <c r="C5" s="387">
        <v>2</v>
      </c>
      <c r="D5" s="388">
        <v>3</v>
      </c>
      <c r="E5" s="389">
        <v>4</v>
      </c>
      <c r="F5" s="389">
        <v>5</v>
      </c>
      <c r="G5" s="390">
        <v>6</v>
      </c>
      <c r="H5" s="391">
        <v>7</v>
      </c>
      <c r="I5" s="392">
        <v>8</v>
      </c>
      <c r="J5" s="392">
        <v>9</v>
      </c>
      <c r="K5" s="392">
        <v>10</v>
      </c>
      <c r="L5" s="392">
        <v>11</v>
      </c>
      <c r="M5" s="392">
        <v>12</v>
      </c>
      <c r="N5" s="392">
        <v>13</v>
      </c>
      <c r="O5" s="393">
        <v>14</v>
      </c>
    </row>
    <row r="6" spans="2:15" ht="21.75" thickBot="1" x14ac:dyDescent="0.4">
      <c r="B6" s="394" t="s">
        <v>107</v>
      </c>
      <c r="C6" s="395"/>
      <c r="D6" s="396"/>
      <c r="E6" s="396"/>
      <c r="F6" s="396"/>
      <c r="G6" s="396"/>
      <c r="H6" s="397"/>
      <c r="I6" s="398"/>
      <c r="J6" s="398"/>
      <c r="K6" s="398"/>
      <c r="L6" s="398"/>
      <c r="M6" s="398"/>
      <c r="N6" s="398"/>
      <c r="O6" s="399"/>
    </row>
    <row r="7" spans="2:15" x14ac:dyDescent="0.35">
      <c r="B7" s="400" t="s">
        <v>5</v>
      </c>
      <c r="C7" s="401" t="str">
        <f>VLOOKUP($B7,[2]Zestawienie2!$A$5:$AC$57,3,FALSE)</f>
        <v>kg</v>
      </c>
      <c r="D7" s="402">
        <f>VLOOKUP($B7,[2]Zestawienie2!$A$5:$AC$57,20,FALSE)</f>
        <v>21.166666666666668</v>
      </c>
      <c r="E7" s="403">
        <f>VLOOKUP($B7,[2]Zestawienie2!$A$5:$AC$57,21,FALSE)</f>
        <v>23.333333333333332</v>
      </c>
      <c r="F7" s="404">
        <f>VLOOKUP($B7,[2]Zestawienie2!$A$5:$AC$57,18,FALSE)</f>
        <v>21.166666666666668</v>
      </c>
      <c r="G7" s="405">
        <f>VLOOKUP($B7,[2]Zestawienie2!$A$5:$AC$57,19,FALSE)</f>
        <v>23.333333333333332</v>
      </c>
      <c r="H7" s="406">
        <f>VLOOKUP($B7,[2]Zestawienie2!$A$5:$AC$57,22,FALSE)</f>
        <v>0</v>
      </c>
      <c r="I7" s="407">
        <f>VLOOKUP($B7,[2]Zestawienie2!$A$5:$AC$57,23,FALSE)</f>
        <v>0</v>
      </c>
      <c r="J7" s="408">
        <f>VLOOKUP($B7,[2]Zestawienie2!$A$5:$AC$57,24,FALSE)</f>
        <v>11.403508771929831</v>
      </c>
      <c r="K7" s="407">
        <f>VLOOKUP($B7,[2]Zestawienie2!$A$5:$AC$57,25,FALSE)</f>
        <v>2.9411764705882248</v>
      </c>
      <c r="L7" s="408">
        <f>VLOOKUP($B7,[2]Zestawienie2!$A$5:$AC$57,26,FALSE)</f>
        <v>4.098360655737717</v>
      </c>
      <c r="M7" s="407">
        <f>VLOOKUP($B7,[2]Zestawienie2!$A$5:$AC$57,27,FALSE)</f>
        <v>0</v>
      </c>
      <c r="N7" s="408">
        <f>VLOOKUP($B7,[2]Zestawienie2!$A$5:$AC$57,28,FALSE)</f>
        <v>11.403508771929831</v>
      </c>
      <c r="O7" s="409">
        <f>VLOOKUP($B7,[2]Zestawienie2!$A$5:$AC$57,29,FALSE)</f>
        <v>2.9411764705882248</v>
      </c>
    </row>
    <row r="8" spans="2:15" x14ac:dyDescent="0.35">
      <c r="B8" s="410" t="s">
        <v>108</v>
      </c>
      <c r="C8" s="401" t="str">
        <f>VLOOKUP($B8,[2]Zestawienie2!$A$5:$AC$57,3,FALSE)</f>
        <v>kg</v>
      </c>
      <c r="D8" s="402">
        <f>VLOOKUP($B8,[2]Zestawienie2!$A$5:$AC$57,20,FALSE)</f>
        <v>1.3333333333333333</v>
      </c>
      <c r="E8" s="403">
        <f>VLOOKUP($B8,[2]Zestawienie2!$A$5:$AC$57,21,FALSE)</f>
        <v>1.9833333333333334</v>
      </c>
      <c r="F8" s="404">
        <f>VLOOKUP($B8,[2]Zestawienie2!$A$5:$AC$57,18,FALSE)</f>
        <v>1.3599999999999999</v>
      </c>
      <c r="G8" s="405">
        <f>VLOOKUP($B8,[2]Zestawienie2!$A$5:$AC$57,19,FALSE)</f>
        <v>2.12</v>
      </c>
      <c r="H8" s="406">
        <f>VLOOKUP($B8,[2]Zestawienie2!$A$5:$AC$57,22,FALSE)</f>
        <v>-1.9607843137254868</v>
      </c>
      <c r="I8" s="407">
        <f>VLOOKUP($B8,[2]Zestawienie2!$A$5:$AC$57,23,FALSE)</f>
        <v>-6.4465408805031457</v>
      </c>
      <c r="J8" s="408">
        <f>VLOOKUP($B8,[2]Zestawienie2!$A$5:$AC$57,24,FALSE)</f>
        <v>5.8201058201057947</v>
      </c>
      <c r="K8" s="407">
        <f>VLOOKUP($B8,[2]Zestawienie2!$A$5:$AC$57,25,FALSE)</f>
        <v>-1.8151815181518132</v>
      </c>
      <c r="L8" s="408">
        <f>VLOOKUP($B8,[2]Zestawienie2!$A$5:$AC$57,26,FALSE)</f>
        <v>9.2896174863387753</v>
      </c>
      <c r="M8" s="407">
        <f>VLOOKUP($B8,[2]Zestawienie2!$A$5:$AC$57,27,FALSE)</f>
        <v>6.6308243727598537</v>
      </c>
      <c r="N8" s="408">
        <f>VLOOKUP($B8,[2]Zestawienie2!$A$5:$AC$57,28,FALSE)</f>
        <v>12.994350282485852</v>
      </c>
      <c r="O8" s="409">
        <f>VLOOKUP($B8,[2]Zestawienie2!$A$5:$AC$57,29,FALSE)</f>
        <v>11.423220973782772</v>
      </c>
    </row>
    <row r="9" spans="2:15" x14ac:dyDescent="0.35">
      <c r="B9" s="410" t="s">
        <v>6</v>
      </c>
      <c r="C9" s="401" t="str">
        <f>VLOOKUP($B9,[2]Zestawienie2!$A$5:$AC$57,3,FALSE)</f>
        <v>kg</v>
      </c>
      <c r="D9" s="402">
        <f>VLOOKUP($B9,[2]Zestawienie2!$A$5:$AC$57,20,FALSE)</f>
        <v>2.5416666666666665</v>
      </c>
      <c r="E9" s="403">
        <f>VLOOKUP($B9,[2]Zestawienie2!$A$5:$AC$57,21,FALSE)</f>
        <v>3.3055555555555554</v>
      </c>
      <c r="F9" s="404">
        <f>VLOOKUP($B9,[2]Zestawienie2!$A$5:$AC$57,18,FALSE)</f>
        <v>2.278</v>
      </c>
      <c r="G9" s="405">
        <f>VLOOKUP($B9,[2]Zestawienie2!$A$5:$AC$57,19,FALSE)</f>
        <v>2.9266666666666667</v>
      </c>
      <c r="H9" s="406">
        <f>VLOOKUP($B9,[2]Zestawienie2!$A$5:$AC$57,22,FALSE)</f>
        <v>11.574480538484043</v>
      </c>
      <c r="I9" s="407">
        <f>VLOOKUP($B9,[2]Zestawienie2!$A$5:$AC$57,23,FALSE)</f>
        <v>12.946089597570227</v>
      </c>
      <c r="J9" s="408">
        <f>VLOOKUP($B9,[2]Zestawienie2!$A$5:$AC$57,24,FALSE)</f>
        <v>39.908256880733923</v>
      </c>
      <c r="K9" s="407">
        <f>VLOOKUP($B9,[2]Zestawienie2!$A$5:$AC$57,25,FALSE)</f>
        <v>44.557823129251695</v>
      </c>
      <c r="L9" s="408">
        <f>VLOOKUP($B9,[2]Zestawienie2!$A$5:$AC$57,26,FALSE)</f>
        <v>32.608695652173914</v>
      </c>
      <c r="M9" s="407">
        <f>VLOOKUP($B9,[2]Zestawienie2!$A$5:$AC$57,27,FALSE)</f>
        <v>34.009009009008992</v>
      </c>
      <c r="N9" s="408">
        <f>VLOOKUP($B9,[2]Zestawienie2!$A$5:$AC$57,28,FALSE)</f>
        <v>17.669753086419739</v>
      </c>
      <c r="O9" s="409">
        <f>VLOOKUP($B9,[2]Zestawienie2!$A$5:$AC$57,29,FALSE)</f>
        <v>19.334135579622934</v>
      </c>
    </row>
    <row r="10" spans="2:15" x14ac:dyDescent="0.35">
      <c r="B10" s="410" t="s">
        <v>7</v>
      </c>
      <c r="C10" s="401" t="str">
        <f>VLOOKUP($B10,[2]Zestawienie2!$A$5:$AC$57,3,FALSE)</f>
        <v>kg</v>
      </c>
      <c r="D10" s="402">
        <f>VLOOKUP($B10,[2]Zestawienie2!$A$5:$AC$57,20,FALSE)</f>
        <v>3.7749999999999999</v>
      </c>
      <c r="E10" s="403">
        <f>VLOOKUP($B10,[2]Zestawienie2!$A$5:$AC$57,21,FALSE)</f>
        <v>4.708333333333333</v>
      </c>
      <c r="F10" s="404">
        <f>VLOOKUP($B10,[2]Zestawienie2!$A$5:$AC$57,18,FALSE)</f>
        <v>3.5</v>
      </c>
      <c r="G10" s="405">
        <f>VLOOKUP($B10,[2]Zestawienie2!$A$5:$AC$57,19,FALSE)</f>
        <v>4.55</v>
      </c>
      <c r="H10" s="406">
        <f>VLOOKUP($B10,[2]Zestawienie2!$A$5:$AC$57,22,FALSE)</f>
        <v>7.8571428571428541</v>
      </c>
      <c r="I10" s="407">
        <f>VLOOKUP($B10,[2]Zestawienie2!$A$5:$AC$57,23,FALSE)</f>
        <v>3.4798534798534773</v>
      </c>
      <c r="J10" s="408">
        <f>VLOOKUP($B10,[2]Zestawienie2!$A$5:$AC$57,24,FALSE)</f>
        <v>23.770491803278691</v>
      </c>
      <c r="K10" s="407">
        <f>VLOOKUP($B10,[2]Zestawienie2!$A$5:$AC$57,25,FALSE)</f>
        <v>21.977547495682192</v>
      </c>
      <c r="L10" s="408">
        <f>VLOOKUP($B10,[2]Zestawienie2!$A$5:$AC$57,26,FALSE)</f>
        <v>32.456140350877192</v>
      </c>
      <c r="M10" s="407">
        <f>VLOOKUP($B10,[2]Zestawienie2!$A$5:$AC$57,27,FALSE)</f>
        <v>23.578302712160969</v>
      </c>
      <c r="N10" s="408">
        <f>VLOOKUP($B10,[2]Zestawienie2!$A$5:$AC$57,28,FALSE)</f>
        <v>42.452830188679243</v>
      </c>
      <c r="O10" s="409">
        <f>VLOOKUP($B10,[2]Zestawienie2!$A$5:$AC$57,29,FALSE)</f>
        <v>38.074291300097734</v>
      </c>
    </row>
    <row r="11" spans="2:15" x14ac:dyDescent="0.35">
      <c r="B11" s="410" t="s">
        <v>8</v>
      </c>
      <c r="C11" s="401" t="str">
        <f>VLOOKUP($B11,[2]Zestawienie2!$A$5:$AC$57,3,FALSE)</f>
        <v>kg</v>
      </c>
      <c r="D11" s="402">
        <f>VLOOKUP($B11,[2]Zestawienie2!$A$5:$AC$57,20,FALSE)</f>
        <v>1.8</v>
      </c>
      <c r="E11" s="403">
        <f>VLOOKUP($B11,[2]Zestawienie2!$A$5:$AC$57,21,FALSE)</f>
        <v>2.35</v>
      </c>
      <c r="F11" s="404">
        <f>VLOOKUP($B11,[2]Zestawienie2!$A$5:$AC$57,18,FALSE)</f>
        <v>1.9099999999999997</v>
      </c>
      <c r="G11" s="405">
        <f>VLOOKUP($B11,[2]Zestawienie2!$A$5:$AC$57,19,FALSE)</f>
        <v>2.54</v>
      </c>
      <c r="H11" s="406">
        <f>VLOOKUP($B11,[2]Zestawienie2!$A$5:$AC$57,22,FALSE)</f>
        <v>-5.7591623036649038</v>
      </c>
      <c r="I11" s="407">
        <f>VLOOKUP($B11,[2]Zestawienie2!$A$5:$AC$57,23,FALSE)</f>
        <v>-7.4803149606299186</v>
      </c>
      <c r="J11" s="408">
        <f>VLOOKUP($B11,[2]Zestawienie2!$A$5:$AC$57,24,FALSE)</f>
        <v>9.7560975609756184</v>
      </c>
      <c r="K11" s="407">
        <f>VLOOKUP($B11,[2]Zestawienie2!$A$5:$AC$57,25,FALSE)</f>
        <v>9.8130841121495536</v>
      </c>
      <c r="L11" s="408">
        <f>VLOOKUP($B11,[2]Zestawienie2!$A$5:$AC$57,26,FALSE)</f>
        <v>3.4482758620689822</v>
      </c>
      <c r="M11" s="407">
        <f>VLOOKUP($B11,[2]Zestawienie2!$A$5:$AC$57,27,FALSE)</f>
        <v>5.8558558558558715</v>
      </c>
      <c r="N11" s="408">
        <f>VLOOKUP($B11,[2]Zestawienie2!$A$5:$AC$57,28,FALSE)</f>
        <v>9.7560975609756184</v>
      </c>
      <c r="O11" s="409">
        <f>VLOOKUP($B11,[2]Zestawienie2!$A$5:$AC$57,29,FALSE)</f>
        <v>9.8130841121495305</v>
      </c>
    </row>
    <row r="12" spans="2:15" x14ac:dyDescent="0.35">
      <c r="B12" s="410" t="s">
        <v>10</v>
      </c>
      <c r="C12" s="401" t="str">
        <f>VLOOKUP($B12,[2]Zestawienie2!$A$5:$AC$57,3,FALSE)</f>
        <v>kg</v>
      </c>
      <c r="D12" s="402">
        <f>VLOOKUP($B12,[2]Zestawienie2!$A$5:$AC$57,20,FALSE)</f>
        <v>6.833333333333333</v>
      </c>
      <c r="E12" s="403">
        <f>VLOOKUP($B12,[2]Zestawienie2!$A$5:$AC$57,21,FALSE)</f>
        <v>7.833333333333333</v>
      </c>
      <c r="F12" s="404">
        <f>VLOOKUP($B12,[2]Zestawienie2!$A$5:$AC$57,18,FALSE)</f>
        <v>5.333333333333333</v>
      </c>
      <c r="G12" s="405">
        <f>VLOOKUP($B12,[2]Zestawienie2!$A$5:$AC$57,19,FALSE)</f>
        <v>6.666666666666667</v>
      </c>
      <c r="H12" s="406">
        <f>VLOOKUP($B12,[2]Zestawienie2!$A$5:$AC$57,22,FALSE)</f>
        <v>28.125</v>
      </c>
      <c r="I12" s="407">
        <f>VLOOKUP($B12,[2]Zestawienie2!$A$5:$AC$57,23,FALSE)</f>
        <v>17.499999999999989</v>
      </c>
      <c r="J12" s="408">
        <f>VLOOKUP($B12,[2]Zestawienie2!$A$5:$AC$57,24,FALSE)</f>
        <v>18.840579710144922</v>
      </c>
      <c r="K12" s="407">
        <f>VLOOKUP($B12,[2]Zestawienie2!$A$5:$AC$57,25,FALSE)</f>
        <v>8.0459770114942479</v>
      </c>
      <c r="L12" s="408">
        <f>VLOOKUP($B12,[2]Zestawienie2!$A$5:$AC$57,26,FALSE)</f>
        <v>7.8947368421052637</v>
      </c>
      <c r="M12" s="407">
        <f>VLOOKUP($B12,[2]Zestawienie2!$A$5:$AC$57,27,FALSE)</f>
        <v>2.1739130434782532</v>
      </c>
      <c r="N12" s="408">
        <f>VLOOKUP($B12,[2]Zestawienie2!$A$5:$AC$57,28,FALSE)</f>
        <v>-13.502109704641358</v>
      </c>
      <c r="O12" s="409">
        <f>VLOOKUP($B12,[2]Zestawienie2!$A$5:$AC$57,29,FALSE)</f>
        <v>-18.402777777777779</v>
      </c>
    </row>
    <row r="13" spans="2:15" x14ac:dyDescent="0.35">
      <c r="B13" s="410" t="s">
        <v>251</v>
      </c>
      <c r="C13" s="401" t="str">
        <f>VLOOKUP($B13,[2]Zestawienie2!$A$5:$AC$57,3,FALSE)</f>
        <v>kg</v>
      </c>
      <c r="D13" s="402">
        <f>VLOOKUP($B13,[2]Zestawienie2!$A$5:$AC$57,20,FALSE)</f>
        <v>3.6666666666666665</v>
      </c>
      <c r="E13" s="403">
        <f>VLOOKUP($B13,[2]Zestawienie2!$A$5:$AC$57,21,FALSE)</f>
        <v>5.0083333333333337</v>
      </c>
      <c r="F13" s="404">
        <f>VLOOKUP($B13,[2]Zestawienie2!$A$5:$AC$57,18,FALSE)</f>
        <v>3.9200000000000004</v>
      </c>
      <c r="G13" s="405">
        <f>VLOOKUP($B13,[2]Zestawienie2!$A$5:$AC$57,19,FALSE)</f>
        <v>5.2799999999999994</v>
      </c>
      <c r="H13" s="406">
        <f>VLOOKUP($B13,[2]Zestawienie2!$A$5:$AC$57,22,FALSE)</f>
        <v>-6.4625850340136184</v>
      </c>
      <c r="I13" s="407">
        <f>VLOOKUP($B13,[2]Zestawienie2!$A$5:$AC$57,23,FALSE)</f>
        <v>-5.1452020202020003</v>
      </c>
      <c r="J13" s="408">
        <f>VLOOKUP($B13,[2]Zestawienie2!$A$5:$AC$57,24,FALSE)</f>
        <v>-3.5087719298245603</v>
      </c>
      <c r="K13" s="407">
        <f>VLOOKUP($B13,[2]Zestawienie2!$A$5:$AC$57,25,FALSE)</f>
        <v>-1.7973856209150176</v>
      </c>
      <c r="L13" s="408">
        <f>VLOOKUP($B13,[2]Zestawienie2!$A$5:$AC$57,26,FALSE)</f>
        <v>-38.888888888888893</v>
      </c>
      <c r="M13" s="407">
        <f>VLOOKUP($B13,[2]Zestawienie2!$A$5:$AC$57,27,FALSE)</f>
        <v>-34.95670995670995</v>
      </c>
      <c r="N13" s="408">
        <f>VLOOKUP($B13,[2]Zestawienie2!$A$5:$AC$57,28,FALSE)</f>
        <v>-44.612286002014102</v>
      </c>
      <c r="O13" s="409">
        <f>VLOOKUP($B13,[2]Zestawienie2!$A$5:$AC$57,29,FALSE)</f>
        <v>-38.015676567656762</v>
      </c>
    </row>
    <row r="14" spans="2:15" x14ac:dyDescent="0.35">
      <c r="B14" s="410" t="s">
        <v>13</v>
      </c>
      <c r="C14" s="401" t="str">
        <f>VLOOKUP($B14,[2]Zestawienie2!$A$5:$AC$57,3,FALSE)</f>
        <v>kg</v>
      </c>
      <c r="D14" s="402">
        <f>VLOOKUP($B14,[2]Zestawienie2!$A$5:$AC$57,20,FALSE)</f>
        <v>5.9333333333333336</v>
      </c>
      <c r="E14" s="403">
        <f>VLOOKUP($B14,[2]Zestawienie2!$A$5:$AC$57,21,FALSE)</f>
        <v>7.666666666666667</v>
      </c>
      <c r="F14" s="404">
        <f>VLOOKUP($B14,[2]Zestawienie2!$A$5:$AC$57,18,FALSE)</f>
        <v>6.2</v>
      </c>
      <c r="G14" s="405">
        <f>VLOOKUP($B14,[2]Zestawienie2!$A$5:$AC$57,19,FALSE)</f>
        <v>7.8</v>
      </c>
      <c r="H14" s="406">
        <f>VLOOKUP($B14,[2]Zestawienie2!$A$5:$AC$57,22,FALSE)</f>
        <v>-4.3010752688172031</v>
      </c>
      <c r="I14" s="407">
        <f>VLOOKUP($B14,[2]Zestawienie2!$A$5:$AC$57,23,FALSE)</f>
        <v>-1.7094017094017033</v>
      </c>
      <c r="J14" s="408">
        <f>VLOOKUP($B14,[2]Zestawienie2!$A$5:$AC$57,24,FALSE)</f>
        <v>11.949685534591204</v>
      </c>
      <c r="K14" s="407">
        <f>VLOOKUP($B14,[2]Zestawienie2!$A$5:$AC$57,25,FALSE)</f>
        <v>13.077679449360879</v>
      </c>
      <c r="L14" s="408">
        <f>VLOOKUP($B14,[2]Zestawienie2!$A$5:$AC$57,26,FALSE)</f>
        <v>2.2988505747126511</v>
      </c>
      <c r="M14" s="407">
        <f>VLOOKUP($B14,[2]Zestawienie2!$A$5:$AC$57,27,FALSE)</f>
        <v>11.434108527131789</v>
      </c>
      <c r="N14" s="408">
        <f>VLOOKUP($B14,[2]Zestawienie2!$A$5:$AC$57,28,FALSE)</f>
        <v>21.58469945355192</v>
      </c>
      <c r="O14" s="409">
        <f>VLOOKUP($B14,[2]Zestawienie2!$A$5:$AC$57,29,FALSE)</f>
        <v>22.863247863247864</v>
      </c>
    </row>
    <row r="15" spans="2:15" x14ac:dyDescent="0.35">
      <c r="B15" s="410" t="s">
        <v>14</v>
      </c>
      <c r="C15" s="401" t="str">
        <f>VLOOKUP($B15,[2]Zestawienie2!$A$5:$AC$57,3,FALSE)</f>
        <v>kg</v>
      </c>
      <c r="D15" s="402">
        <f>VLOOKUP($B15,[2]Zestawienie2!$A$5:$AC$65,20,FALSE)</f>
        <v>5.5</v>
      </c>
      <c r="E15" s="403">
        <f>VLOOKUP($B15,[2]Zestawienie2!$A$5:$AC$65,21,FALSE)</f>
        <v>7.0625000000000009</v>
      </c>
      <c r="F15" s="404">
        <f>VLOOKUP($B15,[2]Zestawienie2!$A$5:$AC$65,18,FALSE)</f>
        <v>5</v>
      </c>
      <c r="G15" s="405">
        <f>VLOOKUP($B15,[2]Zestawienie2!$A$5:$AC$65,19,FALSE)</f>
        <v>7.666666666666667</v>
      </c>
      <c r="H15" s="406">
        <f>VLOOKUP($B15,[2]Zestawienie2!$A$5:$AC$57,22,FALSE)</f>
        <v>10</v>
      </c>
      <c r="I15" s="407">
        <f>VLOOKUP($B15,[2]Zestawienie2!$A$5:$AC$57,23,FALSE)</f>
        <v>-7.8804347826086873</v>
      </c>
      <c r="J15" s="408">
        <f>VLOOKUP($B15,[2]Zestawienie2!$A$5:$AC$65,24,FALSE)</f>
        <v>-22.535211267605629</v>
      </c>
      <c r="K15" s="407">
        <f>VLOOKUP($B15,[2]Zestawienie2!$A$5:$AC$65,25,FALSE)</f>
        <v>-19.439163498098839</v>
      </c>
      <c r="L15" s="408">
        <f>VLOOKUP($B15,[2]Zestawienie2!$A$5:$AC$65,26,FALSE)</f>
        <v>-35.609756097560968</v>
      </c>
      <c r="M15" s="407">
        <f>VLOOKUP($B15,[2]Zestawienie2!$A$5:$AC$65,27,FALSE)</f>
        <v>-32.199999999999989</v>
      </c>
      <c r="N15" s="408">
        <f>VLOOKUP($B15,[2]Zestawienie2!$A$5:$AC$65,28,FALSE)</f>
        <v>-45.364238410596023</v>
      </c>
      <c r="O15" s="409">
        <f>VLOOKUP($B15,[2]Zestawienie2!$A$5:$AC$65,29,FALSE)</f>
        <v>-43.348930481283418</v>
      </c>
    </row>
    <row r="16" spans="2:15" x14ac:dyDescent="0.35">
      <c r="B16" s="411" t="s">
        <v>113</v>
      </c>
      <c r="C16" s="401" t="str">
        <f>VLOOKUP($B16,[2]Zestawienie2!$A$5:$AC$57,3,FALSE)</f>
        <v>kg</v>
      </c>
      <c r="D16" s="402">
        <f>VLOOKUP($B16,[2]Zestawienie2!$A$5:$AC$64,20,FALSE)</f>
        <v>5.9666666666666668</v>
      </c>
      <c r="E16" s="403">
        <f>VLOOKUP($B16,[2]Zestawienie2!$A$5:$AC$64,21,FALSE)</f>
        <v>8.8000000000000007</v>
      </c>
      <c r="F16" s="404">
        <f>VLOOKUP($B16,[2]Zestawienie2!$A$5:$AC$64,18,FALSE)</f>
        <v>5.6666666666666661</v>
      </c>
      <c r="G16" s="405">
        <f>VLOOKUP($B16,[2]Zestawienie2!$A$5:$AC$64,19,FALSE)</f>
        <v>8.125</v>
      </c>
      <c r="H16" s="406">
        <f>VLOOKUP($B16,[2]Zestawienie2!$A$5:$AC$57,22,FALSE)</f>
        <v>5.2941176470588367</v>
      </c>
      <c r="I16" s="407">
        <f>VLOOKUP($B16,[2]Zestawienie2!$A$5:$AC$57,23,FALSE)</f>
        <v>8.3076923076923155</v>
      </c>
      <c r="J16" s="408">
        <f>VLOOKUP($B16,[2]Zestawienie2!$A$5:$AC$64,24,FALSE)</f>
        <v>-26.033057851239665</v>
      </c>
      <c r="K16" s="407">
        <f>VLOOKUP($B16,[2]Zestawienie2!$A$5:$AC$64,25,FALSE)</f>
        <v>-9.589041095890396</v>
      </c>
      <c r="L16" s="408">
        <f>VLOOKUP($B16,[2]Zestawienie2!$A$5:$AC$64,26,FALSE)</f>
        <v>-38.803418803418815</v>
      </c>
      <c r="M16" s="407">
        <f>VLOOKUP($B16,[2]Zestawienie2!$A$5:$AC$64,27,FALSE)</f>
        <v>-25.633802816901408</v>
      </c>
      <c r="N16" s="408">
        <f>VLOOKUP($B16,[2]Zestawienie2!$A$5:$AC$64,28,FALSE)</f>
        <v>-48.115942028985508</v>
      </c>
      <c r="O16" s="409">
        <f>VLOOKUP($B16,[2]Zestawienie2!$A$5:$AC$64,29,FALSE)</f>
        <v>-43.829787234042541</v>
      </c>
    </row>
    <row r="17" spans="2:15" x14ac:dyDescent="0.35">
      <c r="B17" s="410" t="s">
        <v>25</v>
      </c>
      <c r="C17" s="401" t="str">
        <f>VLOOKUP($B17,[2]Zestawienie2!$A$5:$AC$57,3,FALSE)</f>
        <v>szt.</v>
      </c>
      <c r="D17" s="402">
        <f>VLOOKUP($B17,[2]Zestawienie2!$A$5:$AC$57,20,FALSE)</f>
        <v>3</v>
      </c>
      <c r="E17" s="403">
        <f>VLOOKUP($B17,[2]Zestawienie2!$A$5:$AC$57,21,FALSE)</f>
        <v>3.25</v>
      </c>
      <c r="F17" s="404">
        <f>VLOOKUP($B17,[2]Zestawienie2!$A$5:$AC$57,18,FALSE)</f>
        <v>3</v>
      </c>
      <c r="G17" s="405">
        <f>VLOOKUP($B17,[2]Zestawienie2!$A$5:$AC$57,19,FALSE)</f>
        <v>3.25</v>
      </c>
      <c r="H17" s="406">
        <f>VLOOKUP($B17,[2]Zestawienie2!$A$5:$AC$57,22,FALSE)</f>
        <v>0</v>
      </c>
      <c r="I17" s="407">
        <f>VLOOKUP($B17,[2]Zestawienie2!$A$5:$AC$57,23,FALSE)</f>
        <v>0</v>
      </c>
      <c r="J17" s="408">
        <f>VLOOKUP($B17,[2]Zestawienie2!$A$5:$AC$57,24,FALSE)</f>
        <v>0</v>
      </c>
      <c r="K17" s="407">
        <f>VLOOKUP($B17,[2]Zestawienie2!$A$5:$AC$57,25,FALSE)</f>
        <v>0</v>
      </c>
      <c r="L17" s="408">
        <f>VLOOKUP($B17,[2]Zestawienie2!$A$5:$AC$57,26,FALSE)</f>
        <v>0</v>
      </c>
      <c r="M17" s="407">
        <f>VLOOKUP($B17,[2]Zestawienie2!$A$5:$AC$57,27,FALSE)</f>
        <v>0</v>
      </c>
      <c r="N17" s="408">
        <f>VLOOKUP($B17,[2]Zestawienie2!$A$5:$AC$57,28,FALSE)</f>
        <v>0</v>
      </c>
      <c r="O17" s="409">
        <f>VLOOKUP($B17,[2]Zestawienie2!$A$5:$AC$57,29,FALSE)</f>
        <v>0</v>
      </c>
    </row>
    <row r="18" spans="2:15" x14ac:dyDescent="0.35">
      <c r="B18" s="410" t="s">
        <v>15</v>
      </c>
      <c r="C18" s="401" t="str">
        <f>VLOOKUP($B18,[2]Zestawienie2!$A$5:$AC$57,3,FALSE)</f>
        <v>pęczek</v>
      </c>
      <c r="D18" s="402">
        <f>VLOOKUP($B18,[2]Zestawienie2!$A$5:$AC$57,20,FALSE)</f>
        <v>1.5166666666666666</v>
      </c>
      <c r="E18" s="403">
        <f>VLOOKUP($B18,[2]Zestawienie2!$A$5:$AC$57,21,FALSE)</f>
        <v>2.0583333333333331</v>
      </c>
      <c r="F18" s="404">
        <f>VLOOKUP($B18,[2]Zestawienie2!$A$5:$AC$57,18,FALSE)</f>
        <v>1.6800000000000002</v>
      </c>
      <c r="G18" s="405">
        <f>VLOOKUP($B18,[2]Zestawienie2!$A$5:$AC$57,19,FALSE)</f>
        <v>2.23</v>
      </c>
      <c r="H18" s="406">
        <f>VLOOKUP($B18,[2]Zestawienie2!$A$5:$AC$57,22,FALSE)</f>
        <v>-9.7222222222222356</v>
      </c>
      <c r="I18" s="407">
        <f>VLOOKUP($B18,[2]Zestawienie2!$A$5:$AC$57,23,FALSE)</f>
        <v>-7.6980568011958228</v>
      </c>
      <c r="J18" s="408">
        <f>VLOOKUP($B18,[2]Zestawienie2!$A$5:$AC$57,24,FALSE)</f>
        <v>-10.784313725490197</v>
      </c>
      <c r="K18" s="407">
        <f>VLOOKUP($B18,[2]Zestawienie2!$A$5:$AC$57,25,FALSE)</f>
        <v>-6.8627450980392233</v>
      </c>
      <c r="L18" s="408">
        <f>VLOOKUP($B18,[2]Zestawienie2!$A$5:$AC$57,26,FALSE)</f>
        <v>-20.593368237347303</v>
      </c>
      <c r="M18" s="407">
        <f>VLOOKUP($B18,[2]Zestawienie2!$A$5:$AC$57,27,FALSE)</f>
        <v>-12.782485875706234</v>
      </c>
      <c r="N18" s="408">
        <f>VLOOKUP($B18,[2]Zestawienie2!$A$5:$AC$57,28,FALSE)</f>
        <v>-16.666666666666664</v>
      </c>
      <c r="O18" s="409">
        <f>VLOOKUP($B18,[2]Zestawienie2!$A$5:$AC$57,29,FALSE)</f>
        <v>-14.944903581267225</v>
      </c>
    </row>
    <row r="19" spans="2:15" x14ac:dyDescent="0.35">
      <c r="B19" s="410" t="s">
        <v>16</v>
      </c>
      <c r="C19" s="401" t="str">
        <f>VLOOKUP($B19,[2]Zestawienie2!$A$5:$AC$57,3,FALSE)</f>
        <v>szt.</v>
      </c>
      <c r="D19" s="402">
        <f>VLOOKUP($B19,[2]Zestawienie2!$A$5:$AC$57,20,FALSE)</f>
        <v>2.4</v>
      </c>
      <c r="E19" s="403">
        <f>VLOOKUP($B19,[2]Zestawienie2!$A$5:$AC$57,21,FALSE)</f>
        <v>3.2600000000000002</v>
      </c>
      <c r="F19" s="404">
        <f>VLOOKUP($B19,[2]Zestawienie2!$A$5:$AC$57,18,FALSE)</f>
        <v>2.7</v>
      </c>
      <c r="G19" s="405">
        <f>VLOOKUP($B19,[2]Zestawienie2!$A$5:$AC$57,19,FALSE)</f>
        <v>3.65</v>
      </c>
      <c r="H19" s="406">
        <f>VLOOKUP($B19,[2]Zestawienie2!$A$5:$AC$57,22,FALSE)</f>
        <v>-11.11111111111112</v>
      </c>
      <c r="I19" s="407">
        <f>VLOOKUP($B19,[2]Zestawienie2!$A$5:$AC$57,23,FALSE)</f>
        <v>-10.684931506849308</v>
      </c>
      <c r="J19" s="408">
        <f>VLOOKUP($B19,[2]Zestawienie2!$A$5:$AC$57,24,FALSE)</f>
        <v>-12.727272727272732</v>
      </c>
      <c r="K19" s="407">
        <f>VLOOKUP($B19,[2]Zestawienie2!$A$5:$AC$57,25,FALSE)</f>
        <v>-14.021978021978013</v>
      </c>
      <c r="L19" s="408">
        <f>VLOOKUP($B19,[2]Zestawienie2!$A$5:$AC$57,26,FALSE)</f>
        <v>-15.769770706598029</v>
      </c>
      <c r="M19" s="407">
        <f>VLOOKUP($B19,[2]Zestawienie2!$A$5:$AC$57,27,FALSE)</f>
        <v>-16.051502145922729</v>
      </c>
      <c r="N19" s="408">
        <f>VLOOKUP($B19,[2]Zestawienie2!$A$5:$AC$57,28,FALSE)</f>
        <v>-21.311475409836063</v>
      </c>
      <c r="O19" s="409">
        <f>VLOOKUP($B19,[2]Zestawienie2!$A$5:$AC$57,29,FALSE)</f>
        <v>-14.585152838427936</v>
      </c>
    </row>
    <row r="20" spans="2:15" x14ac:dyDescent="0.35">
      <c r="B20" s="410" t="s">
        <v>39</v>
      </c>
      <c r="C20" s="401" t="str">
        <f>VLOOKUP($B20,[2]Zestawienie2!$A$5:$AC$57,3,FALSE)</f>
        <v>kg</v>
      </c>
      <c r="D20" s="402">
        <f>VLOOKUP($B20,[2]Zestawienie2!$A$5:$AC$57,20,FALSE)</f>
        <v>4.333333333333333</v>
      </c>
      <c r="E20" s="403">
        <f>VLOOKUP($B20,[2]Zestawienie2!$A$5:$AC$57,21,FALSE)</f>
        <v>5.6166666666666671</v>
      </c>
      <c r="F20" s="404">
        <f>VLOOKUP($B20,[2]Zestawienie2!$A$5:$AC$57,18,FALSE)</f>
        <v>4.5999999999999996</v>
      </c>
      <c r="G20" s="405">
        <f>VLOOKUP($B20,[2]Zestawienie2!$A$5:$AC$57,19,FALSE)</f>
        <v>5.8</v>
      </c>
      <c r="H20" s="406">
        <f>VLOOKUP($B20,[2]Zestawienie2!$A$5:$AC$57,22,FALSE)</f>
        <v>-5.7971014492753614</v>
      </c>
      <c r="I20" s="407">
        <f>VLOOKUP($B20,[2]Zestawienie2!$A$5:$AC$57,23,FALSE)</f>
        <v>-3.1609195402298744</v>
      </c>
      <c r="J20" s="408">
        <f>VLOOKUP($B20,[2]Zestawienie2!$A$5:$AC$57,24,FALSE)</f>
        <v>10.826939471440738</v>
      </c>
      <c r="K20" s="407">
        <f>VLOOKUP($B20,[2]Zestawienie2!$A$5:$AC$57,25,FALSE)</f>
        <v>8.0128205128205181</v>
      </c>
      <c r="L20" s="408">
        <f>VLOOKUP($B20,[2]Zestawienie2!$A$5:$AC$57,26,FALSE)</f>
        <v>2.9295328582739444</v>
      </c>
      <c r="M20" s="407">
        <f>VLOOKUP($B20,[2]Zestawienie2!$A$5:$AC$57,27,FALSE)</f>
        <v>8.0128205128205181</v>
      </c>
      <c r="N20" s="408">
        <f>VLOOKUP($B20,[2]Zestawienie2!$A$5:$AC$57,28,FALSE)</f>
        <v>15.555555555555548</v>
      </c>
      <c r="O20" s="409">
        <f>VLOOKUP($B20,[2]Zestawienie2!$A$5:$AC$57,29,FALSE)</f>
        <v>11.001317523056651</v>
      </c>
    </row>
    <row r="21" spans="2:15" ht="21.75" thickBot="1" x14ac:dyDescent="0.4">
      <c r="B21" s="410" t="s">
        <v>18</v>
      </c>
      <c r="C21" s="401" t="str">
        <f>VLOOKUP($B21,[2]Zestawienie2!$A$5:$AC$57,3,FALSE)</f>
        <v>kg</v>
      </c>
      <c r="D21" s="402">
        <f>VLOOKUP($B21,[2]Zestawienie2!$A$5:$AC$61,20,FALSE)</f>
        <v>1.2050000000000001</v>
      </c>
      <c r="E21" s="403">
        <f>VLOOKUP($B21,[2]Zestawienie2!$A$5:$AC$61,21,FALSE)</f>
        <v>1.8477777777777777</v>
      </c>
      <c r="F21" s="404">
        <f>VLOOKUP($B21,[2]Zestawienie2!$A$5:$AC$61,18,FALSE)</f>
        <v>1.1733333333333333</v>
      </c>
      <c r="G21" s="405">
        <f>VLOOKUP($B21,[2]Zestawienie2!$A$5:$AC$61,19,FALSE)</f>
        <v>1.8173333333333332</v>
      </c>
      <c r="H21" s="406">
        <f>VLOOKUP($B21,[2]Zestawienie2!$A$5:$AC$57,22,FALSE)</f>
        <v>2.698863636363642</v>
      </c>
      <c r="I21" s="407">
        <f>VLOOKUP($B21,[2]Zestawienie2!$A$5:$AC$57,23,FALSE)</f>
        <v>1.6752262166788976</v>
      </c>
      <c r="J21" s="408">
        <f>VLOOKUP($B21,[2]Zestawienie2!$A$5:$AC$61,24,FALSE)</f>
        <v>10.213414634146355</v>
      </c>
      <c r="K21" s="407">
        <f>VLOOKUP($B21,[2]Zestawienie2!$A$5:$AC$61,25,FALSE)</f>
        <v>8.4801043705153383</v>
      </c>
      <c r="L21" s="408">
        <f>VLOOKUP($B21,[2]Zestawienie2!$A$5:$AC$61,26,FALSE)</f>
        <v>4.4797687861271749</v>
      </c>
      <c r="M21" s="407">
        <f>VLOOKUP($B21,[2]Zestawienie2!$A$5:$AC$61,27,FALSE)</f>
        <v>1.6752262166788976</v>
      </c>
      <c r="N21" s="408">
        <f>VLOOKUP($B21,[2]Zestawienie2!$A$5:$AC$61,28,FALSE)</f>
        <v>10.213414634146355</v>
      </c>
      <c r="O21" s="409">
        <f>VLOOKUP($B21,[2]Zestawienie2!$A$5:$AC$61,29,FALSE)</f>
        <v>5.1865907653383951</v>
      </c>
    </row>
    <row r="22" spans="2:15" ht="21.75" thickBot="1" x14ac:dyDescent="0.4">
      <c r="B22" s="394" t="s">
        <v>186</v>
      </c>
      <c r="C22" s="412"/>
      <c r="D22" s="396"/>
      <c r="E22" s="396"/>
      <c r="F22" s="396"/>
      <c r="G22" s="396"/>
      <c r="H22" s="398"/>
      <c r="I22" s="398"/>
      <c r="J22" s="398"/>
      <c r="K22" s="398"/>
      <c r="L22" s="398"/>
      <c r="M22" s="398"/>
      <c r="N22" s="398"/>
      <c r="O22" s="399"/>
    </row>
    <row r="23" spans="2:15" x14ac:dyDescent="0.35">
      <c r="B23" s="410" t="s">
        <v>19</v>
      </c>
      <c r="C23" s="401" t="str">
        <f>VLOOKUP($B23,[2]Zestawienie2!$A$5:$AC$57,3,FALSE)</f>
        <v>kg</v>
      </c>
      <c r="D23" s="402">
        <f>VLOOKUP($B23,[2]Zestawienie2!$A$5:$AC$57,20,FALSE)</f>
        <v>4.55</v>
      </c>
      <c r="E23" s="403">
        <f>VLOOKUP($B23,[2]Zestawienie2!$A$5:$AC$57,21,FALSE)</f>
        <v>6.8</v>
      </c>
      <c r="F23" s="404">
        <f>VLOOKUP($B23,[2]Zestawienie2!$A$5:$AC$57,18,FALSE)</f>
        <v>5.0999999999999996</v>
      </c>
      <c r="G23" s="405">
        <f>VLOOKUP($B23,[2]Zestawienie2!$A$5:$AC$57,19,FALSE)</f>
        <v>7</v>
      </c>
      <c r="H23" s="406">
        <f>VLOOKUP($B23,[2]Zestawienie2!$A$5:$AC$57,22,FALSE)</f>
        <v>-10.784313725490193</v>
      </c>
      <c r="I23" s="407">
        <f>VLOOKUP($B23,[2]Zestawienie2!$A$5:$AC$57,23,FALSE)</f>
        <v>-2.8571428571428599</v>
      </c>
      <c r="J23" s="408">
        <f>VLOOKUP($B23,[2]Zestawienie2!$A$5:$AC$57,24,FALSE)</f>
        <v>-3.1914893617021352</v>
      </c>
      <c r="K23" s="407">
        <f>VLOOKUP($B23,[2]Zestawienie2!$A$5:$AC$57,25,FALSE)</f>
        <v>4.6153846153846132</v>
      </c>
      <c r="L23" s="408">
        <f>VLOOKUP($B23,[2]Zestawienie2!$A$5:$AC$57,26,FALSE)</f>
        <v>-10.784313725490193</v>
      </c>
      <c r="M23" s="407">
        <f>VLOOKUP($B23,[2]Zestawienie2!$A$5:$AC$57,27,FALSE)</f>
        <v>1.4925373134328304</v>
      </c>
      <c r="N23" s="408">
        <f>VLOOKUP($B23,[2]Zestawienie2!$A$5:$AC$57,28,FALSE)</f>
        <v>-3.1914893617021352</v>
      </c>
      <c r="O23" s="409">
        <f>VLOOKUP($B23,[2]Zestawienie2!$A$5:$AC$57,29,FALSE)</f>
        <v>6.249999999999992</v>
      </c>
    </row>
    <row r="24" spans="2:15" ht="21.75" thickBot="1" x14ac:dyDescent="0.4">
      <c r="B24" s="410" t="s">
        <v>42</v>
      </c>
      <c r="C24" s="401" t="str">
        <f>VLOOKUP($B24,[2]Zestawienie2!$A$5:$AC$57,3,FALSE)</f>
        <v>kg</v>
      </c>
      <c r="D24" s="402">
        <f>VLOOKUP($B24,[2]Zestawienie2!$A$5:$AC$59,20,FALSE)</f>
        <v>18.3</v>
      </c>
      <c r="E24" s="403">
        <f>VLOOKUP($B24,[2]Zestawienie2!$A$5:$AC$59,21,FALSE)</f>
        <v>24</v>
      </c>
      <c r="F24" s="404">
        <f>VLOOKUP($B24,[2]Zestawienie2!$A$5:$AC$59,18,FALSE)</f>
        <v>17.333333333333332</v>
      </c>
      <c r="G24" s="405">
        <f>VLOOKUP($B24,[2]Zestawienie2!$A$5:$AC$59,19,FALSE)</f>
        <v>20.333333333333332</v>
      </c>
      <c r="H24" s="406">
        <f>VLOOKUP($B24,[2]Zestawienie2!$A$5:$AC$57,22,FALSE)</f>
        <v>5.5769230769230882</v>
      </c>
      <c r="I24" s="407">
        <f>VLOOKUP($B24,[2]Zestawienie2!$A$5:$AC$57,23,FALSE)</f>
        <v>18.032786885245908</v>
      </c>
      <c r="J24" s="408">
        <f>VLOOKUP($B24,[2]Zestawienie2!$A$5:$AC$59,24,FALSE)</f>
        <v>-3.6842105263157858</v>
      </c>
      <c r="K24" s="407">
        <f>VLOOKUP($B24,[2]Zestawienie2!$A$5:$AC$59,25,FALSE)</f>
        <v>-19.101123595505619</v>
      </c>
      <c r="L24" s="408">
        <f>VLOOKUP($B24,[2]Zestawienie2!$A$5:$AC$59,26,FALSE)</f>
        <v>-38.999999999999993</v>
      </c>
      <c r="M24" s="407">
        <f>VLOOKUP($B24,[2]Zestawienie2!$A$5:$AC$59,27,FALSE)</f>
        <v>-20</v>
      </c>
      <c r="N24" s="408">
        <f>VLOOKUP($B24,[2]Zestawienie2!$A$5:$AC$59,28,FALSE)</f>
        <v>-47.714285714285715</v>
      </c>
      <c r="O24" s="409">
        <f>VLOOKUP($B24,[2]Zestawienie2!$A$5:$AC$59,29,FALSE)</f>
        <v>-31.428571428571427</v>
      </c>
    </row>
    <row r="25" spans="2:15" ht="21.75" thickBot="1" x14ac:dyDescent="0.4">
      <c r="B25" s="394" t="s">
        <v>112</v>
      </c>
      <c r="C25" s="412"/>
      <c r="D25" s="396"/>
      <c r="E25" s="396"/>
      <c r="F25" s="396"/>
      <c r="G25" s="396"/>
      <c r="H25" s="398"/>
      <c r="I25" s="398"/>
      <c r="J25" s="398"/>
      <c r="K25" s="398"/>
      <c r="L25" s="398"/>
      <c r="M25" s="398"/>
      <c r="N25" s="398"/>
      <c r="O25" s="399"/>
    </row>
    <row r="26" spans="2:15" x14ac:dyDescent="0.35">
      <c r="B26" s="413" t="s">
        <v>366</v>
      </c>
      <c r="C26" s="401" t="str">
        <f>VLOOKUP($B26,[2]Zestawienie2!$A$5:$AC$57,3,FALSE)</f>
        <v>kg</v>
      </c>
      <c r="D26" s="402">
        <f>VLOOKUP($B26,[2]Zestawienie2!$A$5:$AC$57,20,FALSE)</f>
        <v>2.75</v>
      </c>
      <c r="E26" s="403">
        <f>VLOOKUP($B26,[2]Zestawienie2!$A$5:$AC$57,21,FALSE)</f>
        <v>4.25</v>
      </c>
      <c r="F26" s="404">
        <f>VLOOKUP($B26,[2]Zestawienie2!$A$5:$AC$57,18,FALSE)</f>
        <v>2.75</v>
      </c>
      <c r="G26" s="405">
        <f>VLOOKUP($B26,[2]Zestawienie2!$A$5:$AC$57,19,FALSE)</f>
        <v>4.25</v>
      </c>
      <c r="H26" s="406">
        <f>VLOOKUP($B26,[2]Zestawienie2!$A$5:$AC$57,22,FALSE)</f>
        <v>0</v>
      </c>
      <c r="I26" s="407">
        <f>VLOOKUP($B26,[2]Zestawienie2!$A$5:$AC$57,23,FALSE)</f>
        <v>0</v>
      </c>
      <c r="J26" s="408">
        <f>VLOOKUP($B26,[2]Zestawienie2!$A$5:$AC$57,24,FALSE)</f>
        <v>-6.6037735849056673</v>
      </c>
      <c r="K26" s="407">
        <f>VLOOKUP($B26,[2]Zestawienie2!$A$5:$AC$57,25,FALSE)</f>
        <v>-3.1645569620253249</v>
      </c>
      <c r="L26" s="408">
        <f>VLOOKUP($B26,[2]Zestawienie2!$A$5:$AC$57,26,FALSE)</f>
        <v>-6.6037735849056673</v>
      </c>
      <c r="M26" s="407">
        <f>VLOOKUP($B26,[2]Zestawienie2!$A$5:$AC$57,27,FALSE)</f>
        <v>-3.1645569620253249</v>
      </c>
      <c r="N26" s="408">
        <f>VLOOKUP($B26,[2]Zestawienie2!$A$5:$AC$57,28,FALSE)</f>
        <v>-6.6037735849056673</v>
      </c>
      <c r="O26" s="409">
        <f>VLOOKUP($B26,[2]Zestawienie2!$A$5:$AC$57,29,FALSE)</f>
        <v>-3.1645569620253249</v>
      </c>
    </row>
    <row r="27" spans="2:15" x14ac:dyDescent="0.35">
      <c r="B27" s="413" t="s">
        <v>264</v>
      </c>
      <c r="C27" s="401" t="str">
        <f>VLOOKUP($B27,[2]Zestawienie2!$A$5:$AC$57,3,FALSE)</f>
        <v>kg</v>
      </c>
      <c r="D27" s="402">
        <f>VLOOKUP($B27,[2]Zestawienie2!$A$5:$AC$57,20,FALSE)</f>
        <v>4.4966666666666661</v>
      </c>
      <c r="E27" s="403">
        <f>VLOOKUP($B27,[2]Zestawienie2!$A$5:$AC$57,21,FALSE)</f>
        <v>6.163333333333334</v>
      </c>
      <c r="F27" s="404">
        <f>VLOOKUP($B27,[2]Zestawienie2!$A$5:$AC$57,18,FALSE)</f>
        <v>4.4966666666666661</v>
      </c>
      <c r="G27" s="405">
        <f>VLOOKUP($B27,[2]Zestawienie2!$A$5:$AC$57,19,FALSE)</f>
        <v>6.163333333333334</v>
      </c>
      <c r="H27" s="406">
        <f>VLOOKUP($B27,[2]Zestawienie2!$A$5:$AC$57,22,FALSE)</f>
        <v>0</v>
      </c>
      <c r="I27" s="407">
        <f>VLOOKUP($B27,[2]Zestawienie2!$A$5:$AC$57,23,FALSE)</f>
        <v>0</v>
      </c>
      <c r="J27" s="408">
        <f>VLOOKUP($B27,[2]Zestawienie2!$A$5:$AC$57,24,FALSE)</f>
        <v>-15.687500000000004</v>
      </c>
      <c r="K27" s="407">
        <f>VLOOKUP($B27,[2]Zestawienie2!$A$5:$AC$57,25,FALSE)</f>
        <v>8.7647058823529473</v>
      </c>
      <c r="L27" s="408">
        <f>VLOOKUP($B27,[2]Zestawienie2!$A$5:$AC$57,26,FALSE)</f>
        <v>0</v>
      </c>
      <c r="M27" s="407">
        <f>VLOOKUP($B27,[2]Zestawienie2!$A$5:$AC$57,27,FALSE)</f>
        <v>0</v>
      </c>
      <c r="N27" s="408">
        <f>VLOOKUP($B27,[2]Zestawienie2!$A$5:$AC$57,28,FALSE)</f>
        <v>-15.687500000000004</v>
      </c>
      <c r="O27" s="409">
        <f>VLOOKUP($B27,[2]Zestawienie2!$A$5:$AC$57,29,FALSE)</f>
        <v>8.7647058823529473</v>
      </c>
    </row>
    <row r="28" spans="2:15" x14ac:dyDescent="0.35">
      <c r="B28" s="413" t="s">
        <v>353</v>
      </c>
      <c r="C28" s="401" t="str">
        <f>VLOOKUP($B28,[2]Zestawienie2!$A$5:$AC$57,3,FALSE)</f>
        <v>kg</v>
      </c>
      <c r="D28" s="402">
        <f>VLOOKUP($B28,[2]Zestawienie2!$A$5:$AC$57,20,FALSE)</f>
        <v>4.0555555555555562</v>
      </c>
      <c r="E28" s="403">
        <f>VLOOKUP($B28,[2]Zestawienie2!$A$5:$AC$57,21,FALSE)</f>
        <v>4.2222222222222223</v>
      </c>
      <c r="F28" s="404">
        <f>VLOOKUP($B28,[2]Zestawienie2!$A$5:$AC$57,18,FALSE)</f>
        <v>3.1111111111111112</v>
      </c>
      <c r="G28" s="405">
        <f>VLOOKUP($B28,[2]Zestawienie2!$A$5:$AC$57,19,FALSE)</f>
        <v>3.7777777777777772</v>
      </c>
      <c r="H28" s="406">
        <f>VLOOKUP($B28,[2]Zestawienie2!$A$5:$AC$57,22,FALSE)</f>
        <v>30.357142857142875</v>
      </c>
      <c r="I28" s="407">
        <f>VLOOKUP($B28,[2]Zestawienie2!$A$5:$AC$57,23,FALSE)</f>
        <v>11.76470588235296</v>
      </c>
      <c r="J28" s="408">
        <f>VLOOKUP($B28,[2]Zestawienie2!$A$5:$AC$57,24,FALSE)</f>
        <v>30.357142857142875</v>
      </c>
      <c r="K28" s="407">
        <f>VLOOKUP($B28,[2]Zestawienie2!$A$5:$AC$57,25,FALSE)</f>
        <v>11.76470588235296</v>
      </c>
      <c r="L28" s="408">
        <f>VLOOKUP($B28,[2]Zestawienie2!$A$5:$AC$57,26,FALSE)</f>
        <v>30.357142857142875</v>
      </c>
      <c r="M28" s="407">
        <f>VLOOKUP($B28,[2]Zestawienie2!$A$5:$AC$57,27,FALSE)</f>
        <v>11.76470588235296</v>
      </c>
      <c r="N28" s="408">
        <f>VLOOKUP($B28,[2]Zestawienie2!$A$5:$AC$57,28,FALSE)</f>
        <v>30.357142857142875</v>
      </c>
      <c r="O28" s="409">
        <f>VLOOKUP($B28,[2]Zestawienie2!$A$5:$AC$57,29,FALSE)</f>
        <v>11.76470588235296</v>
      </c>
    </row>
    <row r="29" spans="2:15" x14ac:dyDescent="0.35">
      <c r="B29" s="413" t="s">
        <v>226</v>
      </c>
      <c r="C29" s="401" t="str">
        <f>VLOOKUP($B29,[2]Zestawienie2!$A$5:$AC$57,3,FALSE)</f>
        <v>kg</v>
      </c>
      <c r="D29" s="402">
        <f>VLOOKUP($B29,[2]Zestawienie2!$A$5:$AC$57,20,FALSE)</f>
        <v>1.6666666666666667</v>
      </c>
      <c r="E29" s="403">
        <f>VLOOKUP($B29,[2]Zestawienie2!$A$5:$AC$57,21,FALSE)</f>
        <v>2.3333333333333335</v>
      </c>
      <c r="F29" s="404">
        <f>VLOOKUP($B29,[2]Zestawienie2!$A$5:$AC$57,18,FALSE)</f>
        <v>1.6666666666666667</v>
      </c>
      <c r="G29" s="405">
        <f>VLOOKUP($B29,[2]Zestawienie2!$A$5:$AC$57,19,FALSE)</f>
        <v>2.3333333333333335</v>
      </c>
      <c r="H29" s="406">
        <f>VLOOKUP($B29,[2]Zestawienie2!$A$5:$AC$57,22,FALSE)</f>
        <v>0</v>
      </c>
      <c r="I29" s="407">
        <f>VLOOKUP($B29,[2]Zestawienie2!$A$5:$AC$57,23,FALSE)</f>
        <v>0</v>
      </c>
      <c r="J29" s="408">
        <f>VLOOKUP($B29,[2]Zestawienie2!$A$5:$AC$57,24,FALSE)</f>
        <v>0</v>
      </c>
      <c r="K29" s="407">
        <f>VLOOKUP($B29,[2]Zestawienie2!$A$5:$AC$57,25,FALSE)</f>
        <v>0</v>
      </c>
      <c r="L29" s="408">
        <f>VLOOKUP($B29,[2]Zestawienie2!$A$5:$AC$57,26,FALSE)</f>
        <v>0</v>
      </c>
      <c r="M29" s="407">
        <f>VLOOKUP($B29,[2]Zestawienie2!$A$5:$AC$57,27,FALSE)</f>
        <v>0</v>
      </c>
      <c r="N29" s="408">
        <f>VLOOKUP($B29,[2]Zestawienie2!$A$5:$AC$57,28,FALSE)</f>
        <v>0</v>
      </c>
      <c r="O29" s="409">
        <f>VLOOKUP($B29,[2]Zestawienie2!$A$5:$AC$57,29,FALSE)</f>
        <v>0</v>
      </c>
    </row>
    <row r="30" spans="2:15" x14ac:dyDescent="0.35">
      <c r="B30" s="413" t="s">
        <v>350</v>
      </c>
      <c r="C30" s="401" t="str">
        <f>VLOOKUP($B30,[2]Zestawienie2!$A$5:$AC$57,3,FALSE)</f>
        <v>kg</v>
      </c>
      <c r="D30" s="402">
        <f>VLOOKUP($B30,[2]Zestawienie2!$A$5:$AC$57,20,FALSE)</f>
        <v>4</v>
      </c>
      <c r="E30" s="403">
        <f>VLOOKUP($B30,[2]Zestawienie2!$A$5:$AC$57,21,FALSE)</f>
        <v>5</v>
      </c>
      <c r="F30" s="404">
        <f>VLOOKUP($B30,[2]Zestawienie2!$A$5:$AC$57,18,FALSE)</f>
        <v>3</v>
      </c>
      <c r="G30" s="405">
        <f>VLOOKUP($B30,[2]Zestawienie2!$A$5:$AC$57,19,FALSE)</f>
        <v>4</v>
      </c>
      <c r="H30" s="406">
        <f>VLOOKUP($B30,[2]Zestawienie2!$A$5:$AC$57,22,FALSE)</f>
        <v>33.333333333333329</v>
      </c>
      <c r="I30" s="407">
        <f>VLOOKUP($B30,[2]Zestawienie2!$A$5:$AC$57,23,FALSE)</f>
        <v>25</v>
      </c>
      <c r="J30" s="408">
        <f>VLOOKUP($B30,[2]Zestawienie2!$A$5:$AC$57,24,FALSE)</f>
        <v>33.333333333333329</v>
      </c>
      <c r="K30" s="407">
        <f>VLOOKUP($B30,[2]Zestawienie2!$A$5:$AC$57,25,FALSE)</f>
        <v>25</v>
      </c>
      <c r="L30" s="408">
        <f>VLOOKUP($B30,[2]Zestawienie2!$A$5:$AC$57,26,FALSE)</f>
        <v>33.333333333333329</v>
      </c>
      <c r="M30" s="407">
        <f>VLOOKUP($B30,[2]Zestawienie2!$A$5:$AC$57,27,FALSE)</f>
        <v>25</v>
      </c>
      <c r="N30" s="408">
        <f>VLOOKUP($B30,[2]Zestawienie2!$A$5:$AC$57,28,FALSE)</f>
        <v>33.333333333333329</v>
      </c>
      <c r="O30" s="409">
        <f>VLOOKUP($B30,[2]Zestawienie2!$A$5:$AC$57,29,FALSE)</f>
        <v>25</v>
      </c>
    </row>
    <row r="31" spans="2:15" x14ac:dyDescent="0.35">
      <c r="B31" s="413" t="s">
        <v>346</v>
      </c>
      <c r="C31" s="401" t="str">
        <f>VLOOKUP($B31,[2]Zestawienie2!$A$5:$AC$57,3,FALSE)</f>
        <v>kg</v>
      </c>
      <c r="D31" s="402">
        <f>VLOOKUP($B31,[2]Zestawienie2!$A$5:$AC$57,20,FALSE)</f>
        <v>3.5555555555555558</v>
      </c>
      <c r="E31" s="403">
        <f>VLOOKUP($B31,[2]Zestawienie2!$A$5:$AC$57,21,FALSE)</f>
        <v>4.2222222222222223</v>
      </c>
      <c r="F31" s="404">
        <f>VLOOKUP($B31,[2]Zestawienie2!$A$5:$AC$57,18,FALSE)</f>
        <v>3.2222222222222228</v>
      </c>
      <c r="G31" s="405">
        <f>VLOOKUP($B31,[2]Zestawienie2!$A$5:$AC$57,19,FALSE)</f>
        <v>3.8888888888888888</v>
      </c>
      <c r="H31" s="406">
        <f>VLOOKUP($B31,[2]Zestawienie2!$A$5:$AC$57,22,FALSE)</f>
        <v>10.344827586206886</v>
      </c>
      <c r="I31" s="407">
        <f>VLOOKUP($B31,[2]Zestawienie2!$A$5:$AC$57,23,FALSE)</f>
        <v>8.5714285714285765</v>
      </c>
      <c r="J31" s="408">
        <f>VLOOKUP($B31,[2]Zestawienie2!$A$5:$AC$57,24,FALSE)</f>
        <v>14.28571428571429</v>
      </c>
      <c r="K31" s="407">
        <f>VLOOKUP($B31,[2]Zestawienie2!$A$5:$AC$57,25,FALSE)</f>
        <v>11.76470588235296</v>
      </c>
      <c r="L31" s="408">
        <f>VLOOKUP($B31,[2]Zestawienie2!$A$5:$AC$57,26,FALSE)</f>
        <v>14.28571428571429</v>
      </c>
      <c r="M31" s="407">
        <f>VLOOKUP($B31,[2]Zestawienie2!$A$5:$AC$57,27,FALSE)</f>
        <v>11.76470588235296</v>
      </c>
      <c r="N31" s="408">
        <f>VLOOKUP($B31,[2]Zestawienie2!$A$5:$AC$57,28,FALSE)</f>
        <v>14.28571428571429</v>
      </c>
      <c r="O31" s="409">
        <f>VLOOKUP($B31,[2]Zestawienie2!$A$5:$AC$57,29,FALSE)</f>
        <v>11.76470588235296</v>
      </c>
    </row>
    <row r="32" spans="2:15" x14ac:dyDescent="0.35">
      <c r="B32" s="413" t="s">
        <v>188</v>
      </c>
      <c r="C32" s="401" t="str">
        <f>VLOOKUP($B32,[2]Zestawienie2!$A$5:$AC$57,3,FALSE)</f>
        <v>kg</v>
      </c>
      <c r="D32" s="402">
        <f>VLOOKUP($B32,[2]Zestawienie2!$A$5:$AC$57,20,FALSE)</f>
        <v>3.1346666666666669</v>
      </c>
      <c r="E32" s="403">
        <f>VLOOKUP($B32,[2]Zestawienie2!$A$5:$AC$57,21,FALSE)</f>
        <v>3.9319999999999999</v>
      </c>
      <c r="F32" s="404">
        <f>VLOOKUP($B32,[2]Zestawienie2!$A$5:$AC$57,18,FALSE)</f>
        <v>2.9346666666666668</v>
      </c>
      <c r="G32" s="405">
        <f>VLOOKUP($B32,[2]Zestawienie2!$A$5:$AC$57,19,FALSE)</f>
        <v>3.7320000000000002</v>
      </c>
      <c r="H32" s="406">
        <f>VLOOKUP($B32,[2]Zestawienie2!$A$5:$AC$57,22,FALSE)</f>
        <v>6.8150840527033223</v>
      </c>
      <c r="I32" s="407">
        <f>VLOOKUP($B32,[2]Zestawienie2!$A$5:$AC$57,23,FALSE)</f>
        <v>5.359056806002136</v>
      </c>
      <c r="J32" s="408">
        <f>VLOOKUP($B32,[2]Zestawienie2!$A$5:$AC$57,24,FALSE)</f>
        <v>13.987878787878797</v>
      </c>
      <c r="K32" s="407">
        <f>VLOOKUP($B32,[2]Zestawienie2!$A$5:$AC$57,25,FALSE)</f>
        <v>7.236363636363639</v>
      </c>
      <c r="L32" s="408">
        <f>VLOOKUP($B32,[2]Zestawienie2!$A$5:$AC$57,26,FALSE)</f>
        <v>10.297912268355624</v>
      </c>
      <c r="M32" s="407">
        <f>VLOOKUP($B32,[2]Zestawienie2!$A$5:$AC$57,27,FALSE)</f>
        <v>7.2753728628592338</v>
      </c>
      <c r="N32" s="408">
        <f>VLOOKUP($B32,[2]Zestawienie2!$A$5:$AC$57,28,FALSE)</f>
        <v>13.987878787878797</v>
      </c>
      <c r="O32" s="409">
        <f>VLOOKUP($B32,[2]Zestawienie2!$A$5:$AC$57,29,FALSE)</f>
        <v>7.2363636363636257</v>
      </c>
    </row>
    <row r="33" spans="1:16" x14ac:dyDescent="0.35">
      <c r="B33" s="413" t="s">
        <v>263</v>
      </c>
      <c r="C33" s="401" t="str">
        <f>VLOOKUP($B33,[2]Zestawienie2!$A$5:$AC$57,3,FALSE)</f>
        <v>kg</v>
      </c>
      <c r="D33" s="402">
        <f>VLOOKUP($B33,[2]Zestawienie2!$A$5:$AC$57,20,FALSE)</f>
        <v>4.0266666666666664</v>
      </c>
      <c r="E33" s="403">
        <f>VLOOKUP($B33,[2]Zestawienie2!$A$5:$AC$57,21,FALSE)</f>
        <v>4.9340000000000002</v>
      </c>
      <c r="F33" s="404">
        <f>VLOOKUP($B33,[2]Zestawienie2!$A$5:$AC$57,18,FALSE)</f>
        <v>3.2673333333333332</v>
      </c>
      <c r="G33" s="405">
        <f>VLOOKUP($B33,[2]Zestawienie2!$A$5:$AC$57,19,FALSE)</f>
        <v>4.3666666666666663</v>
      </c>
      <c r="H33" s="406">
        <f>VLOOKUP($B33,[2]Zestawienie2!$A$5:$AC$57,22,FALSE)</f>
        <v>23.240155070393794</v>
      </c>
      <c r="I33" s="407">
        <f>VLOOKUP($B33,[2]Zestawienie2!$A$5:$AC$57,23,FALSE)</f>
        <v>12.992366412213755</v>
      </c>
      <c r="J33" s="408">
        <f>VLOOKUP($B33,[2]Zestawienie2!$A$5:$AC$57,24,FALSE)</f>
        <v>38.057142857142836</v>
      </c>
      <c r="K33" s="407">
        <f>VLOOKUP($B33,[2]Zestawienie2!$A$5:$AC$57,25,FALSE)</f>
        <v>17.24356435643563</v>
      </c>
      <c r="L33" s="408">
        <f>VLOOKUP($B33,[2]Zestawienie2!$A$5:$AC$57,26,FALSE)</f>
        <v>25.807123515934165</v>
      </c>
      <c r="M33" s="407">
        <f>VLOOKUP($B33,[2]Zestawienie2!$A$5:$AC$57,27,FALSE)</f>
        <v>12.992366412213755</v>
      </c>
      <c r="N33" s="408">
        <f>VLOOKUP($B33,[2]Zestawienie2!$A$5:$AC$57,28,FALSE)</f>
        <v>42.117647058823508</v>
      </c>
      <c r="O33" s="409">
        <f>VLOOKUP($B33,[2]Zestawienie2!$A$5:$AC$57,29,FALSE)</f>
        <v>17.243564356435655</v>
      </c>
    </row>
    <row r="34" spans="1:16" x14ac:dyDescent="0.35">
      <c r="B34" s="413" t="s">
        <v>347</v>
      </c>
      <c r="C34" s="401" t="str">
        <f>VLOOKUP($B34,[2]Zestawienie2!$A$5:$AC$57,3,FALSE)</f>
        <v>kg</v>
      </c>
      <c r="D34" s="402">
        <f>VLOOKUP($B34,[2]Zestawienie2!$A$5:$AC$57,20,FALSE)</f>
        <v>4.4375</v>
      </c>
      <c r="E34" s="403">
        <f>VLOOKUP($B34,[2]Zestawienie2!$A$5:$AC$57,21,FALSE)</f>
        <v>6.2474999999999996</v>
      </c>
      <c r="F34" s="404">
        <f>VLOOKUP($B34,[2]Zestawienie2!$A$5:$AC$57,18,FALSE)</f>
        <v>3.9375</v>
      </c>
      <c r="G34" s="405">
        <f>VLOOKUP($B34,[2]Zestawienie2!$A$5:$AC$57,19,FALSE)</f>
        <v>6.0808333333333335</v>
      </c>
      <c r="H34" s="406">
        <f>VLOOKUP($B34,[2]Zestawienie2!$A$5:$AC$57,22,FALSE)</f>
        <v>12.698412698412698</v>
      </c>
      <c r="I34" s="407">
        <f>VLOOKUP($B34,[2]Zestawienie2!$A$5:$AC$57,23,FALSE)</f>
        <v>2.7408524050979755</v>
      </c>
      <c r="J34" s="408">
        <f>VLOOKUP($B34,[2]Zestawienie2!$A$5:$AC$57,24,FALSE)</f>
        <v>20.112781954887211</v>
      </c>
      <c r="K34" s="407">
        <f>VLOOKUP($B34,[2]Zestawienie2!$A$5:$AC$57,25,FALSE)</f>
        <v>17.262773722627717</v>
      </c>
      <c r="L34" s="408">
        <f>VLOOKUP($B34,[2]Zestawienie2!$A$5:$AC$57,26,FALSE)</f>
        <v>17.679558011049721</v>
      </c>
      <c r="M34" s="407">
        <f>VLOOKUP($B34,[2]Zestawienie2!$A$5:$AC$57,27,FALSE)</f>
        <v>2.6684456304206974E-2</v>
      </c>
      <c r="N34" s="408">
        <f>VLOOKUP($B34,[2]Zestawienie2!$A$5:$AC$57,28,FALSE)</f>
        <v>36.538461538461533</v>
      </c>
      <c r="O34" s="409">
        <f>VLOOKUP($B34,[2]Zestawienie2!$A$5:$AC$57,29,FALSE)</f>
        <v>22.233695652173914</v>
      </c>
    </row>
    <row r="35" spans="1:16" ht="21.75" thickBot="1" x14ac:dyDescent="0.4">
      <c r="B35" s="413" t="s">
        <v>189</v>
      </c>
      <c r="C35" s="401" t="str">
        <f>VLOOKUP($B35,[2]Zestawienie2!$A$5:$AC$57,3,FALSE)</f>
        <v>kg</v>
      </c>
      <c r="D35" s="402">
        <f>VLOOKUP($B35,[2]Zestawienie2!$A$5:$AC$57,20,FALSE)</f>
        <v>2.916666666666667</v>
      </c>
      <c r="E35" s="403">
        <f>VLOOKUP($B35,[2]Zestawienie2!$A$5:$AC$57,21,FALSE)</f>
        <v>3.9175</v>
      </c>
      <c r="F35" s="404">
        <f>VLOOKUP($B35,[2]Zestawienie2!$A$5:$AC$57,18,FALSE)</f>
        <v>2.8649999999999998</v>
      </c>
      <c r="G35" s="405">
        <f>VLOOKUP($B35,[2]Zestawienie2!$A$5:$AC$57,19,FALSE)</f>
        <v>3.5833333333333335</v>
      </c>
      <c r="H35" s="406">
        <f>VLOOKUP($B35,[2]Zestawienie2!$A$5:$AC$57,22,FALSE)</f>
        <v>1.8033740546829737</v>
      </c>
      <c r="I35" s="407">
        <f>VLOOKUP($B35,[2]Zestawienie2!$A$5:$AC$57,23,FALSE)</f>
        <v>9.3255813953488325</v>
      </c>
      <c r="J35" s="408">
        <f>VLOOKUP($B35,[2]Zestawienie2!$A$5:$AC$57,24,FALSE)</f>
        <v>10.526315789473697</v>
      </c>
      <c r="K35" s="407">
        <f>VLOOKUP($B35,[2]Zestawienie2!$A$5:$AC$57,25,FALSE)</f>
        <v>17.524999999999995</v>
      </c>
      <c r="L35" s="408">
        <f>VLOOKUP($B35,[2]Zestawienie2!$A$5:$AC$57,26,FALSE)</f>
        <v>4.8532055122828117</v>
      </c>
      <c r="M35" s="407">
        <f>VLOOKUP($B35,[2]Zestawienie2!$A$5:$AC$57,27,FALSE)</f>
        <v>11.928571428571429</v>
      </c>
      <c r="N35" s="408">
        <f>VLOOKUP($B35,[2]Zestawienie2!$A$5:$AC$57,28,FALSE)</f>
        <v>10.526315789473697</v>
      </c>
      <c r="O35" s="409">
        <f>VLOOKUP($B35,[2]Zestawienie2!$A$5:$AC$57,29,FALSE)</f>
        <v>17.524999999999995</v>
      </c>
    </row>
    <row r="36" spans="1:16" ht="21.75" thickBot="1" x14ac:dyDescent="0.4">
      <c r="B36" s="394" t="s">
        <v>253</v>
      </c>
      <c r="C36" s="412"/>
      <c r="D36" s="396"/>
      <c r="E36" s="396"/>
      <c r="F36" s="396"/>
      <c r="G36" s="398"/>
      <c r="H36" s="398"/>
      <c r="I36" s="398"/>
      <c r="J36" s="398"/>
      <c r="K36" s="398"/>
      <c r="L36" s="398"/>
      <c r="M36" s="398"/>
      <c r="N36" s="398"/>
      <c r="O36" s="399"/>
    </row>
    <row r="37" spans="1:16" x14ac:dyDescent="0.35">
      <c r="B37" s="414" t="s">
        <v>20</v>
      </c>
      <c r="C37" s="415" t="str">
        <f>VLOOKUP($B37,[2]Zestawienie2!$A$76:$AC$115,3,FALSE)</f>
        <v>kg</v>
      </c>
      <c r="D37" s="402">
        <f>VLOOKUP($B37,[2]Zestawienie2!$A$76:$AC$115,20,FALSE)</f>
        <v>10</v>
      </c>
      <c r="E37" s="403">
        <f>VLOOKUP($B37,[2]Zestawienie2!$A$76:$AC$115,21,FALSE)</f>
        <v>12</v>
      </c>
      <c r="F37" s="404">
        <f>VLOOKUP($B37,[2]Zestawienie2!$A$76:$AC$115,18,FALSE)</f>
        <v>13</v>
      </c>
      <c r="G37" s="405">
        <f>VLOOKUP($B37,[2]Zestawienie2!$A$76:$AC$115,19,FALSE)</f>
        <v>14.666666666666666</v>
      </c>
      <c r="H37" s="406">
        <f>VLOOKUP($B37,[2]Zestawienie2!$A$77:$AC$153,22,FALSE)</f>
        <v>-23.076923076923077</v>
      </c>
      <c r="I37" s="407">
        <f>VLOOKUP($B37,[2]Zestawienie2!$A$77:$AC$153,23,FALSE)</f>
        <v>-18.18181818181818</v>
      </c>
      <c r="J37" s="408">
        <f>VLOOKUP($B37,[2]Zestawienie2!$A$77:$AC$153,24,FALSE)</f>
        <v>25</v>
      </c>
      <c r="K37" s="407">
        <f>VLOOKUP($B37,[2]Zestawienie2!$A$77:$AC$153,25,FALSE)</f>
        <v>20</v>
      </c>
      <c r="L37" s="408">
        <f>VLOOKUP($B37,[2]Zestawienie2!$A$77:$AC$153,26,FALSE)</f>
        <v>-25.000000000000007</v>
      </c>
      <c r="M37" s="407">
        <f>VLOOKUP($B37,[2]Zestawienie2!$A$77:$AC$153,27,FALSE)</f>
        <v>-26.530612244897956</v>
      </c>
      <c r="N37" s="408">
        <f>VLOOKUP($B37,[2]Zestawienie2!$A$77:$AC$153,28,FALSE)</f>
        <v>-4.7619047619047619</v>
      </c>
      <c r="O37" s="409">
        <f>VLOOKUP($B37,[2]Zestawienie2!$A$77:$AC$153,29,FALSE)</f>
        <v>-17.241379310344829</v>
      </c>
    </row>
    <row r="38" spans="1:16" x14ac:dyDescent="0.35">
      <c r="B38" s="414" t="s">
        <v>21</v>
      </c>
      <c r="C38" s="415" t="s">
        <v>17</v>
      </c>
      <c r="D38" s="402">
        <f>VLOOKUP($B38,[2]Zestawienie2!$A$76:$AC$115,20,FALSE)</f>
        <v>6.416666666666667</v>
      </c>
      <c r="E38" s="403">
        <f>VLOOKUP($B38,[2]Zestawienie2!$A$76:$AC$115,21,FALSE)</f>
        <v>7.625</v>
      </c>
      <c r="F38" s="404">
        <f>VLOOKUP($B38,[2]Zestawienie2!$A$76:$AC$115,18,FALSE)</f>
        <v>7.3</v>
      </c>
      <c r="G38" s="405">
        <f>VLOOKUP($B38,[2]Zestawienie2!$A$76:$AC$115,19,FALSE)</f>
        <v>8.3666666666666671</v>
      </c>
      <c r="H38" s="406">
        <f>VLOOKUP($B38,[2]Zestawienie2!$A$77:$AC$153,22,FALSE)</f>
        <v>-12.100456621004559</v>
      </c>
      <c r="I38" s="407">
        <f>VLOOKUP($B38,[2]Zestawienie2!$A$77:$AC$153,23,FALSE)</f>
        <v>-8.8645418326693282</v>
      </c>
      <c r="J38" s="408">
        <f>VLOOKUP($B38,[2]Zestawienie2!$A$77:$AC$153,24,FALSE)</f>
        <v>-10.879629629629628</v>
      </c>
      <c r="K38" s="407">
        <f>VLOOKUP($B38,[2]Zestawienie2!$A$77:$AC$153,25,FALSE)</f>
        <v>-8.8645418326693282</v>
      </c>
      <c r="L38" s="408">
        <f>VLOOKUP($B38,[2]Zestawienie2!$A$77:$AC$153,26,FALSE)</f>
        <v>-17.735042735042729</v>
      </c>
      <c r="M38" s="407">
        <f>VLOOKUP($B38,[2]Zestawienie2!$A$77:$AC$153,27,FALSE)</f>
        <v>-17.715827338129504</v>
      </c>
      <c r="N38" s="408">
        <f>VLOOKUP($B38,[2]Zestawienie2!$A$77:$AC$153,28,FALSE)</f>
        <v>-13.288288288288289</v>
      </c>
      <c r="O38" s="409">
        <f>VLOOKUP($B38,[2]Zestawienie2!$A$77:$AC$153,29,FALSE)</f>
        <v>-18.882978723404261</v>
      </c>
    </row>
    <row r="39" spans="1:16" x14ac:dyDescent="0.35">
      <c r="B39" s="414" t="s">
        <v>22</v>
      </c>
      <c r="C39" s="415" t="str">
        <f>VLOOKUP($B39,[2]Zestawienie2!$A$76:$AC$115,3,FALSE)</f>
        <v>kg</v>
      </c>
      <c r="D39" s="402">
        <f>VLOOKUP($B39,[2]Zestawienie2!$A$76:$AC$115,20,FALSE)</f>
        <v>10.4</v>
      </c>
      <c r="E39" s="403">
        <f>VLOOKUP($B39,[2]Zestawienie2!$A$76:$AC$115,21,FALSE)</f>
        <v>11.5</v>
      </c>
      <c r="F39" s="404">
        <f>VLOOKUP($B39,[2]Zestawienie2!$A$76:$AC$115,18,FALSE)</f>
        <v>11.6</v>
      </c>
      <c r="G39" s="405">
        <f>VLOOKUP($B39,[2]Zestawienie2!$A$76:$AC$115,19,FALSE)</f>
        <v>13</v>
      </c>
      <c r="H39" s="406">
        <f>VLOOKUP($B39,[2]Zestawienie2!$A$77:$AC$153,22,FALSE)</f>
        <v>-10.344827586206891</v>
      </c>
      <c r="I39" s="407">
        <f>VLOOKUP($B39,[2]Zestawienie2!$A$77:$AC$153,23,FALSE)</f>
        <v>-11.538461538461538</v>
      </c>
      <c r="J39" s="408">
        <f>VLOOKUP($B39,[2]Zestawienie2!$A$77:$AC$153,24,FALSE)</f>
        <v>-11.864406779661019</v>
      </c>
      <c r="K39" s="407">
        <f>VLOOKUP($B39,[2]Zestawienie2!$A$77:$AC$153,25,FALSE)</f>
        <v>-11.538461538461538</v>
      </c>
      <c r="L39" s="408">
        <f>VLOOKUP($B39,[2]Zestawienie2!$A$77:$AC$153,26,FALSE)</f>
        <v>-31.758530183727036</v>
      </c>
      <c r="M39" s="407">
        <f>VLOOKUP($B39,[2]Zestawienie2!$A$77:$AC$153,27,FALSE)</f>
        <v>-29.878048780487799</v>
      </c>
      <c r="N39" s="408">
        <f>VLOOKUP($B39,[2]Zestawienie2!$A$77:$AC$153,28,FALSE)</f>
        <v>-35.802469135802461</v>
      </c>
      <c r="O39" s="409">
        <f>VLOOKUP($B39,[2]Zestawienie2!$A$77:$AC$153,29,FALSE)</f>
        <v>-36.111111111111107</v>
      </c>
    </row>
    <row r="40" spans="1:16" x14ac:dyDescent="0.35">
      <c r="B40" s="414" t="s">
        <v>23</v>
      </c>
      <c r="C40" s="401" t="str">
        <f>VLOOKUP($B40,[2]Zestawienie2!$A$76:$AC$115,3,FALSE)</f>
        <v>kg</v>
      </c>
      <c r="D40" s="402">
        <f>VLOOKUP($B40,[2]Zestawienie2!$A$76:$AC$115,20,FALSE)</f>
        <v>9.5</v>
      </c>
      <c r="E40" s="403">
        <f>VLOOKUP($B40,[2]Zestawienie2!$A$76:$AC$115,21,FALSE)</f>
        <v>10.333333333333334</v>
      </c>
      <c r="F40" s="404">
        <f>VLOOKUP($B40,[2]Zestawienie2!$A$76:$AC$115,18,FALSE)</f>
        <v>10.166666666666666</v>
      </c>
      <c r="G40" s="405">
        <f>VLOOKUP($B40,[2]Zestawienie2!$A$76:$AC$115,19,FALSE)</f>
        <v>11</v>
      </c>
      <c r="H40" s="406">
        <f>VLOOKUP($B40,[2]Zestawienie2!$A$77:$AC$153,22,FALSE)</f>
        <v>-6.5573770491803227</v>
      </c>
      <c r="I40" s="407">
        <f>VLOOKUP($B40,[2]Zestawienie2!$A$77:$AC$153,23,FALSE)</f>
        <v>-6.0606060606060552</v>
      </c>
      <c r="J40" s="408">
        <f>VLOOKUP($B40,[2]Zestawienie2!$A$77:$AC$153,24,FALSE)</f>
        <v>5.5555555555555554</v>
      </c>
      <c r="K40" s="407">
        <f>VLOOKUP($B40,[2]Zestawienie2!$A$77:$AC$153,25,FALSE)</f>
        <v>-1.5873015873015817</v>
      </c>
      <c r="L40" s="408">
        <f>VLOOKUP($B40,[2]Zestawienie2!$A$77:$AC$153,26,FALSE)</f>
        <v>-3.3898305084745819</v>
      </c>
      <c r="M40" s="407">
        <f>VLOOKUP($B40,[2]Zestawienie2!$A$77:$AC$153,27,FALSE)</f>
        <v>-10.144927536231879</v>
      </c>
      <c r="N40" s="408">
        <f>VLOOKUP($B40,[2]Zestawienie2!$A$77:$AC$153,28,FALSE)</f>
        <v>-12.643678160919542</v>
      </c>
      <c r="O40" s="409">
        <f>VLOOKUP($B40,[2]Zestawienie2!$A$77:$AC$153,29,FALSE)</f>
        <v>-18.954248366013069</v>
      </c>
    </row>
    <row r="41" spans="1:16" x14ac:dyDescent="0.35">
      <c r="B41" s="414" t="s">
        <v>24</v>
      </c>
      <c r="C41" s="401" t="str">
        <f>VLOOKUP($B41,[2]Zestawienie2!$A$76:$AC$115,3,FALSE)</f>
        <v>kg</v>
      </c>
      <c r="D41" s="402">
        <f>VLOOKUP($B41,[2]Zestawienie2!$A$76:$AC$115,20,FALSE)</f>
        <v>11</v>
      </c>
      <c r="E41" s="403">
        <f>VLOOKUP($B41,[2]Zestawienie2!$A$76:$AC$115,21,FALSE)</f>
        <v>12.3</v>
      </c>
      <c r="F41" s="404">
        <f>VLOOKUP($B41,[2]Zestawienie2!$A$76:$AC$115,18,FALSE)</f>
        <v>11</v>
      </c>
      <c r="G41" s="405">
        <f>VLOOKUP($B41,[2]Zestawienie2!$A$76:$AC$115,19,FALSE)</f>
        <v>13.4</v>
      </c>
      <c r="H41" s="406">
        <f>VLOOKUP($B41,[2]Zestawienie2!$A$77:$AC$153,22,FALSE)</f>
        <v>0</v>
      </c>
      <c r="I41" s="407">
        <f>VLOOKUP($B41,[2]Zestawienie2!$A$77:$AC$153,23,FALSE)</f>
        <v>-8.2089552238805936</v>
      </c>
      <c r="J41" s="408">
        <f>VLOOKUP($B41,[2]Zestawienie2!$A$77:$AC$153,24,FALSE)</f>
        <v>-6.7796610169491585</v>
      </c>
      <c r="K41" s="407">
        <f>VLOOKUP($B41,[2]Zestawienie2!$A$77:$AC$153,25,FALSE)</f>
        <v>-8.2089552238805936</v>
      </c>
      <c r="L41" s="408">
        <f>VLOOKUP($B41,[2]Zestawienie2!$A$77:$AC$153,26,FALSE)</f>
        <v>-25.675675675675681</v>
      </c>
      <c r="M41" s="407">
        <f>VLOOKUP($B41,[2]Zestawienie2!$A$77:$AC$153,27,FALSE)</f>
        <v>-24.999999999999989</v>
      </c>
      <c r="N41" s="408">
        <f>VLOOKUP($B41,[2]Zestawienie2!$A$77:$AC$153,28,FALSE)</f>
        <v>-32.926829268292678</v>
      </c>
      <c r="O41" s="409">
        <f>VLOOKUP($B41,[2]Zestawienie2!$A$77:$AC$153,29,FALSE)</f>
        <v>-32.417582417582416</v>
      </c>
    </row>
    <row r="42" spans="1:16" x14ac:dyDescent="0.35">
      <c r="B42" s="414" t="s">
        <v>16</v>
      </c>
      <c r="C42" s="415" t="str">
        <f>VLOOKUP($B42,[2]Zestawienie2!$A$76:$AC$115,3,FALSE)</f>
        <v>szt.</v>
      </c>
      <c r="D42" s="402">
        <f>VLOOKUP($B42,[2]Zestawienie2!$A$76:$AC$115,20,FALSE)</f>
        <v>3.28125</v>
      </c>
      <c r="E42" s="403">
        <f>VLOOKUP($B42,[2]Zestawienie2!$A$76:$AC$115,21,FALSE)</f>
        <v>3.78125</v>
      </c>
      <c r="F42" s="404">
        <f>VLOOKUP($B42,[2]Zestawienie2!$A$76:$AC$115,18,FALSE)</f>
        <v>3.8541666666666665</v>
      </c>
      <c r="G42" s="405">
        <f>VLOOKUP($B42,[2]Zestawienie2!$A$76:$AC$115,19,FALSE)</f>
        <v>4.520833333333333</v>
      </c>
      <c r="H42" s="406">
        <f>VLOOKUP($B42,[2]Zestawienie2!$A$77:$AC$153,22,FALSE)</f>
        <v>-14.864864864864863</v>
      </c>
      <c r="I42" s="407">
        <f>VLOOKUP($B42,[2]Zestawienie2!$A$77:$AC$153,23,FALSE)</f>
        <v>-16.359447004608292</v>
      </c>
      <c r="J42" s="408">
        <f>VLOOKUP($B42,[2]Zestawienie2!$A$77:$AC$153,24,FALSE)</f>
        <v>0</v>
      </c>
      <c r="K42" s="407">
        <f>VLOOKUP($B42,[2]Zestawienie2!$A$77:$AC$153,25,FALSE)</f>
        <v>-3.9682539682539679</v>
      </c>
      <c r="L42" s="408">
        <f>VLOOKUP($B42,[2]Zestawienie2!$A$77:$AC$153,26,FALSE)</f>
        <v>-26.056338028169012</v>
      </c>
      <c r="M42" s="407">
        <f>VLOOKUP($B42,[2]Zestawienie2!$A$77:$AC$153,27,FALSE)</f>
        <v>-25.91836734693878</v>
      </c>
      <c r="N42" s="408">
        <f>VLOOKUP($B42,[2]Zestawienie2!$A$77:$AC$153,28,FALSE)</f>
        <v>0.67114093959731824</v>
      </c>
      <c r="O42" s="409">
        <f>VLOOKUP($B42,[2]Zestawienie2!$A$77:$AC$153,29,FALSE)</f>
        <v>4.7619047619047619</v>
      </c>
    </row>
    <row r="43" spans="1:16" ht="21.75" thickBot="1" x14ac:dyDescent="0.4">
      <c r="B43" s="414" t="s">
        <v>373</v>
      </c>
      <c r="C43" s="415" t="str">
        <f>VLOOKUP($B43,[2]Zestawienie2!$A$76:$AC$115,3,FALSE)</f>
        <v>kg</v>
      </c>
      <c r="D43" s="402">
        <f>VLOOKUP($B43,[2]Zestawienie2!$A$76:$AC$115,20,FALSE)</f>
        <v>3.26</v>
      </c>
      <c r="E43" s="403">
        <f>VLOOKUP($B43,[2]Zestawienie2!$A$76:$AC$115,21,FALSE)</f>
        <v>4.6499999999999995</v>
      </c>
      <c r="F43" s="404">
        <f>VLOOKUP($B43,[2]Zestawienie2!$A$76:$AC$115,18,FALSE)</f>
        <v>3.3000000000000003</v>
      </c>
      <c r="G43" s="405">
        <f>VLOOKUP($B43,[2]Zestawienie2!$A$76:$AC$115,19,FALSE)</f>
        <v>4.9666666666666668</v>
      </c>
      <c r="H43" s="406">
        <f>VLOOKUP($B43,[2]Zestawienie2!$A$77:$AC$153,22,FALSE)</f>
        <v>-1.2121212121212266</v>
      </c>
      <c r="I43" s="407">
        <f>VLOOKUP($B43,[2]Zestawienie2!$A$77:$AC$153,23,FALSE)</f>
        <v>-6.3758389261745094</v>
      </c>
      <c r="J43" s="408">
        <f>VLOOKUP($B43,[2]Zestawienie2!$A$77:$AC$153,24,FALSE)</f>
        <v>9.5798319327730983</v>
      </c>
      <c r="K43" s="407">
        <f>VLOOKUP($B43,[2]Zestawienie2!$A$77:$AC$153,25,FALSE)</f>
        <v>8.1395348837209234</v>
      </c>
      <c r="L43" s="408">
        <f>VLOOKUP($B43,[2]Zestawienie2!$A$77:$AC$153,26,FALSE)</f>
        <v>-1.2121212121212133</v>
      </c>
      <c r="M43" s="407">
        <f>VLOOKUP($B43,[2]Zestawienie2!$A$77:$AC$153,27,FALSE)</f>
        <v>1.3623978201634683</v>
      </c>
      <c r="N43" s="408">
        <f>VLOOKUP($B43,[2]Zestawienie2!$A$77:$AC$153,28,FALSE)</f>
        <v>5.1612903225806352</v>
      </c>
      <c r="O43" s="409">
        <f>VLOOKUP($B43,[2]Zestawienie2!$A$77:$AC$153,29,FALSE)</f>
        <v>3.6211699164345328</v>
      </c>
    </row>
    <row r="44" spans="1:16" ht="21.75" thickBot="1" x14ac:dyDescent="0.4">
      <c r="B44" s="394" t="s">
        <v>192</v>
      </c>
      <c r="C44" s="412"/>
      <c r="D44" s="396"/>
      <c r="E44" s="396"/>
      <c r="F44" s="396"/>
      <c r="G44" s="398"/>
      <c r="H44" s="398"/>
      <c r="I44" s="398"/>
      <c r="J44" s="398"/>
      <c r="K44" s="398"/>
      <c r="L44" s="398"/>
      <c r="M44" s="398"/>
      <c r="N44" s="398"/>
      <c r="O44" s="399"/>
    </row>
    <row r="45" spans="1:16" x14ac:dyDescent="0.35">
      <c r="A45"/>
      <c r="B45" s="414" t="s">
        <v>26</v>
      </c>
      <c r="C45" s="415" t="str">
        <f>VLOOKUP($B45,[2]Zestawienie2!$A$76:$AC$115,3,FALSE)</f>
        <v>szt.</v>
      </c>
      <c r="D45" s="402">
        <f>VLOOKUP($B45,[2]Zestawienie2!$A$76:$AC$115,20,FALSE)</f>
        <v>7.4</v>
      </c>
      <c r="E45" s="403">
        <f>VLOOKUP($B45,[2]Zestawienie2!$A$76:$AC$115,21,FALSE)</f>
        <v>11.4</v>
      </c>
      <c r="F45" s="404">
        <f>VLOOKUP($B45,[2]Zestawienie2!$A$76:$AC$115,18,FALSE)</f>
        <v>8.25</v>
      </c>
      <c r="G45" s="405">
        <f>VLOOKUP($B45,[2]Zestawienie2!$A$76:$AC$115,19,FALSE)</f>
        <v>12.125</v>
      </c>
      <c r="H45" s="406">
        <f>VLOOKUP($B45,[2]Zestawienie2!$A$77:$AC$153,22,FALSE)</f>
        <v>-10.303030303030299</v>
      </c>
      <c r="I45" s="407">
        <f>VLOOKUP($B45,[2]Zestawienie2!$A$77:$AC$153,23,FALSE)</f>
        <v>-5.9793814432989656</v>
      </c>
      <c r="J45" s="408">
        <f>VLOOKUP($B45,[2]Zestawienie2!$A$77:$AC$153,24,FALSE)</f>
        <v>-1.3333333333333286</v>
      </c>
      <c r="K45" s="407">
        <f>VLOOKUP($B45,[2]Zestawienie2!$A$77:$AC$153,25,FALSE)</f>
        <v>-12.307692307692305</v>
      </c>
      <c r="L45" s="408">
        <f>VLOOKUP($B45,[2]Zestawienie2!$A$77:$AC$153,26,FALSE)</f>
        <v>-10.303030303030299</v>
      </c>
      <c r="M45" s="407">
        <f>VLOOKUP($B45,[2]Zestawienie2!$A$77:$AC$153,27,FALSE)</f>
        <v>-4.9999999999999964</v>
      </c>
      <c r="N45" s="408">
        <f>VLOOKUP($B45,[2]Zestawienie2!$A$77:$AC$153,28,FALSE)</f>
        <v>5.7142857142857197</v>
      </c>
      <c r="O45" s="409">
        <f>VLOOKUP($B45,[2]Zestawienie2!$A$77:$AC$153,29,FALSE)</f>
        <v>-12.307692307692305</v>
      </c>
      <c r="P45"/>
    </row>
    <row r="46" spans="1:16" x14ac:dyDescent="0.35">
      <c r="A46"/>
      <c r="B46" s="414" t="s">
        <v>28</v>
      </c>
      <c r="C46" s="415" t="str">
        <f>VLOOKUP($B46,[2]Zestawienie2!$A$76:$AC$115,3,FALSE)</f>
        <v>kg</v>
      </c>
      <c r="D46" s="402">
        <f>VLOOKUP($B46,[2]Zestawienie2!$A$76:$AC$115,20,FALSE)</f>
        <v>5.768518518518519</v>
      </c>
      <c r="E46" s="403">
        <f>VLOOKUP($B46,[2]Zestawienie2!$A$76:$AC$115,21,FALSE)</f>
        <v>6.9629629629629628</v>
      </c>
      <c r="F46" s="404">
        <f>VLOOKUP($B46,[2]Zestawienie2!$A$76:$AC$115,18,FALSE)</f>
        <v>6.2333333333333334</v>
      </c>
      <c r="G46" s="405">
        <f>VLOOKUP($B46,[2]Zestawienie2!$A$76:$AC$115,19,FALSE)</f>
        <v>7.0111111111111111</v>
      </c>
      <c r="H46" s="406">
        <f>VLOOKUP($B46,[2]Zestawienie2!$A$77:$AC$153,22,FALSE)</f>
        <v>-7.4569221628045081</v>
      </c>
      <c r="I46" s="407">
        <f>VLOOKUP($B46,[2]Zestawienie2!$A$77:$AC$153,23,FALSE)</f>
        <v>-0.68674062334918295</v>
      </c>
      <c r="J46" s="408">
        <f>VLOOKUP($B46,[2]Zestawienie2!$A$77:$AC$153,24,FALSE)</f>
        <v>-4.0357362908194609</v>
      </c>
      <c r="K46" s="407">
        <f>VLOOKUP($B46,[2]Zestawienie2!$A$77:$AC$153,25,FALSE)</f>
        <v>1.0752688172043059</v>
      </c>
      <c r="L46" s="408">
        <f>VLOOKUP($B46,[2]Zestawienie2!$A$77:$AC$153,26,FALSE)</f>
        <v>-9.6472908690103143</v>
      </c>
      <c r="M46" s="407">
        <f>VLOOKUP($B46,[2]Zestawienie2!$A$77:$AC$153,27,FALSE)</f>
        <v>-2.2360894435777516</v>
      </c>
      <c r="N46" s="408">
        <f>VLOOKUP($B46,[2]Zestawienie2!$A$77:$AC$153,28,FALSE)</f>
        <v>-2.7777777777777728</v>
      </c>
      <c r="O46" s="409">
        <f>VLOOKUP($B46,[2]Zestawienie2!$A$77:$AC$153,29,FALSE)</f>
        <v>-1.6221873364730492</v>
      </c>
      <c r="P46"/>
    </row>
    <row r="47" spans="1:16" x14ac:dyDescent="0.35">
      <c r="A47"/>
      <c r="B47" s="414" t="s">
        <v>30</v>
      </c>
      <c r="C47" s="415" t="str">
        <f>VLOOKUP($B47,[2]Zestawienie2!$A$76:$AC$115,3,FALSE)</f>
        <v>kg</v>
      </c>
      <c r="D47" s="402">
        <f>VLOOKUP($B47,[2]Zestawienie2!$A$76:$AC$115,20,FALSE)</f>
        <v>8.2111111111111104</v>
      </c>
      <c r="E47" s="403">
        <f>VLOOKUP($B47,[2]Zestawienie2!$A$76:$AC$115,21,FALSE)</f>
        <v>10.488888888888889</v>
      </c>
      <c r="F47" s="404">
        <f>VLOOKUP($B47,[2]Zestawienie2!$A$76:$AC$115,18,FALSE)</f>
        <v>8.0166666666666657</v>
      </c>
      <c r="G47" s="405">
        <f>VLOOKUP($B47,[2]Zestawienie2!$A$76:$AC$115,19,FALSE)</f>
        <v>9.7866666666666671</v>
      </c>
      <c r="H47" s="406">
        <f>VLOOKUP($B47,[2]Zestawienie2!$A$77:$AC$153,22,FALSE)</f>
        <v>2.4255024255024282</v>
      </c>
      <c r="I47" s="407">
        <f>VLOOKUP($B47,[2]Zestawienie2!$A$77:$AC$153,23,FALSE)</f>
        <v>7.175295186194365</v>
      </c>
      <c r="J47" s="408">
        <f>VLOOKUP($B47,[2]Zestawienie2!$A$77:$AC$153,24,FALSE)</f>
        <v>20.751633986928098</v>
      </c>
      <c r="K47" s="407">
        <f>VLOOKUP($B47,[2]Zestawienie2!$A$77:$AC$153,25,FALSE)</f>
        <v>26.881720430107542</v>
      </c>
      <c r="L47" s="408">
        <f>VLOOKUP($B47,[2]Zestawienie2!$A$77:$AC$153,26,FALSE)</f>
        <v>12.480974124809734</v>
      </c>
      <c r="M47" s="407">
        <f>VLOOKUP($B47,[2]Zestawienie2!$A$77:$AC$153,27,FALSE)</f>
        <v>25.066242713301534</v>
      </c>
      <c r="N47" s="408">
        <f>VLOOKUP($B47,[2]Zestawienie2!$A$77:$AC$153,28,FALSE)</f>
        <v>21.94719471947192</v>
      </c>
      <c r="O47" s="409">
        <f>VLOOKUP($B47,[2]Zestawienie2!$A$77:$AC$153,29,FALSE)</f>
        <v>32.212885154061603</v>
      </c>
      <c r="P47"/>
    </row>
    <row r="48" spans="1:16" x14ac:dyDescent="0.35">
      <c r="A48"/>
      <c r="B48" s="414" t="s">
        <v>31</v>
      </c>
      <c r="C48" s="415" t="str">
        <f>VLOOKUP($B48,[2]Zestawienie2!$A$76:$AC$115,3,FALSE)</f>
        <v>kg</v>
      </c>
      <c r="D48" s="402">
        <f>VLOOKUP($B48,[2]Zestawienie2!$A$76:$AC$115,20,FALSE)</f>
        <v>6.8809523809523805</v>
      </c>
      <c r="E48" s="403">
        <f>VLOOKUP($B48,[2]Zestawienie2!$A$76:$AC$115,21,FALSE)</f>
        <v>7.8095238095238102</v>
      </c>
      <c r="F48" s="404">
        <f>VLOOKUP($B48,[2]Zestawienie2!$A$76:$AC$115,18,FALSE)</f>
        <v>7.0571428571428569</v>
      </c>
      <c r="G48" s="405">
        <f>VLOOKUP($B48,[2]Zestawienie2!$A$76:$AC$115,19,FALSE)</f>
        <v>7.9714285714285724</v>
      </c>
      <c r="H48" s="406">
        <f>VLOOKUP($B48,[2]Zestawienie2!$A$77:$AC$153,22,FALSE)</f>
        <v>-2.496626180836711</v>
      </c>
      <c r="I48" s="407">
        <f>VLOOKUP($B48,[2]Zestawienie2!$A$77:$AC$153,23,FALSE)</f>
        <v>-2.0310633213859055</v>
      </c>
      <c r="J48" s="408">
        <f>VLOOKUP($B48,[2]Zestawienie2!$A$77:$AC$153,24,FALSE)</f>
        <v>4.9382716049382678</v>
      </c>
      <c r="K48" s="407">
        <f>VLOOKUP($B48,[2]Zestawienie2!$A$77:$AC$153,25,FALSE)</f>
        <v>-2.0310633213859055</v>
      </c>
      <c r="L48" s="408">
        <f>VLOOKUP($B48,[2]Zestawienie2!$A$77:$AC$153,26,FALSE)</f>
        <v>4.9382716049382678</v>
      </c>
      <c r="M48" s="407">
        <f>VLOOKUP($B48,[2]Zestawienie2!$A$77:$AC$153,27,FALSE)</f>
        <v>-2.0310633213859055</v>
      </c>
      <c r="N48" s="408">
        <f>VLOOKUP($B48,[2]Zestawienie2!$A$77:$AC$153,28,FALSE)</f>
        <v>13.600628930817606</v>
      </c>
      <c r="O48" s="409">
        <f>VLOOKUP($B48,[2]Zestawienie2!$A$77:$AC$153,29,FALSE)</f>
        <v>-2.0310633213859055</v>
      </c>
      <c r="P48"/>
    </row>
    <row r="49" spans="1:16" x14ac:dyDescent="0.35">
      <c r="A49"/>
      <c r="B49" s="414" t="s">
        <v>19</v>
      </c>
      <c r="C49" s="415" t="str">
        <f>VLOOKUP($B49,[2]Zestawienie2!$A$76:$AC$115,3,FALSE)</f>
        <v>kg</v>
      </c>
      <c r="D49" s="402">
        <f>VLOOKUP($B49,[2]Zestawienie2!$A$76:$AC$115,20,FALSE)</f>
        <v>8.1333333333333329</v>
      </c>
      <c r="E49" s="403">
        <f>VLOOKUP($B49,[2]Zestawienie2!$A$76:$AC$115,21,FALSE)</f>
        <v>9.6999999999999993</v>
      </c>
      <c r="F49" s="404">
        <f>VLOOKUP($B49,[2]Zestawienie2!$A$76:$AC$115,18,FALSE)</f>
        <v>7.75</v>
      </c>
      <c r="G49" s="405">
        <f>VLOOKUP($B49,[2]Zestawienie2!$A$76:$AC$115,19,FALSE)</f>
        <v>11.25</v>
      </c>
      <c r="H49" s="406">
        <f>VLOOKUP($B49,[2]Zestawienie2!$A$77:$AC$153,22,FALSE)</f>
        <v>4.9462365591397788</v>
      </c>
      <c r="I49" s="407">
        <f>VLOOKUP($B49,[2]Zestawienie2!$A$77:$AC$153,23,FALSE)</f>
        <v>-13.777777777777784</v>
      </c>
      <c r="J49" s="408">
        <f>VLOOKUP($B49,[2]Zestawienie2!$A$77:$AC$153,24,FALSE)</f>
        <v>1.6666666666666607</v>
      </c>
      <c r="K49" s="407">
        <f>VLOOKUP($B49,[2]Zestawienie2!$A$77:$AC$153,25,FALSE)</f>
        <v>-19.166666666666675</v>
      </c>
      <c r="L49" s="408">
        <f>VLOOKUP($B49,[2]Zestawienie2!$A$77:$AC$153,26,FALSE)</f>
        <v>4.9462365591397788</v>
      </c>
      <c r="M49" s="407">
        <f>VLOOKUP($B49,[2]Zestawienie2!$A$77:$AC$153,27,FALSE)</f>
        <v>-11.818181818181825</v>
      </c>
      <c r="N49" s="408">
        <f>VLOOKUP($B49,[2]Zestawienie2!$A$77:$AC$153,28,FALSE)</f>
        <v>12.183908045977004</v>
      </c>
      <c r="O49" s="409">
        <f>VLOOKUP($B49,[2]Zestawienie2!$A$77:$AC$153,29,FALSE)</f>
        <v>-6.5060240963855485</v>
      </c>
      <c r="P49"/>
    </row>
    <row r="50" spans="1:16" x14ac:dyDescent="0.35">
      <c r="A50"/>
      <c r="B50" s="414" t="s">
        <v>33</v>
      </c>
      <c r="C50" s="401" t="str">
        <f>VLOOKUP($B50,[2]Zestawienie2!$A$76:$AC$115,3,FALSE)</f>
        <v>kg</v>
      </c>
      <c r="D50" s="402">
        <f>VLOOKUP($B50,[2]Zestawienie2!$A$76:$AC$115,20,FALSE)</f>
        <v>8.3333333333333339</v>
      </c>
      <c r="E50" s="403">
        <f>VLOOKUP($B50,[2]Zestawienie2!$A$76:$AC$115,21,FALSE)</f>
        <v>12.166666666666666</v>
      </c>
      <c r="F50" s="404">
        <f>VLOOKUP($B50,[2]Zestawienie2!$A$76:$AC$115,18,FALSE)</f>
        <v>8.1</v>
      </c>
      <c r="G50" s="405">
        <f>VLOOKUP($B50,[2]Zestawienie2!$A$76:$AC$115,19,FALSE)</f>
        <v>12.7</v>
      </c>
      <c r="H50" s="406">
        <f>VLOOKUP($B50,[2]Zestawienie2!$A$77:$AC$153,22,FALSE)</f>
        <v>2.8806584362140035</v>
      </c>
      <c r="I50" s="407">
        <f>VLOOKUP($B50,[2]Zestawienie2!$A$77:$AC$153,23,FALSE)</f>
        <v>-4.199475065616797</v>
      </c>
      <c r="J50" s="408">
        <f>VLOOKUP($B50,[2]Zestawienie2!$A$77:$AC$153,24,FALSE)</f>
        <v>11.11111111111112</v>
      </c>
      <c r="K50" s="407">
        <f>VLOOKUP($B50,[2]Zestawienie2!$A$77:$AC$153,25,FALSE)</f>
        <v>-3.4391534391534408</v>
      </c>
      <c r="L50" s="408">
        <f>VLOOKUP($B50,[2]Zestawienie2!$A$77:$AC$153,26,FALSE)</f>
        <v>8.2251082251082295</v>
      </c>
      <c r="M50" s="407">
        <f>VLOOKUP($B50,[2]Zestawienie2!$A$77:$AC$153,27,FALSE)</f>
        <v>2.0693512304250516</v>
      </c>
      <c r="N50" s="408">
        <f>VLOOKUP($B50,[2]Zestawienie2!$A$77:$AC$153,28,FALSE)</f>
        <v>11.11111111111112</v>
      </c>
      <c r="O50" s="409">
        <f>VLOOKUP($B50,[2]Zestawienie2!$A$77:$AC$153,29,FALSE)</f>
        <v>-3.4391534391534408</v>
      </c>
      <c r="P50"/>
    </row>
    <row r="51" spans="1:16" x14ac:dyDescent="0.35">
      <c r="A51"/>
      <c r="B51" s="414" t="s">
        <v>43</v>
      </c>
      <c r="C51" s="401" t="str">
        <f>VLOOKUP($B51,[2]Zestawienie2!$A$76:$AC$115,3,FALSE)</f>
        <v>kg</v>
      </c>
      <c r="D51" s="402">
        <f>VLOOKUP($B51,[2]Zestawienie2!$A$76:$AC$115,20,FALSE)</f>
        <v>14.5</v>
      </c>
      <c r="E51" s="403">
        <f>VLOOKUP($B51,[2]Zestawienie2!$A$76:$AC$115,21,FALSE)</f>
        <v>18</v>
      </c>
      <c r="F51" s="404">
        <f>VLOOKUP($B51,[2]Zestawienie2!$A$76:$AC$115,18,FALSE)</f>
        <v>14.5</v>
      </c>
      <c r="G51" s="405">
        <f>VLOOKUP($B51,[2]Zestawienie2!$A$76:$AC$115,19,FALSE)</f>
        <v>18</v>
      </c>
      <c r="H51" s="406">
        <f>VLOOKUP($B51,[2]Zestawienie2!$A$77:$AC$153,22,FALSE)</f>
        <v>0</v>
      </c>
      <c r="I51" s="407">
        <f>VLOOKUP($B51,[2]Zestawienie2!$A$77:$AC$153,23,FALSE)</f>
        <v>0</v>
      </c>
      <c r="J51" s="408">
        <f>VLOOKUP($B51,[2]Zestawienie2!$A$77:$AC$153,24,FALSE)</f>
        <v>7.4074074074074066</v>
      </c>
      <c r="K51" s="407">
        <f>VLOOKUP($B51,[2]Zestawienie2!$A$77:$AC$153,25,FALSE)</f>
        <v>2.8571428571428572</v>
      </c>
      <c r="L51" s="408">
        <f>VLOOKUP($B51,[2]Zestawienie2!$A$77:$AC$153,26,FALSE)</f>
        <v>7.4074074074074066</v>
      </c>
      <c r="M51" s="407">
        <f>VLOOKUP($B51,[2]Zestawienie2!$A$77:$AC$153,27,FALSE)</f>
        <v>2.8571428571428572</v>
      </c>
      <c r="N51" s="408">
        <f>VLOOKUP($B51,[2]Zestawienie2!$A$77:$AC$153,28,FALSE)</f>
        <v>7.4074074074074066</v>
      </c>
      <c r="O51" s="409">
        <f>VLOOKUP($B51,[2]Zestawienie2!$A$77:$AC$153,29,FALSE)</f>
        <v>5.8823529411764701</v>
      </c>
      <c r="P51"/>
    </row>
    <row r="52" spans="1:16" x14ac:dyDescent="0.35">
      <c r="A52"/>
      <c r="B52" s="416" t="s">
        <v>42</v>
      </c>
      <c r="C52" s="401" t="str">
        <f>VLOOKUP($B52,[2]Zestawienie2!$A$76:$AC$115,3,FALSE)</f>
        <v>kg</v>
      </c>
      <c r="D52" s="402">
        <f>VLOOKUP($B52,[2]Zestawienie2!$A$76:$AC$115,20,FALSE)</f>
        <v>16.2</v>
      </c>
      <c r="E52" s="403">
        <f>VLOOKUP($B52,[2]Zestawienie2!$A$76:$AC$115,21,FALSE)</f>
        <v>18.600000000000001</v>
      </c>
      <c r="F52" s="404">
        <f>VLOOKUP($B52,[2]Zestawienie2!$A$76:$AC$115,18,FALSE)</f>
        <v>14</v>
      </c>
      <c r="G52" s="405">
        <f>VLOOKUP($B52,[2]Zestawienie2!$A$76:$AC$115,19,FALSE)</f>
        <v>17</v>
      </c>
      <c r="H52" s="406">
        <f>VLOOKUP($B52,[2]Zestawienie2!$A$77:$AC$153,22,FALSE)</f>
        <v>15.714285714285708</v>
      </c>
      <c r="I52" s="407">
        <f>VLOOKUP($B52,[2]Zestawienie2!$A$77:$AC$153,23,FALSE)</f>
        <v>9.4117647058823604</v>
      </c>
      <c r="J52" s="408">
        <f>VLOOKUP($B52,[2]Zestawienie2!$A$77:$AC$153,24,FALSE)</f>
        <v>24.61538461538461</v>
      </c>
      <c r="K52" s="407">
        <f>VLOOKUP($B52,[2]Zestawienie2!$A$77:$AC$153,25,FALSE)</f>
        <v>20.000000000000011</v>
      </c>
      <c r="L52" s="408">
        <f>VLOOKUP($B52,[2]Zestawienie2!$A$77:$AC$153,26,FALSE)</f>
        <v>11.724137931034479</v>
      </c>
      <c r="M52" s="407">
        <f>VLOOKUP($B52,[2]Zestawienie2!$A$77:$AC$153,27,FALSE)</f>
        <v>14.814814814814827</v>
      </c>
      <c r="N52" s="408">
        <f>VLOOKUP($B52,[2]Zestawienie2!$A$77:$AC$153,28,FALSE)</f>
        <v>13.44537815126049</v>
      </c>
      <c r="O52" s="409">
        <f>VLOOKUP($B52,[2]Zestawienie2!$A$77:$AC$153,29,FALSE)</f>
        <v>-10.576923076923073</v>
      </c>
      <c r="P52"/>
    </row>
    <row r="53" spans="1:16" ht="21.75" thickBot="1" x14ac:dyDescent="0.4">
      <c r="A53"/>
      <c r="B53" s="417" t="s">
        <v>35</v>
      </c>
      <c r="C53" s="418" t="str">
        <f>VLOOKUP($B53,[2]Zestawienie2!$A$76:$AC$115,3,FALSE)</f>
        <v>kg</v>
      </c>
      <c r="D53" s="419">
        <f>VLOOKUP($B53,[2]Zestawienie2!$A$76:$AC$115,20,FALSE)</f>
        <v>16.8</v>
      </c>
      <c r="E53" s="420">
        <f>VLOOKUP($B53,[2]Zestawienie2!$A$76:$AC$115,21,FALSE)</f>
        <v>20.166666666666668</v>
      </c>
      <c r="F53" s="421">
        <f>VLOOKUP($B53,[2]Zestawienie2!$A$76:$AC$115,18,FALSE)</f>
        <v>17.36</v>
      </c>
      <c r="G53" s="422">
        <f>VLOOKUP($B53,[2]Zestawienie2!$A$76:$AC$115,19,FALSE)</f>
        <v>21.6</v>
      </c>
      <c r="H53" s="426">
        <f>VLOOKUP($B53,[2]Zestawienie2!$A$77:$AC$153,22,FALSE)</f>
        <v>-3.2258064516128964</v>
      </c>
      <c r="I53" s="423">
        <f>VLOOKUP($B53,[2]Zestawienie2!$A$77:$AC$153,23,FALSE)</f>
        <v>-6.6358024691358031</v>
      </c>
      <c r="J53" s="424">
        <f>VLOOKUP($B53,[2]Zestawienie2!$A$77:$AC$153,24,FALSE)</f>
        <v>-4.5454545454545494</v>
      </c>
      <c r="K53" s="423">
        <f>VLOOKUP($B53,[2]Zestawienie2!$A$77:$AC$153,25,FALSE)</f>
        <v>-4.8742138364779786</v>
      </c>
      <c r="L53" s="424">
        <f>VLOOKUP($B53,[2]Zestawienie2!$A$77:$AC$153,26,FALSE)</f>
        <v>-5.6179775280898872</v>
      </c>
      <c r="M53" s="423">
        <f>VLOOKUP($B53,[2]Zestawienie2!$A$77:$AC$153,27,FALSE)</f>
        <v>-4.8742138364779786</v>
      </c>
      <c r="N53" s="424">
        <f>VLOOKUP($B53,[2]Zestawienie2!$A$77:$AC$153,28,FALSE)</f>
        <v>-3.0023094688221685</v>
      </c>
      <c r="O53" s="425">
        <f>VLOOKUP($B53,[2]Zestawienie2!$A$77:$AC$153,29,FALSE)</f>
        <v>-0.16501650165015566</v>
      </c>
      <c r="P53"/>
    </row>
    <row r="54" spans="1:16" x14ac:dyDescent="0.35">
      <c r="A54"/>
      <c r="B54" s="414" t="s">
        <v>43</v>
      </c>
      <c r="C54" s="401" t="s">
        <v>4</v>
      </c>
      <c r="D54" s="402">
        <v>14.5</v>
      </c>
      <c r="E54" s="403">
        <v>18</v>
      </c>
      <c r="F54" s="404">
        <v>13.5</v>
      </c>
      <c r="G54" s="405">
        <v>17.5</v>
      </c>
      <c r="H54" s="406">
        <v>7.4074074074074066</v>
      </c>
      <c r="I54" s="407">
        <v>2.8571428571428572</v>
      </c>
      <c r="J54" s="408">
        <v>7.4074074074074066</v>
      </c>
      <c r="K54" s="407">
        <v>2.8571428571428572</v>
      </c>
      <c r="L54" s="408">
        <v>7.4074074074074066</v>
      </c>
      <c r="M54" s="407">
        <v>5.8823529411764701</v>
      </c>
      <c r="N54" s="408">
        <v>11.538461538461538</v>
      </c>
      <c r="O54" s="409">
        <v>3.8461538461538534</v>
      </c>
      <c r="P54"/>
    </row>
    <row r="55" spans="1:16" x14ac:dyDescent="0.35">
      <c r="A55"/>
      <c r="B55" s="416" t="s">
        <v>42</v>
      </c>
      <c r="C55" s="401" t="s">
        <v>4</v>
      </c>
      <c r="D55" s="402">
        <v>14</v>
      </c>
      <c r="E55" s="403">
        <v>17</v>
      </c>
      <c r="F55" s="404">
        <v>13</v>
      </c>
      <c r="G55" s="405">
        <v>15.5</v>
      </c>
      <c r="H55" s="406">
        <v>7.6923076923076925</v>
      </c>
      <c r="I55" s="407">
        <v>9.67741935483871</v>
      </c>
      <c r="J55" s="408">
        <v>-3.4482758620689653</v>
      </c>
      <c r="K55" s="407">
        <v>4.9382716049382758</v>
      </c>
      <c r="L55" s="408">
        <v>-1.9607843137254981</v>
      </c>
      <c r="M55" s="407">
        <v>-18.26923076923077</v>
      </c>
      <c r="N55" s="408">
        <v>-9.67741935483871</v>
      </c>
      <c r="O55" s="409">
        <v>-25.000000000000007</v>
      </c>
      <c r="P55"/>
    </row>
    <row r="56" spans="1:16" ht="21.75" thickBot="1" x14ac:dyDescent="0.4">
      <c r="B56" s="417" t="s">
        <v>35</v>
      </c>
      <c r="C56" s="418" t="s">
        <v>4</v>
      </c>
      <c r="D56" s="419">
        <v>17.36</v>
      </c>
      <c r="E56" s="420">
        <v>21.6</v>
      </c>
      <c r="F56" s="421">
        <v>17.600000000000001</v>
      </c>
      <c r="G56" s="422">
        <v>21.2</v>
      </c>
      <c r="H56" s="426">
        <v>-1.3636363636363749</v>
      </c>
      <c r="I56" s="423">
        <v>1.8867924528301987</v>
      </c>
      <c r="J56" s="424">
        <v>-2.4719101123595575</v>
      </c>
      <c r="K56" s="423">
        <v>1.8867924528301987</v>
      </c>
      <c r="L56" s="424">
        <v>0.23094688221708512</v>
      </c>
      <c r="M56" s="423">
        <v>6.9306930693069413</v>
      </c>
      <c r="N56" s="424">
        <v>1.5204678362573194</v>
      </c>
      <c r="O56" s="425">
        <v>4.5161290322580658</v>
      </c>
    </row>
  </sheetData>
  <phoneticPr fontId="21" type="noConversion"/>
  <conditionalFormatting sqref="H39:I39">
    <cfRule type="cellIs" dxfId="234" priority="121" operator="lessThan">
      <formula>0</formula>
    </cfRule>
    <cfRule type="cellIs" dxfId="233" priority="122" operator="greaterThan">
      <formula>0</formula>
    </cfRule>
  </conditionalFormatting>
  <conditionalFormatting sqref="H39:I39">
    <cfRule type="cellIs" dxfId="232" priority="123" operator="lessThan">
      <formula>0</formula>
    </cfRule>
    <cfRule type="cellIs" dxfId="231" priority="124" operator="greaterThan">
      <formula>0</formula>
    </cfRule>
  </conditionalFormatting>
  <conditionalFormatting sqref="H38:I38">
    <cfRule type="cellIs" dxfId="230" priority="119" operator="lessThan">
      <formula>0</formula>
    </cfRule>
    <cfRule type="cellIs" dxfId="229" priority="120" operator="greaterThan">
      <formula>0</formula>
    </cfRule>
  </conditionalFormatting>
  <conditionalFormatting sqref="H39:I39">
    <cfRule type="cellIs" dxfId="228" priority="115" operator="lessThan">
      <formula>0</formula>
    </cfRule>
    <cfRule type="cellIs" dxfId="227" priority="116" operator="greaterThan">
      <formula>0</formula>
    </cfRule>
  </conditionalFormatting>
  <conditionalFormatting sqref="H39:I39">
    <cfRule type="cellIs" dxfId="226" priority="117" operator="lessThan">
      <formula>0</formula>
    </cfRule>
    <cfRule type="cellIs" dxfId="225" priority="118" operator="greaterThan">
      <formula>0</formula>
    </cfRule>
  </conditionalFormatting>
  <conditionalFormatting sqref="H39:I39">
    <cfRule type="cellIs" dxfId="224" priority="113" operator="lessThan">
      <formula>0</formula>
    </cfRule>
    <cfRule type="cellIs" dxfId="223" priority="114" operator="greaterThan">
      <formula>0</formula>
    </cfRule>
  </conditionalFormatting>
  <conditionalFormatting sqref="H43">
    <cfRule type="cellIs" dxfId="222" priority="109" operator="lessThan">
      <formula>0</formula>
    </cfRule>
    <cfRule type="cellIs" dxfId="221" priority="110" operator="greaterThan">
      <formula>0</formula>
    </cfRule>
  </conditionalFormatting>
  <conditionalFormatting sqref="H38:I38">
    <cfRule type="cellIs" dxfId="220" priority="111" operator="lessThan">
      <formula>0</formula>
    </cfRule>
    <cfRule type="cellIs" dxfId="219" priority="112" operator="greaterThan">
      <formula>0</formula>
    </cfRule>
  </conditionalFormatting>
  <conditionalFormatting sqref="H43:I43">
    <cfRule type="cellIs" dxfId="218" priority="107" operator="lessThan">
      <formula>0</formula>
    </cfRule>
    <cfRule type="cellIs" dxfId="217" priority="108" operator="greaterThan">
      <formula>0</formula>
    </cfRule>
  </conditionalFormatting>
  <conditionalFormatting sqref="H45">
    <cfRule type="cellIs" dxfId="216" priority="59" operator="lessThan">
      <formula>0</formula>
    </cfRule>
    <cfRule type="cellIs" dxfId="215" priority="60" operator="greaterThan">
      <formula>0</formula>
    </cfRule>
  </conditionalFormatting>
  <conditionalFormatting sqref="H45:I45">
    <cfRule type="cellIs" dxfId="214" priority="57" operator="lessThan">
      <formula>0</formula>
    </cfRule>
    <cfRule type="cellIs" dxfId="213" priority="58" operator="greaterThan">
      <formula>0</formula>
    </cfRule>
  </conditionalFormatting>
  <conditionalFormatting sqref="H45:I45">
    <cfRule type="cellIs" dxfId="212" priority="55" operator="lessThan">
      <formula>0</formula>
    </cfRule>
    <cfRule type="cellIs" dxfId="211" priority="56" operator="greaterThan">
      <formula>0</formula>
    </cfRule>
  </conditionalFormatting>
  <conditionalFormatting sqref="H46:I47">
    <cfRule type="cellIs" dxfId="210" priority="53" operator="lessThan">
      <formula>0</formula>
    </cfRule>
    <cfRule type="cellIs" dxfId="209" priority="54" operator="greaterThan">
      <formula>0</formula>
    </cfRule>
  </conditionalFormatting>
  <conditionalFormatting sqref="H46:I47">
    <cfRule type="cellIs" dxfId="208" priority="51" operator="lessThan">
      <formula>0</formula>
    </cfRule>
    <cfRule type="cellIs" dxfId="207" priority="52" operator="greaterThan">
      <formula>0</formula>
    </cfRule>
  </conditionalFormatting>
  <conditionalFormatting sqref="H46:I47">
    <cfRule type="cellIs" dxfId="206" priority="47" operator="lessThan">
      <formula>0</formula>
    </cfRule>
    <cfRule type="cellIs" dxfId="205" priority="48" operator="greaterThan">
      <formula>0</formula>
    </cfRule>
  </conditionalFormatting>
  <conditionalFormatting sqref="H46:I47">
    <cfRule type="cellIs" dxfId="204" priority="49" operator="lessThan">
      <formula>0</formula>
    </cfRule>
    <cfRule type="cellIs" dxfId="203" priority="50" operator="greaterThan">
      <formula>0</formula>
    </cfRule>
  </conditionalFormatting>
  <conditionalFormatting sqref="H48:I49">
    <cfRule type="cellIs" dxfId="202" priority="45" operator="lessThan">
      <formula>0</formula>
    </cfRule>
    <cfRule type="cellIs" dxfId="201" priority="46" operator="greaterThan">
      <formula>0</formula>
    </cfRule>
  </conditionalFormatting>
  <conditionalFormatting sqref="H50:I50">
    <cfRule type="cellIs" dxfId="200" priority="41" operator="lessThan">
      <formula>0</formula>
    </cfRule>
    <cfRule type="cellIs" dxfId="199" priority="42" operator="greaterThan">
      <formula>0</formula>
    </cfRule>
  </conditionalFormatting>
  <conditionalFormatting sqref="H50">
    <cfRule type="cellIs" dxfId="198" priority="43" operator="lessThan">
      <formula>0</formula>
    </cfRule>
    <cfRule type="cellIs" dxfId="197" priority="44" operator="greaterThan">
      <formula>0</formula>
    </cfRule>
  </conditionalFormatting>
  <conditionalFormatting sqref="H50:I50">
    <cfRule type="cellIs" dxfId="196" priority="39" operator="lessThan">
      <formula>0</formula>
    </cfRule>
    <cfRule type="cellIs" dxfId="195" priority="40" operator="greaterThan">
      <formula>0</formula>
    </cfRule>
  </conditionalFormatting>
  <conditionalFormatting sqref="H50:I50">
    <cfRule type="cellIs" dxfId="194" priority="35" operator="lessThan">
      <formula>0</formula>
    </cfRule>
    <cfRule type="cellIs" dxfId="193" priority="36" operator="greaterThan">
      <formula>0</formula>
    </cfRule>
  </conditionalFormatting>
  <conditionalFormatting sqref="H50">
    <cfRule type="cellIs" dxfId="192" priority="37" operator="lessThan">
      <formula>0</formula>
    </cfRule>
    <cfRule type="cellIs" dxfId="191" priority="38" operator="greaterThan">
      <formula>0</formula>
    </cfRule>
  </conditionalFormatting>
  <conditionalFormatting sqref="H50:I50">
    <cfRule type="cellIs" dxfId="190" priority="33" operator="lessThan">
      <formula>0</formula>
    </cfRule>
    <cfRule type="cellIs" dxfId="189" priority="34" operator="greaterThan">
      <formula>0</formula>
    </cfRule>
  </conditionalFormatting>
  <conditionalFormatting sqref="H55:I55">
    <cfRule type="cellIs" dxfId="188" priority="193" operator="lessThan">
      <formula>0</formula>
    </cfRule>
    <cfRule type="cellIs" dxfId="187" priority="194" operator="greaterThan">
      <formula>0</formula>
    </cfRule>
  </conditionalFormatting>
  <conditionalFormatting sqref="H55:I55">
    <cfRule type="cellIs" dxfId="186" priority="191" operator="lessThan">
      <formula>0</formula>
    </cfRule>
    <cfRule type="cellIs" dxfId="185" priority="192" operator="greaterThan">
      <formula>0</formula>
    </cfRule>
  </conditionalFormatting>
  <conditionalFormatting sqref="H55:I55">
    <cfRule type="cellIs" dxfId="184" priority="189" operator="lessThan">
      <formula>0</formula>
    </cfRule>
    <cfRule type="cellIs" dxfId="183" priority="190" operator="greaterThan">
      <formula>0</formula>
    </cfRule>
  </conditionalFormatting>
  <conditionalFormatting sqref="H55:I55">
    <cfRule type="cellIs" dxfId="182" priority="187" operator="lessThan">
      <formula>0</formula>
    </cfRule>
    <cfRule type="cellIs" dxfId="181" priority="188" operator="greaterThan">
      <formula>0</formula>
    </cfRule>
  </conditionalFormatting>
  <conditionalFormatting sqref="H56:I56">
    <cfRule type="cellIs" dxfId="180" priority="183" operator="lessThan">
      <formula>0</formula>
    </cfRule>
    <cfRule type="cellIs" dxfId="179" priority="184" operator="greaterThan">
      <formula>0</formula>
    </cfRule>
  </conditionalFormatting>
  <conditionalFormatting sqref="H56">
    <cfRule type="cellIs" dxfId="178" priority="185" operator="lessThan">
      <formula>0</formula>
    </cfRule>
    <cfRule type="cellIs" dxfId="177" priority="186" operator="greaterThan">
      <formula>0</formula>
    </cfRule>
  </conditionalFormatting>
  <conditionalFormatting sqref="H56:I56">
    <cfRule type="cellIs" dxfId="176" priority="181" operator="lessThan">
      <formula>0</formula>
    </cfRule>
    <cfRule type="cellIs" dxfId="175" priority="182" operator="greaterThan">
      <formula>0</formula>
    </cfRule>
  </conditionalFormatting>
  <conditionalFormatting sqref="H56:I56">
    <cfRule type="cellIs" dxfId="174" priority="177" operator="lessThan">
      <formula>0</formula>
    </cfRule>
    <cfRule type="cellIs" dxfId="173" priority="178" operator="greaterThan">
      <formula>0</formula>
    </cfRule>
  </conditionalFormatting>
  <conditionalFormatting sqref="H56">
    <cfRule type="cellIs" dxfId="172" priority="179" operator="lessThan">
      <formula>0</formula>
    </cfRule>
    <cfRule type="cellIs" dxfId="171" priority="180" operator="greaterThan">
      <formula>0</formula>
    </cfRule>
  </conditionalFormatting>
  <conditionalFormatting sqref="H56:I56">
    <cfRule type="cellIs" dxfId="170" priority="175" operator="lessThan">
      <formula>0</formula>
    </cfRule>
    <cfRule type="cellIs" dxfId="169" priority="176" operator="greaterThan">
      <formula>0</formula>
    </cfRule>
  </conditionalFormatting>
  <conditionalFormatting sqref="H56:I56">
    <cfRule type="cellIs" dxfId="168" priority="171" operator="lessThan">
      <formula>0</formula>
    </cfRule>
    <cfRule type="cellIs" dxfId="167" priority="172" operator="greaterThan">
      <formula>0</formula>
    </cfRule>
  </conditionalFormatting>
  <conditionalFormatting sqref="H56">
    <cfRule type="cellIs" dxfId="166" priority="173" operator="lessThan">
      <formula>0</formula>
    </cfRule>
    <cfRule type="cellIs" dxfId="165" priority="174" operator="greaterThan">
      <formula>0</formula>
    </cfRule>
  </conditionalFormatting>
  <conditionalFormatting sqref="H56:I56">
    <cfRule type="cellIs" dxfId="164" priority="169" operator="lessThan">
      <formula>0</formula>
    </cfRule>
    <cfRule type="cellIs" dxfId="163" priority="170" operator="greaterThan">
      <formula>0</formula>
    </cfRule>
  </conditionalFormatting>
  <conditionalFormatting sqref="H53">
    <cfRule type="cellIs" dxfId="162" priority="5" operator="lessThan">
      <formula>0</formula>
    </cfRule>
    <cfRule type="cellIs" dxfId="161" priority="6" operator="greaterThan">
      <formula>0</formula>
    </cfRule>
  </conditionalFormatting>
  <conditionalFormatting sqref="H53:I53">
    <cfRule type="cellIs" dxfId="160" priority="3" operator="lessThan">
      <formula>0</formula>
    </cfRule>
    <cfRule type="cellIs" dxfId="159" priority="4" operator="greaterThan">
      <formula>0</formula>
    </cfRule>
  </conditionalFormatting>
  <conditionalFormatting sqref="H53:I53">
    <cfRule type="cellIs" dxfId="158" priority="1" operator="lessThan">
      <formula>0</formula>
    </cfRule>
    <cfRule type="cellIs" dxfId="157" priority="2" operator="greaterThan">
      <formula>0</formula>
    </cfRule>
  </conditionalFormatting>
  <conditionalFormatting sqref="H7:I19">
    <cfRule type="cellIs" dxfId="156" priority="161" operator="lessThan">
      <formula>0</formula>
    </cfRule>
    <cfRule type="cellIs" dxfId="155" priority="162" operator="greaterThan">
      <formula>0</formula>
    </cfRule>
  </conditionalFormatting>
  <conditionalFormatting sqref="H20:I20">
    <cfRule type="cellIs" dxfId="154" priority="159" operator="lessThan">
      <formula>0</formula>
    </cfRule>
    <cfRule type="cellIs" dxfId="153" priority="160" operator="greaterThan">
      <formula>0</formula>
    </cfRule>
  </conditionalFormatting>
  <conditionalFormatting sqref="H21:I21">
    <cfRule type="cellIs" dxfId="152" priority="157" operator="lessThan">
      <formula>0</formula>
    </cfRule>
    <cfRule type="cellIs" dxfId="151" priority="158" operator="greaterThan">
      <formula>0</formula>
    </cfRule>
  </conditionalFormatting>
  <conditionalFormatting sqref="H20:I20">
    <cfRule type="cellIs" dxfId="150" priority="155" operator="lessThan">
      <formula>0</formula>
    </cfRule>
    <cfRule type="cellIs" dxfId="149" priority="156" operator="greaterThan">
      <formula>0</formula>
    </cfRule>
  </conditionalFormatting>
  <conditionalFormatting sqref="H21:I21">
    <cfRule type="cellIs" dxfId="148" priority="153" operator="lessThan">
      <formula>0</formula>
    </cfRule>
    <cfRule type="cellIs" dxfId="147" priority="154" operator="greaterThan">
      <formula>0</formula>
    </cfRule>
  </conditionalFormatting>
  <conditionalFormatting sqref="H24:I24">
    <cfRule type="cellIs" dxfId="146" priority="151" operator="lessThan">
      <formula>0</formula>
    </cfRule>
    <cfRule type="cellIs" dxfId="145" priority="152" operator="greaterThan">
      <formula>0</formula>
    </cfRule>
  </conditionalFormatting>
  <conditionalFormatting sqref="H23:I23">
    <cfRule type="cellIs" dxfId="144" priority="149" operator="lessThan">
      <formula>0</formula>
    </cfRule>
    <cfRule type="cellIs" dxfId="143" priority="150" operator="greaterThan">
      <formula>0</formula>
    </cfRule>
  </conditionalFormatting>
  <conditionalFormatting sqref="H23:I23">
    <cfRule type="cellIs" dxfId="142" priority="147" operator="lessThan">
      <formula>0</formula>
    </cfRule>
    <cfRule type="cellIs" dxfId="141" priority="148" operator="greaterThan">
      <formula>0</formula>
    </cfRule>
  </conditionalFormatting>
  <conditionalFormatting sqref="H38:I39">
    <cfRule type="cellIs" dxfId="140" priority="145" operator="lessThan">
      <formula>0</formula>
    </cfRule>
    <cfRule type="cellIs" dxfId="139" priority="146" operator="greaterThan">
      <formula>0</formula>
    </cfRule>
  </conditionalFormatting>
  <conditionalFormatting sqref="H43:I43">
    <cfRule type="cellIs" dxfId="138" priority="141" operator="lessThan">
      <formula>0</formula>
    </cfRule>
    <cfRule type="cellIs" dxfId="137" priority="142" operator="greaterThan">
      <formula>0</formula>
    </cfRule>
  </conditionalFormatting>
  <conditionalFormatting sqref="H43">
    <cfRule type="cellIs" dxfId="136" priority="143" operator="lessThan">
      <formula>0</formula>
    </cfRule>
    <cfRule type="cellIs" dxfId="135" priority="144" operator="greaterThan">
      <formula>0</formula>
    </cfRule>
  </conditionalFormatting>
  <conditionalFormatting sqref="H43:I43">
    <cfRule type="cellIs" dxfId="134" priority="139" operator="lessThan">
      <formula>0</formula>
    </cfRule>
    <cfRule type="cellIs" dxfId="133" priority="140" operator="greaterThan">
      <formula>0</formula>
    </cfRule>
  </conditionalFormatting>
  <conditionalFormatting sqref="H39:I39">
    <cfRule type="cellIs" dxfId="132" priority="137" operator="lessThan">
      <formula>0</formula>
    </cfRule>
    <cfRule type="cellIs" dxfId="131" priority="138" operator="greaterThan">
      <formula>0</formula>
    </cfRule>
  </conditionalFormatting>
  <conditionalFormatting sqref="H38:I38">
    <cfRule type="cellIs" dxfId="130" priority="135" operator="lessThan">
      <formula>0</formula>
    </cfRule>
    <cfRule type="cellIs" dxfId="129" priority="136" operator="greaterThan">
      <formula>0</formula>
    </cfRule>
  </conditionalFormatting>
  <conditionalFormatting sqref="H37:I37">
    <cfRule type="cellIs" dxfId="128" priority="133" operator="lessThan">
      <formula>0</formula>
    </cfRule>
    <cfRule type="cellIs" dxfId="127" priority="134" operator="greaterThan">
      <formula>0</formula>
    </cfRule>
  </conditionalFormatting>
  <conditionalFormatting sqref="H37:I37">
    <cfRule type="cellIs" dxfId="126" priority="131" operator="lessThan">
      <formula>0</formula>
    </cfRule>
    <cfRule type="cellIs" dxfId="125" priority="132" operator="greaterThan">
      <formula>0</formula>
    </cfRule>
  </conditionalFormatting>
  <conditionalFormatting sqref="H38:I38">
    <cfRule type="cellIs" dxfId="124" priority="127" operator="lessThan">
      <formula>0</formula>
    </cfRule>
    <cfRule type="cellIs" dxfId="123" priority="128" operator="greaterThan">
      <formula>0</formula>
    </cfRule>
  </conditionalFormatting>
  <conditionalFormatting sqref="H38:I38">
    <cfRule type="cellIs" dxfId="122" priority="125" operator="lessThan">
      <formula>0</formula>
    </cfRule>
    <cfRule type="cellIs" dxfId="121" priority="126" operator="greaterThan">
      <formula>0</formula>
    </cfRule>
  </conditionalFormatting>
  <conditionalFormatting sqref="H38:I38">
    <cfRule type="cellIs" dxfId="120" priority="129" operator="lessThan">
      <formula>0</formula>
    </cfRule>
    <cfRule type="cellIs" dxfId="119" priority="130" operator="greaterThan">
      <formula>0</formula>
    </cfRule>
  </conditionalFormatting>
  <conditionalFormatting sqref="H43:I43">
    <cfRule type="cellIs" dxfId="118" priority="105" operator="lessThan">
      <formula>0</formula>
    </cfRule>
    <cfRule type="cellIs" dxfId="117" priority="106" operator="greaterThan">
      <formula>0</formula>
    </cfRule>
  </conditionalFormatting>
  <conditionalFormatting sqref="H41:I41">
    <cfRule type="cellIs" dxfId="116" priority="103" operator="lessThan">
      <formula>0</formula>
    </cfRule>
    <cfRule type="cellIs" dxfId="115" priority="104" operator="greaterThan">
      <formula>0</formula>
    </cfRule>
  </conditionalFormatting>
  <conditionalFormatting sqref="H40:I40">
    <cfRule type="cellIs" dxfId="114" priority="101" operator="lessThan">
      <formula>0</formula>
    </cfRule>
    <cfRule type="cellIs" dxfId="113" priority="102" operator="greaterThan">
      <formula>0</formula>
    </cfRule>
  </conditionalFormatting>
  <conditionalFormatting sqref="H40:I40">
    <cfRule type="cellIs" dxfId="112" priority="99" operator="lessThan">
      <formula>0</formula>
    </cfRule>
    <cfRule type="cellIs" dxfId="111" priority="100" operator="greaterThan">
      <formula>0</formula>
    </cfRule>
  </conditionalFormatting>
  <conditionalFormatting sqref="H40:I40">
    <cfRule type="cellIs" dxfId="110" priority="97" operator="lessThan">
      <formula>0</formula>
    </cfRule>
    <cfRule type="cellIs" dxfId="109" priority="98" operator="greaterThan">
      <formula>0</formula>
    </cfRule>
  </conditionalFormatting>
  <conditionalFormatting sqref="H40:I40">
    <cfRule type="cellIs" dxfId="108" priority="95" operator="lessThan">
      <formula>0</formula>
    </cfRule>
    <cfRule type="cellIs" dxfId="107" priority="96" operator="greaterThan">
      <formula>0</formula>
    </cfRule>
  </conditionalFormatting>
  <conditionalFormatting sqref="H40:I40">
    <cfRule type="cellIs" dxfId="106" priority="91" operator="lessThan">
      <formula>0</formula>
    </cfRule>
    <cfRule type="cellIs" dxfId="105" priority="92" operator="greaterThan">
      <formula>0</formula>
    </cfRule>
  </conditionalFormatting>
  <conditionalFormatting sqref="H40:I40">
    <cfRule type="cellIs" dxfId="104" priority="89" operator="lessThan">
      <formula>0</formula>
    </cfRule>
    <cfRule type="cellIs" dxfId="103" priority="90" operator="greaterThan">
      <formula>0</formula>
    </cfRule>
  </conditionalFormatting>
  <conditionalFormatting sqref="H40:I40">
    <cfRule type="cellIs" dxfId="102" priority="93" operator="lessThan">
      <formula>0</formula>
    </cfRule>
    <cfRule type="cellIs" dxfId="101" priority="94" operator="greaterThan">
      <formula>0</formula>
    </cfRule>
  </conditionalFormatting>
  <conditionalFormatting sqref="H43:I43">
    <cfRule type="cellIs" dxfId="100" priority="87" operator="lessThan">
      <formula>0</formula>
    </cfRule>
    <cfRule type="cellIs" dxfId="99" priority="88" operator="greaterThan">
      <formula>0</formula>
    </cfRule>
  </conditionalFormatting>
  <conditionalFormatting sqref="H42:I42">
    <cfRule type="cellIs" dxfId="98" priority="85" operator="lessThan">
      <formula>0</formula>
    </cfRule>
    <cfRule type="cellIs" dxfId="97" priority="86" operator="greaterThan">
      <formula>0</formula>
    </cfRule>
  </conditionalFormatting>
  <conditionalFormatting sqref="H42:I42">
    <cfRule type="cellIs" dxfId="96" priority="83" operator="lessThan">
      <formula>0</formula>
    </cfRule>
    <cfRule type="cellIs" dxfId="95" priority="84" operator="greaterThan">
      <formula>0</formula>
    </cfRule>
  </conditionalFormatting>
  <conditionalFormatting sqref="H42:I42">
    <cfRule type="cellIs" dxfId="94" priority="81" operator="lessThan">
      <formula>0</formula>
    </cfRule>
    <cfRule type="cellIs" dxfId="93" priority="82" operator="greaterThan">
      <formula>0</formula>
    </cfRule>
  </conditionalFormatting>
  <conditionalFormatting sqref="H42:I42">
    <cfRule type="cellIs" dxfId="92" priority="79" operator="lessThan">
      <formula>0</formula>
    </cfRule>
    <cfRule type="cellIs" dxfId="91" priority="80" operator="greaterThan">
      <formula>0</formula>
    </cfRule>
  </conditionalFormatting>
  <conditionalFormatting sqref="H27:I27 H29:I29 H31:I31 H33:I33 H35:I35">
    <cfRule type="cellIs" dxfId="90" priority="77" operator="lessThan">
      <formula>0</formula>
    </cfRule>
    <cfRule type="cellIs" dxfId="89" priority="78" operator="greaterThan">
      <formula>0</formula>
    </cfRule>
  </conditionalFormatting>
  <conditionalFormatting sqref="H26:I26 H28:I28 H30:I30 H32:I32 H34:I34">
    <cfRule type="cellIs" dxfId="88" priority="75" operator="lessThan">
      <formula>0</formula>
    </cfRule>
    <cfRule type="cellIs" dxfId="87" priority="76" operator="greaterThan">
      <formula>0</formula>
    </cfRule>
  </conditionalFormatting>
  <conditionalFormatting sqref="H26:I26 H28:I28 H30:I30 H32:I32 H34:I34">
    <cfRule type="cellIs" dxfId="86" priority="73" operator="lessThan">
      <formula>0</formula>
    </cfRule>
    <cfRule type="cellIs" dxfId="85" priority="74" operator="greaterThan">
      <formula>0</formula>
    </cfRule>
  </conditionalFormatting>
  <conditionalFormatting sqref="H45:I45">
    <cfRule type="cellIs" dxfId="84" priority="69" operator="lessThan">
      <formula>0</formula>
    </cfRule>
    <cfRule type="cellIs" dxfId="83" priority="70" operator="greaterThan">
      <formula>0</formula>
    </cfRule>
  </conditionalFormatting>
  <conditionalFormatting sqref="H45">
    <cfRule type="cellIs" dxfId="82" priority="71" operator="lessThan">
      <formula>0</formula>
    </cfRule>
    <cfRule type="cellIs" dxfId="81" priority="72" operator="greaterThan">
      <formula>0</formula>
    </cfRule>
  </conditionalFormatting>
  <conditionalFormatting sqref="H45:I45">
    <cfRule type="cellIs" dxfId="80" priority="67" operator="lessThan">
      <formula>0</formula>
    </cfRule>
    <cfRule type="cellIs" dxfId="79" priority="68" operator="greaterThan">
      <formula>0</formula>
    </cfRule>
  </conditionalFormatting>
  <conditionalFormatting sqref="H45:I45">
    <cfRule type="cellIs" dxfId="78" priority="63" operator="lessThan">
      <formula>0</formula>
    </cfRule>
    <cfRule type="cellIs" dxfId="77" priority="64" operator="greaterThan">
      <formula>0</formula>
    </cfRule>
  </conditionalFormatting>
  <conditionalFormatting sqref="H45">
    <cfRule type="cellIs" dxfId="76" priority="65" operator="lessThan">
      <formula>0</formula>
    </cfRule>
    <cfRule type="cellIs" dxfId="75" priority="66" operator="greaterThan">
      <formula>0</formula>
    </cfRule>
  </conditionalFormatting>
  <conditionalFormatting sqref="H45:I45">
    <cfRule type="cellIs" dxfId="74" priority="61" operator="lessThan">
      <formula>0</formula>
    </cfRule>
    <cfRule type="cellIs" dxfId="73" priority="62" operator="greaterThan">
      <formula>0</formula>
    </cfRule>
  </conditionalFormatting>
  <conditionalFormatting sqref="H50:I50">
    <cfRule type="cellIs" dxfId="72" priority="29" operator="lessThan">
      <formula>0</formula>
    </cfRule>
    <cfRule type="cellIs" dxfId="71" priority="30" operator="greaterThan">
      <formula>0</formula>
    </cfRule>
  </conditionalFormatting>
  <conditionalFormatting sqref="H50">
    <cfRule type="cellIs" dxfId="70" priority="31" operator="lessThan">
      <formula>0</formula>
    </cfRule>
    <cfRule type="cellIs" dxfId="69" priority="32" operator="greaterThan">
      <formula>0</formula>
    </cfRule>
  </conditionalFormatting>
  <conditionalFormatting sqref="H50:I50">
    <cfRule type="cellIs" dxfId="68" priority="27" operator="lessThan">
      <formula>0</formula>
    </cfRule>
    <cfRule type="cellIs" dxfId="67" priority="28" operator="greaterThan">
      <formula>0</formula>
    </cfRule>
  </conditionalFormatting>
  <conditionalFormatting sqref="H52:I52">
    <cfRule type="cellIs" dxfId="66" priority="25" operator="lessThan">
      <formula>0</formula>
    </cfRule>
    <cfRule type="cellIs" dxfId="65" priority="26" operator="greaterThan">
      <formula>0</formula>
    </cfRule>
  </conditionalFormatting>
  <conditionalFormatting sqref="H52:I52">
    <cfRule type="cellIs" dxfId="64" priority="23" operator="lessThan">
      <formula>0</formula>
    </cfRule>
    <cfRule type="cellIs" dxfId="63" priority="24" operator="greaterThan">
      <formula>0</formula>
    </cfRule>
  </conditionalFormatting>
  <conditionalFormatting sqref="H52:I52">
    <cfRule type="cellIs" dxfId="62" priority="21" operator="lessThan">
      <formula>0</formula>
    </cfRule>
    <cfRule type="cellIs" dxfId="61" priority="22" operator="greaterThan">
      <formula>0</formula>
    </cfRule>
  </conditionalFormatting>
  <conditionalFormatting sqref="H52:I52">
    <cfRule type="cellIs" dxfId="60" priority="19" operator="lessThan">
      <formula>0</formula>
    </cfRule>
    <cfRule type="cellIs" dxfId="59" priority="20" operator="greaterThan">
      <formula>0</formula>
    </cfRule>
  </conditionalFormatting>
  <conditionalFormatting sqref="H53:I53">
    <cfRule type="cellIs" dxfId="58" priority="15" operator="lessThan">
      <formula>0</formula>
    </cfRule>
    <cfRule type="cellIs" dxfId="57" priority="16" operator="greaterThan">
      <formula>0</formula>
    </cfRule>
  </conditionalFormatting>
  <conditionalFormatting sqref="H53">
    <cfRule type="cellIs" dxfId="56" priority="17" operator="lessThan">
      <formula>0</formula>
    </cfRule>
    <cfRule type="cellIs" dxfId="55" priority="18" operator="greaterThan">
      <formula>0</formula>
    </cfRule>
  </conditionalFormatting>
  <conditionalFormatting sqref="H53:I53">
    <cfRule type="cellIs" dxfId="54" priority="13" operator="lessThan">
      <formula>0</formula>
    </cfRule>
    <cfRule type="cellIs" dxfId="53" priority="14" operator="greaterThan">
      <formula>0</formula>
    </cfRule>
  </conditionalFormatting>
  <conditionalFormatting sqref="H53:I53">
    <cfRule type="cellIs" dxfId="52" priority="9" operator="lessThan">
      <formula>0</formula>
    </cfRule>
    <cfRule type="cellIs" dxfId="51" priority="10" operator="greaterThan">
      <formula>0</formula>
    </cfRule>
  </conditionalFormatting>
  <conditionalFormatting sqref="H53">
    <cfRule type="cellIs" dxfId="50" priority="11" operator="lessThan">
      <formula>0</formula>
    </cfRule>
    <cfRule type="cellIs" dxfId="49" priority="12" operator="greaterThan">
      <formula>0</formula>
    </cfRule>
  </conditionalFormatting>
  <conditionalFormatting sqref="H53:I53">
    <cfRule type="cellIs" dxfId="48" priority="7" operator="lessThan">
      <formula>0</formula>
    </cfRule>
    <cfRule type="cellIs" dxfId="47" priority="8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3"/>
  <sheetViews>
    <sheetView showGridLines="0" showZeros="0" zoomScaleNormal="100" workbookViewId="0">
      <selection activeCell="N41" sqref="N41"/>
    </sheetView>
  </sheetViews>
  <sheetFormatPr defaultColWidth="9.140625" defaultRowHeight="18.75" x14ac:dyDescent="0.3"/>
  <cols>
    <col min="1" max="1" width="17.42578125" style="94" customWidth="1"/>
    <col min="2" max="2" width="9.42578125" style="94" customWidth="1"/>
    <col min="3" max="3" width="8.42578125" style="94" customWidth="1"/>
    <col min="4" max="13" width="10.7109375" style="94" customWidth="1"/>
    <col min="14" max="16384" width="9.140625" style="94"/>
  </cols>
  <sheetData>
    <row r="1" spans="1:15" ht="36" customHeight="1" thickBot="1" x14ac:dyDescent="0.35">
      <c r="A1" s="30" t="s">
        <v>488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9.5" thickBot="1" x14ac:dyDescent="0.35">
      <c r="A2" s="240" t="s">
        <v>387</v>
      </c>
      <c r="B2" s="119"/>
      <c r="C2" s="253"/>
      <c r="D2" s="241" t="s">
        <v>249</v>
      </c>
      <c r="E2" s="120"/>
      <c r="F2" s="121" t="s">
        <v>341</v>
      </c>
      <c r="G2" s="120"/>
      <c r="H2" s="120" t="s">
        <v>418</v>
      </c>
      <c r="I2" s="120"/>
      <c r="J2" s="121" t="s">
        <v>260</v>
      </c>
      <c r="K2" s="120"/>
      <c r="L2" s="121" t="s">
        <v>258</v>
      </c>
      <c r="M2" s="120"/>
      <c r="N2" s="120" t="s">
        <v>489</v>
      </c>
      <c r="O2" s="155"/>
    </row>
    <row r="3" spans="1:15" x14ac:dyDescent="0.3">
      <c r="A3" s="122" t="s">
        <v>37</v>
      </c>
      <c r="B3" s="123"/>
      <c r="C3" s="124"/>
      <c r="D3" s="125">
        <v>45790</v>
      </c>
      <c r="E3" s="125"/>
      <c r="F3" s="125">
        <v>45789</v>
      </c>
      <c r="G3" s="125"/>
      <c r="H3" s="125">
        <v>45790</v>
      </c>
      <c r="I3" s="125"/>
      <c r="J3" s="125">
        <v>45790</v>
      </c>
      <c r="K3" s="125"/>
      <c r="L3" s="125">
        <v>45789</v>
      </c>
      <c r="M3" s="125"/>
      <c r="N3" s="125">
        <v>45790</v>
      </c>
      <c r="O3" s="156"/>
    </row>
    <row r="4" spans="1:15" ht="19.5" thickBot="1" x14ac:dyDescent="0.35">
      <c r="A4" s="126" t="s">
        <v>40</v>
      </c>
      <c r="B4" s="326"/>
      <c r="C4" s="327"/>
      <c r="D4" s="329" t="s">
        <v>3</v>
      </c>
      <c r="E4" s="127" t="s">
        <v>2</v>
      </c>
      <c r="F4" s="128" t="s">
        <v>3</v>
      </c>
      <c r="G4" s="127" t="s">
        <v>2</v>
      </c>
      <c r="H4" s="128" t="s">
        <v>3</v>
      </c>
      <c r="I4" s="127" t="s">
        <v>2</v>
      </c>
      <c r="J4" s="128" t="s">
        <v>3</v>
      </c>
      <c r="K4" s="127" t="s">
        <v>2</v>
      </c>
      <c r="L4" s="128" t="s">
        <v>3</v>
      </c>
      <c r="M4" s="127" t="s">
        <v>2</v>
      </c>
      <c r="N4" s="128" t="s">
        <v>3</v>
      </c>
      <c r="O4" s="160" t="s">
        <v>2</v>
      </c>
    </row>
    <row r="5" spans="1:15" ht="19.5" thickBot="1" x14ac:dyDescent="0.35">
      <c r="A5" s="150" t="s">
        <v>38</v>
      </c>
      <c r="B5" s="151"/>
      <c r="C5" s="129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61"/>
    </row>
    <row r="6" spans="1:15" x14ac:dyDescent="0.3">
      <c r="A6" s="152" t="s">
        <v>108</v>
      </c>
      <c r="B6" s="153"/>
      <c r="C6" s="164" t="s">
        <v>4</v>
      </c>
      <c r="D6" s="330">
        <v>1.5</v>
      </c>
      <c r="E6" s="331">
        <v>2.5</v>
      </c>
      <c r="F6" s="131">
        <v>1.6</v>
      </c>
      <c r="G6" s="132">
        <v>1.6</v>
      </c>
      <c r="H6" s="131">
        <v>1.5</v>
      </c>
      <c r="I6" s="132">
        <v>2</v>
      </c>
      <c r="J6" s="131">
        <v>1</v>
      </c>
      <c r="K6" s="132">
        <v>2</v>
      </c>
      <c r="L6" s="131">
        <v>1.2</v>
      </c>
      <c r="M6" s="132">
        <v>2</v>
      </c>
      <c r="N6" s="131">
        <v>1.2</v>
      </c>
      <c r="O6" s="162">
        <v>1.8</v>
      </c>
    </row>
    <row r="7" spans="1:15" x14ac:dyDescent="0.3">
      <c r="A7" s="152" t="s">
        <v>6</v>
      </c>
      <c r="B7" s="153"/>
      <c r="C7" s="164" t="s">
        <v>4</v>
      </c>
      <c r="D7" s="330">
        <v>2.25</v>
      </c>
      <c r="E7" s="331">
        <v>2.5</v>
      </c>
      <c r="F7" s="131">
        <v>3</v>
      </c>
      <c r="G7" s="132">
        <v>3</v>
      </c>
      <c r="H7" s="131">
        <v>3</v>
      </c>
      <c r="I7" s="132">
        <v>4</v>
      </c>
      <c r="J7" s="131">
        <v>2</v>
      </c>
      <c r="K7" s="132">
        <v>3.3333333333333335</v>
      </c>
      <c r="L7" s="131">
        <v>2</v>
      </c>
      <c r="M7" s="132">
        <v>3</v>
      </c>
      <c r="N7" s="131">
        <v>3</v>
      </c>
      <c r="O7" s="162">
        <v>4</v>
      </c>
    </row>
    <row r="8" spans="1:15" x14ac:dyDescent="0.3">
      <c r="A8" s="152" t="s">
        <v>21</v>
      </c>
      <c r="B8" s="153"/>
      <c r="C8" s="164" t="s">
        <v>17</v>
      </c>
      <c r="D8" s="330">
        <v>5</v>
      </c>
      <c r="E8" s="331">
        <v>6.5</v>
      </c>
      <c r="F8" s="131">
        <v>5</v>
      </c>
      <c r="G8" s="132">
        <v>6</v>
      </c>
      <c r="H8" s="131">
        <v>8</v>
      </c>
      <c r="I8" s="132">
        <v>9</v>
      </c>
      <c r="J8" s="131"/>
      <c r="K8" s="132"/>
      <c r="L8" s="131">
        <v>7.5</v>
      </c>
      <c r="M8" s="132">
        <v>7.5</v>
      </c>
      <c r="N8" s="131"/>
      <c r="O8" s="162"/>
    </row>
    <row r="9" spans="1:15" x14ac:dyDescent="0.3">
      <c r="A9" s="152" t="s">
        <v>7</v>
      </c>
      <c r="B9" s="153"/>
      <c r="C9" s="164" t="s">
        <v>4</v>
      </c>
      <c r="D9" s="330">
        <v>4.25</v>
      </c>
      <c r="E9" s="331">
        <v>5</v>
      </c>
      <c r="F9" s="131">
        <v>5</v>
      </c>
      <c r="G9" s="132">
        <v>5</v>
      </c>
      <c r="H9" s="131">
        <v>2.2000000000000002</v>
      </c>
      <c r="I9" s="132">
        <v>4.75</v>
      </c>
      <c r="J9" s="131">
        <v>3</v>
      </c>
      <c r="K9" s="132">
        <v>4.5</v>
      </c>
      <c r="L9" s="131">
        <v>4.2</v>
      </c>
      <c r="M9" s="132">
        <v>4.5</v>
      </c>
      <c r="N9" s="131">
        <v>4</v>
      </c>
      <c r="O9" s="162">
        <v>4.5</v>
      </c>
    </row>
    <row r="10" spans="1:15" x14ac:dyDescent="0.3">
      <c r="A10" s="152" t="s">
        <v>377</v>
      </c>
      <c r="B10" s="153"/>
      <c r="C10" s="164" t="s">
        <v>17</v>
      </c>
      <c r="D10" s="330">
        <v>4.5</v>
      </c>
      <c r="E10" s="331">
        <v>5.5</v>
      </c>
      <c r="F10" s="131">
        <v>4.5</v>
      </c>
      <c r="G10" s="132">
        <v>5</v>
      </c>
      <c r="H10" s="131"/>
      <c r="I10" s="132"/>
      <c r="J10" s="131"/>
      <c r="K10" s="132"/>
      <c r="L10" s="131">
        <v>5</v>
      </c>
      <c r="M10" s="132">
        <v>6</v>
      </c>
      <c r="N10" s="131"/>
      <c r="O10" s="162"/>
    </row>
    <row r="11" spans="1:15" x14ac:dyDescent="0.3">
      <c r="A11" s="152" t="s">
        <v>8</v>
      </c>
      <c r="B11" s="153"/>
      <c r="C11" s="164" t="s">
        <v>4</v>
      </c>
      <c r="D11" s="330">
        <v>1.4</v>
      </c>
      <c r="E11" s="331">
        <v>1.8</v>
      </c>
      <c r="F11" s="131">
        <v>2</v>
      </c>
      <c r="G11" s="132">
        <v>2.6</v>
      </c>
      <c r="H11" s="131">
        <v>2</v>
      </c>
      <c r="I11" s="132">
        <v>2.8</v>
      </c>
      <c r="J11" s="131">
        <v>1.6</v>
      </c>
      <c r="K11" s="132">
        <v>2.5</v>
      </c>
      <c r="L11" s="131">
        <v>1.8</v>
      </c>
      <c r="M11" s="132">
        <v>2</v>
      </c>
      <c r="N11" s="131">
        <v>2</v>
      </c>
      <c r="O11" s="162">
        <v>2.4</v>
      </c>
    </row>
    <row r="12" spans="1:15" x14ac:dyDescent="0.3">
      <c r="A12" s="152" t="s">
        <v>10</v>
      </c>
      <c r="B12" s="153"/>
      <c r="C12" s="164" t="s">
        <v>4</v>
      </c>
      <c r="D12" s="330">
        <v>7</v>
      </c>
      <c r="E12" s="331">
        <v>8.5</v>
      </c>
      <c r="F12" s="131">
        <v>5.5</v>
      </c>
      <c r="G12" s="132">
        <v>6</v>
      </c>
      <c r="H12" s="131"/>
      <c r="I12" s="132"/>
      <c r="J12" s="131"/>
      <c r="K12" s="132"/>
      <c r="L12" s="131">
        <v>8</v>
      </c>
      <c r="M12" s="132">
        <v>9</v>
      </c>
      <c r="N12" s="131"/>
      <c r="O12" s="162"/>
    </row>
    <row r="13" spans="1:15" x14ac:dyDescent="0.3">
      <c r="A13" s="152" t="s">
        <v>251</v>
      </c>
      <c r="B13" s="153"/>
      <c r="C13" s="164" t="s">
        <v>4</v>
      </c>
      <c r="D13" s="330">
        <v>3</v>
      </c>
      <c r="E13" s="331">
        <v>4.25</v>
      </c>
      <c r="F13" s="131">
        <v>3</v>
      </c>
      <c r="G13" s="132">
        <v>3.5</v>
      </c>
      <c r="H13" s="131">
        <v>5</v>
      </c>
      <c r="I13" s="132">
        <v>7</v>
      </c>
      <c r="J13" s="131">
        <v>3</v>
      </c>
      <c r="K13" s="132">
        <v>6</v>
      </c>
      <c r="L13" s="131">
        <v>4</v>
      </c>
      <c r="M13" s="132">
        <v>4.8</v>
      </c>
      <c r="N13" s="131">
        <v>4</v>
      </c>
      <c r="O13" s="162">
        <v>4.5</v>
      </c>
    </row>
    <row r="14" spans="1:15" x14ac:dyDescent="0.3">
      <c r="A14" s="152" t="s">
        <v>13</v>
      </c>
      <c r="B14" s="153"/>
      <c r="C14" s="164" t="s">
        <v>4</v>
      </c>
      <c r="D14" s="330">
        <v>6</v>
      </c>
      <c r="E14" s="331">
        <v>9</v>
      </c>
      <c r="F14" s="131">
        <v>6</v>
      </c>
      <c r="G14" s="132">
        <v>8</v>
      </c>
      <c r="H14" s="131">
        <v>7</v>
      </c>
      <c r="I14" s="132">
        <v>8</v>
      </c>
      <c r="J14" s="131">
        <v>5</v>
      </c>
      <c r="K14" s="132">
        <v>7</v>
      </c>
      <c r="L14" s="131">
        <v>5.6</v>
      </c>
      <c r="M14" s="132">
        <v>7</v>
      </c>
      <c r="N14" s="131">
        <v>6</v>
      </c>
      <c r="O14" s="162">
        <v>7</v>
      </c>
    </row>
    <row r="15" spans="1:15" x14ac:dyDescent="0.3">
      <c r="A15" s="152" t="s">
        <v>14</v>
      </c>
      <c r="B15" s="153"/>
      <c r="C15" s="164" t="s">
        <v>4</v>
      </c>
      <c r="D15" s="330">
        <v>4.5</v>
      </c>
      <c r="E15" s="331">
        <v>7</v>
      </c>
      <c r="F15" s="131"/>
      <c r="G15" s="132"/>
      <c r="H15" s="131">
        <v>7.5</v>
      </c>
      <c r="I15" s="132">
        <v>6.25</v>
      </c>
      <c r="J15" s="131">
        <v>5.833333333333333</v>
      </c>
      <c r="K15" s="132">
        <v>8.3333333333333339</v>
      </c>
      <c r="L15" s="131">
        <v>4.166666666666667</v>
      </c>
      <c r="M15" s="132">
        <v>6.666666666666667</v>
      </c>
      <c r="N15" s="131"/>
      <c r="O15" s="162"/>
    </row>
    <row r="16" spans="1:15" x14ac:dyDescent="0.3">
      <c r="A16" s="152" t="s">
        <v>113</v>
      </c>
      <c r="B16" s="153"/>
      <c r="C16" s="164" t="s">
        <v>4</v>
      </c>
      <c r="D16" s="330">
        <v>6</v>
      </c>
      <c r="E16" s="331">
        <v>9</v>
      </c>
      <c r="F16" s="131">
        <v>6.333333333333333</v>
      </c>
      <c r="G16" s="132">
        <v>7</v>
      </c>
      <c r="H16" s="131">
        <v>5</v>
      </c>
      <c r="I16" s="132">
        <v>10</v>
      </c>
      <c r="J16" s="131">
        <v>5.833333333333333</v>
      </c>
      <c r="K16" s="132">
        <v>10</v>
      </c>
      <c r="L16" s="131">
        <v>6.666666666666667</v>
      </c>
      <c r="M16" s="132">
        <v>8</v>
      </c>
      <c r="N16" s="131"/>
      <c r="O16" s="162"/>
    </row>
    <row r="17" spans="1:15" x14ac:dyDescent="0.3">
      <c r="A17" s="152" t="s">
        <v>25</v>
      </c>
      <c r="B17" s="153"/>
      <c r="C17" s="164" t="s">
        <v>17</v>
      </c>
      <c r="D17" s="330"/>
      <c r="E17" s="331"/>
      <c r="F17" s="131">
        <v>4</v>
      </c>
      <c r="G17" s="132">
        <v>4</v>
      </c>
      <c r="H17" s="131"/>
      <c r="I17" s="132"/>
      <c r="J17" s="131"/>
      <c r="K17" s="132"/>
      <c r="L17" s="131">
        <v>2</v>
      </c>
      <c r="M17" s="132">
        <v>2.5</v>
      </c>
      <c r="N17" s="131"/>
      <c r="O17" s="162"/>
    </row>
    <row r="18" spans="1:15" x14ac:dyDescent="0.3">
      <c r="A18" s="152" t="s">
        <v>15</v>
      </c>
      <c r="B18" s="153"/>
      <c r="C18" s="164" t="s">
        <v>191</v>
      </c>
      <c r="D18" s="330">
        <v>1.5</v>
      </c>
      <c r="E18" s="331">
        <v>2.25</v>
      </c>
      <c r="F18" s="131">
        <v>1.5</v>
      </c>
      <c r="G18" s="132">
        <v>2.5</v>
      </c>
      <c r="H18" s="131">
        <v>1.5</v>
      </c>
      <c r="I18" s="132">
        <v>2</v>
      </c>
      <c r="J18" s="131">
        <v>1.5</v>
      </c>
      <c r="K18" s="132">
        <v>2</v>
      </c>
      <c r="L18" s="131">
        <v>1.6</v>
      </c>
      <c r="M18" s="132">
        <v>1.8</v>
      </c>
      <c r="N18" s="131">
        <v>1.5</v>
      </c>
      <c r="O18" s="162">
        <v>1.8</v>
      </c>
    </row>
    <row r="19" spans="1:15" x14ac:dyDescent="0.3">
      <c r="A19" s="152" t="s">
        <v>16</v>
      </c>
      <c r="B19" s="153"/>
      <c r="C19" s="164" t="s">
        <v>17</v>
      </c>
      <c r="D19" s="330">
        <v>2.5</v>
      </c>
      <c r="E19" s="331">
        <v>3.2</v>
      </c>
      <c r="F19" s="131"/>
      <c r="G19" s="132"/>
      <c r="H19" s="131">
        <v>2</v>
      </c>
      <c r="I19" s="132">
        <v>3.5</v>
      </c>
      <c r="J19" s="131">
        <v>2.5</v>
      </c>
      <c r="K19" s="132">
        <v>3.6</v>
      </c>
      <c r="L19" s="131">
        <v>2.5</v>
      </c>
      <c r="M19" s="132">
        <v>3</v>
      </c>
      <c r="N19" s="131">
        <v>2.5</v>
      </c>
      <c r="O19" s="162">
        <v>3</v>
      </c>
    </row>
    <row r="20" spans="1:15" x14ac:dyDescent="0.3">
      <c r="A20" s="152" t="s">
        <v>39</v>
      </c>
      <c r="B20" s="153"/>
      <c r="C20" s="164" t="s">
        <v>4</v>
      </c>
      <c r="D20" s="330">
        <v>4</v>
      </c>
      <c r="E20" s="331">
        <v>5.5</v>
      </c>
      <c r="F20" s="131">
        <v>6</v>
      </c>
      <c r="G20" s="132">
        <v>6</v>
      </c>
      <c r="H20" s="131">
        <v>3</v>
      </c>
      <c r="I20" s="132">
        <v>6</v>
      </c>
      <c r="J20" s="131">
        <v>3.6</v>
      </c>
      <c r="K20" s="132">
        <v>6</v>
      </c>
      <c r="L20" s="131">
        <v>4.4000000000000004</v>
      </c>
      <c r="M20" s="132">
        <v>5</v>
      </c>
      <c r="N20" s="131">
        <v>5</v>
      </c>
      <c r="O20" s="162">
        <v>5.2</v>
      </c>
    </row>
    <row r="21" spans="1:15" x14ac:dyDescent="0.3">
      <c r="A21" s="152" t="s">
        <v>18</v>
      </c>
      <c r="B21" s="153"/>
      <c r="C21" s="164" t="s">
        <v>4</v>
      </c>
      <c r="D21" s="330">
        <v>1.2</v>
      </c>
      <c r="E21" s="331">
        <v>2.35</v>
      </c>
      <c r="F21" s="131">
        <v>1.2</v>
      </c>
      <c r="G21" s="132">
        <v>2</v>
      </c>
      <c r="H21" s="131">
        <v>1.33</v>
      </c>
      <c r="I21" s="132">
        <v>1.67</v>
      </c>
      <c r="J21" s="131">
        <v>1</v>
      </c>
      <c r="K21" s="132">
        <v>1.6</v>
      </c>
      <c r="L21" s="131">
        <v>1</v>
      </c>
      <c r="M21" s="132">
        <v>1.4666666666666666</v>
      </c>
      <c r="N21" s="131">
        <v>1.5</v>
      </c>
      <c r="O21" s="162">
        <v>2</v>
      </c>
    </row>
    <row r="22" spans="1:15" x14ac:dyDescent="0.3">
      <c r="A22" s="152" t="s">
        <v>373</v>
      </c>
      <c r="B22" s="153"/>
      <c r="C22" s="164" t="s">
        <v>4</v>
      </c>
      <c r="D22" s="330">
        <v>8</v>
      </c>
      <c r="E22" s="331">
        <v>10</v>
      </c>
      <c r="F22" s="131">
        <v>6</v>
      </c>
      <c r="G22" s="132">
        <v>7</v>
      </c>
      <c r="H22" s="131"/>
      <c r="I22" s="132"/>
      <c r="J22" s="131">
        <v>7.5</v>
      </c>
      <c r="K22" s="132">
        <v>9</v>
      </c>
      <c r="L22" s="131">
        <v>12</v>
      </c>
      <c r="M22" s="132">
        <v>14</v>
      </c>
      <c r="N22" s="131"/>
      <c r="O22" s="162"/>
    </row>
    <row r="23" spans="1:15" x14ac:dyDescent="0.3">
      <c r="A23" s="152" t="s">
        <v>5</v>
      </c>
      <c r="B23" s="153"/>
      <c r="C23" s="164" t="s">
        <v>4</v>
      </c>
      <c r="D23" s="330">
        <v>13.5</v>
      </c>
      <c r="E23" s="331">
        <v>20</v>
      </c>
      <c r="F23" s="131"/>
      <c r="G23" s="132"/>
      <c r="H23" s="131">
        <v>20</v>
      </c>
      <c r="I23" s="132">
        <v>20</v>
      </c>
      <c r="J23" s="131"/>
      <c r="K23" s="132"/>
      <c r="L23" s="131">
        <v>30</v>
      </c>
      <c r="M23" s="132">
        <v>30</v>
      </c>
      <c r="N23" s="131"/>
      <c r="O23" s="162"/>
    </row>
    <row r="24" spans="1:15" ht="19.5" thickBot="1" x14ac:dyDescent="0.35">
      <c r="A24" s="152" t="s">
        <v>12</v>
      </c>
      <c r="B24" s="153"/>
      <c r="C24" s="164" t="s">
        <v>4</v>
      </c>
      <c r="D24" s="330">
        <v>9</v>
      </c>
      <c r="E24" s="331">
        <v>12</v>
      </c>
      <c r="F24" s="131">
        <v>8</v>
      </c>
      <c r="G24" s="132">
        <v>8</v>
      </c>
      <c r="H24" s="131">
        <v>11</v>
      </c>
      <c r="I24" s="132">
        <v>11</v>
      </c>
      <c r="J24" s="131">
        <v>8.3333333333333339</v>
      </c>
      <c r="K24" s="132">
        <v>11.666666666666666</v>
      </c>
      <c r="L24" s="131">
        <v>10</v>
      </c>
      <c r="M24" s="132">
        <v>10</v>
      </c>
      <c r="N24" s="131">
        <v>9</v>
      </c>
      <c r="O24" s="162">
        <v>10</v>
      </c>
    </row>
    <row r="25" spans="1:15" ht="19.5" thickBot="1" x14ac:dyDescent="0.35">
      <c r="A25" s="133" t="s">
        <v>109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58"/>
    </row>
    <row r="26" spans="1:15" x14ac:dyDescent="0.3">
      <c r="A26" s="152" t="s">
        <v>20</v>
      </c>
      <c r="B26" s="153"/>
      <c r="C26" s="164" t="s">
        <v>4</v>
      </c>
      <c r="D26" s="330">
        <v>8</v>
      </c>
      <c r="E26" s="331">
        <v>10</v>
      </c>
      <c r="F26" s="131">
        <v>12</v>
      </c>
      <c r="G26" s="132">
        <v>14</v>
      </c>
      <c r="H26" s="131"/>
      <c r="I26" s="132"/>
      <c r="J26" s="131"/>
      <c r="K26" s="132"/>
      <c r="L26" s="131"/>
      <c r="M26" s="132"/>
      <c r="N26" s="131"/>
      <c r="O26" s="162"/>
    </row>
    <row r="27" spans="1:15" x14ac:dyDescent="0.3">
      <c r="A27" s="152" t="s">
        <v>21</v>
      </c>
      <c r="B27" s="153"/>
      <c r="C27" s="164" t="s">
        <v>17</v>
      </c>
      <c r="D27" s="330">
        <v>6</v>
      </c>
      <c r="E27" s="331">
        <v>7</v>
      </c>
      <c r="F27" s="131">
        <v>6</v>
      </c>
      <c r="G27" s="132">
        <v>8</v>
      </c>
      <c r="H27" s="131"/>
      <c r="I27" s="132"/>
      <c r="J27" s="131">
        <v>7</v>
      </c>
      <c r="K27" s="132">
        <v>8</v>
      </c>
      <c r="L27" s="131">
        <v>6.666666666666667</v>
      </c>
      <c r="M27" s="132">
        <v>7.5</v>
      </c>
      <c r="N27" s="131"/>
      <c r="O27" s="162"/>
    </row>
    <row r="28" spans="1:15" x14ac:dyDescent="0.3">
      <c r="A28" s="152" t="s">
        <v>377</v>
      </c>
      <c r="B28" s="153"/>
      <c r="C28" s="164" t="s">
        <v>17</v>
      </c>
      <c r="D28" s="330">
        <v>4.8499999999999996</v>
      </c>
      <c r="E28" s="331">
        <v>6</v>
      </c>
      <c r="F28" s="131"/>
      <c r="G28" s="132"/>
      <c r="H28" s="131">
        <v>4.5</v>
      </c>
      <c r="I28" s="132">
        <v>8.5</v>
      </c>
      <c r="J28" s="131"/>
      <c r="K28" s="132"/>
      <c r="L28" s="131"/>
      <c r="M28" s="132"/>
      <c r="N28" s="131"/>
      <c r="O28" s="162"/>
    </row>
    <row r="29" spans="1:15" x14ac:dyDescent="0.3">
      <c r="A29" s="152" t="s">
        <v>22</v>
      </c>
      <c r="B29" s="153"/>
      <c r="C29" s="164" t="s">
        <v>4</v>
      </c>
      <c r="D29" s="330">
        <v>6</v>
      </c>
      <c r="E29" s="331">
        <v>7.5</v>
      </c>
      <c r="F29" s="131">
        <v>12</v>
      </c>
      <c r="G29" s="132">
        <v>12</v>
      </c>
      <c r="H29" s="131">
        <v>8</v>
      </c>
      <c r="I29" s="132">
        <v>9</v>
      </c>
      <c r="J29" s="131">
        <v>16</v>
      </c>
      <c r="K29" s="132">
        <v>17</v>
      </c>
      <c r="L29" s="131">
        <v>10</v>
      </c>
      <c r="M29" s="132">
        <v>12</v>
      </c>
      <c r="N29" s="131"/>
      <c r="O29" s="162"/>
    </row>
    <row r="30" spans="1:15" x14ac:dyDescent="0.3">
      <c r="A30" s="152" t="s">
        <v>23</v>
      </c>
      <c r="B30" s="153"/>
      <c r="C30" s="164" t="s">
        <v>4</v>
      </c>
      <c r="D30" s="330">
        <v>10.5</v>
      </c>
      <c r="E30" s="331">
        <v>12</v>
      </c>
      <c r="F30" s="131">
        <v>8</v>
      </c>
      <c r="G30" s="132">
        <v>8</v>
      </c>
      <c r="H30" s="131"/>
      <c r="I30" s="132"/>
      <c r="J30" s="131"/>
      <c r="K30" s="132"/>
      <c r="L30" s="131">
        <v>10</v>
      </c>
      <c r="M30" s="132">
        <v>11</v>
      </c>
      <c r="N30" s="131"/>
      <c r="O30" s="162"/>
    </row>
    <row r="31" spans="1:15" x14ac:dyDescent="0.3">
      <c r="A31" s="152" t="s">
        <v>24</v>
      </c>
      <c r="B31" s="153"/>
      <c r="C31" s="164" t="s">
        <v>4</v>
      </c>
      <c r="D31" s="330">
        <v>6</v>
      </c>
      <c r="E31" s="331">
        <v>7.5</v>
      </c>
      <c r="F31" s="131">
        <v>12</v>
      </c>
      <c r="G31" s="132">
        <v>12</v>
      </c>
      <c r="H31" s="131">
        <v>8</v>
      </c>
      <c r="I31" s="132">
        <v>10</v>
      </c>
      <c r="J31" s="131">
        <v>19</v>
      </c>
      <c r="K31" s="132">
        <v>20</v>
      </c>
      <c r="L31" s="131">
        <v>10</v>
      </c>
      <c r="M31" s="132">
        <v>12</v>
      </c>
      <c r="N31" s="131"/>
      <c r="O31" s="162"/>
    </row>
    <row r="32" spans="1:15" x14ac:dyDescent="0.3">
      <c r="A32" s="152" t="s">
        <v>16</v>
      </c>
      <c r="B32" s="153"/>
      <c r="C32" s="164" t="s">
        <v>17</v>
      </c>
      <c r="D32" s="330"/>
      <c r="E32" s="331"/>
      <c r="F32" s="131">
        <v>1.5625</v>
      </c>
      <c r="G32" s="132">
        <v>1.5625</v>
      </c>
      <c r="H32" s="131"/>
      <c r="I32" s="132"/>
      <c r="J32" s="131">
        <v>5</v>
      </c>
      <c r="K32" s="132">
        <v>6</v>
      </c>
      <c r="L32" s="131"/>
      <c r="M32" s="132"/>
      <c r="N32" s="131"/>
      <c r="O32" s="162"/>
    </row>
    <row r="33" spans="1:15" ht="19.5" thickBot="1" x14ac:dyDescent="0.35">
      <c r="A33" s="242" t="s">
        <v>373</v>
      </c>
      <c r="B33" s="243"/>
      <c r="C33" s="184" t="s">
        <v>4</v>
      </c>
      <c r="D33" s="332">
        <v>2.4</v>
      </c>
      <c r="E33" s="333">
        <v>4.25</v>
      </c>
      <c r="F33" s="185"/>
      <c r="G33" s="186"/>
      <c r="H33" s="185">
        <v>2.88</v>
      </c>
      <c r="I33" s="186">
        <v>5</v>
      </c>
      <c r="J33" s="185">
        <v>4.5</v>
      </c>
      <c r="K33" s="186">
        <v>4.7</v>
      </c>
      <c r="L33" s="185"/>
      <c r="M33" s="186"/>
      <c r="N33" s="185"/>
      <c r="O33" s="187"/>
    </row>
  </sheetData>
  <phoneticPr fontId="21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37"/>
  <sheetViews>
    <sheetView showGridLines="0" showZeros="0" zoomScaleNormal="100" workbookViewId="0">
      <selection activeCell="A38" sqref="A3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5" ht="36" customHeight="1" thickBot="1" x14ac:dyDescent="0.3">
      <c r="A1" s="30" t="s">
        <v>490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240" t="s">
        <v>36</v>
      </c>
      <c r="B2" s="119"/>
      <c r="C2" s="253"/>
      <c r="D2" s="120" t="s">
        <v>249</v>
      </c>
      <c r="E2" s="120"/>
      <c r="F2" s="121" t="s">
        <v>341</v>
      </c>
      <c r="G2" s="120"/>
      <c r="H2" s="120" t="s">
        <v>418</v>
      </c>
      <c r="I2" s="120"/>
      <c r="J2" s="121" t="s">
        <v>260</v>
      </c>
      <c r="K2" s="120"/>
      <c r="L2" s="121" t="s">
        <v>258</v>
      </c>
      <c r="M2" s="120"/>
      <c r="N2" s="120" t="s">
        <v>489</v>
      </c>
      <c r="O2" s="155"/>
    </row>
    <row r="3" spans="1:15" x14ac:dyDescent="0.25">
      <c r="A3" s="122" t="s">
        <v>37</v>
      </c>
      <c r="B3" s="123"/>
      <c r="C3" s="124"/>
      <c r="D3" s="125">
        <v>45790</v>
      </c>
      <c r="E3" s="125"/>
      <c r="F3" s="125">
        <v>45789</v>
      </c>
      <c r="G3" s="125"/>
      <c r="H3" s="125">
        <v>45790</v>
      </c>
      <c r="I3" s="125"/>
      <c r="J3" s="125">
        <v>45790</v>
      </c>
      <c r="K3" s="125"/>
      <c r="L3" s="125">
        <v>45789</v>
      </c>
      <c r="M3" s="125"/>
      <c r="N3" s="125">
        <v>45790</v>
      </c>
      <c r="O3" s="156"/>
    </row>
    <row r="4" spans="1:15" ht="16.5" thickBot="1" x14ac:dyDescent="0.3">
      <c r="A4" s="134" t="s">
        <v>40</v>
      </c>
      <c r="B4" s="135" t="s">
        <v>41</v>
      </c>
      <c r="C4" s="136" t="s">
        <v>1</v>
      </c>
      <c r="D4" s="137" t="s">
        <v>2</v>
      </c>
      <c r="E4" s="138" t="s">
        <v>3</v>
      </c>
      <c r="F4" s="137" t="s">
        <v>2</v>
      </c>
      <c r="G4" s="138" t="s">
        <v>3</v>
      </c>
      <c r="H4" s="137" t="s">
        <v>2</v>
      </c>
      <c r="I4" s="138" t="s">
        <v>3</v>
      </c>
      <c r="J4" s="137" t="s">
        <v>2</v>
      </c>
      <c r="K4" s="138" t="s">
        <v>3</v>
      </c>
      <c r="L4" s="137" t="s">
        <v>2</v>
      </c>
      <c r="M4" s="138" t="s">
        <v>3</v>
      </c>
      <c r="N4" s="137" t="s">
        <v>2</v>
      </c>
      <c r="O4" s="157" t="s">
        <v>3</v>
      </c>
    </row>
    <row r="5" spans="1:15" ht="16.5" thickBot="1" x14ac:dyDescent="0.3">
      <c r="A5" s="133" t="s">
        <v>38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58"/>
    </row>
    <row r="6" spans="1:15" ht="16.5" thickBot="1" x14ac:dyDescent="0.3">
      <c r="A6" s="334" t="s">
        <v>19</v>
      </c>
      <c r="B6" s="335"/>
      <c r="C6" s="164" t="s">
        <v>4</v>
      </c>
      <c r="D6" s="336">
        <v>5.5</v>
      </c>
      <c r="E6" s="337">
        <v>7.5</v>
      </c>
      <c r="F6" s="338">
        <v>6</v>
      </c>
      <c r="G6" s="339">
        <v>7</v>
      </c>
      <c r="H6" s="338">
        <v>4</v>
      </c>
      <c r="I6" s="339">
        <v>8</v>
      </c>
      <c r="J6" s="338">
        <v>2.5</v>
      </c>
      <c r="K6" s="339">
        <v>6</v>
      </c>
      <c r="L6" s="338">
        <v>4.75</v>
      </c>
      <c r="M6" s="339">
        <v>5.5</v>
      </c>
      <c r="N6" s="338"/>
      <c r="O6" s="340"/>
    </row>
    <row r="7" spans="1:15" ht="16.5" thickBot="1" x14ac:dyDescent="0.3">
      <c r="A7" s="139" t="s">
        <v>32</v>
      </c>
      <c r="B7" s="341"/>
      <c r="C7" s="342"/>
      <c r="D7" s="343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5"/>
    </row>
    <row r="8" spans="1:15" x14ac:dyDescent="0.25">
      <c r="A8" s="140"/>
      <c r="B8" s="346" t="s">
        <v>366</v>
      </c>
      <c r="C8" s="164" t="s">
        <v>4</v>
      </c>
      <c r="D8" s="347">
        <v>3.5</v>
      </c>
      <c r="E8" s="141">
        <v>4.5</v>
      </c>
      <c r="F8" s="141"/>
      <c r="G8" s="141"/>
      <c r="H8" s="141"/>
      <c r="I8" s="141"/>
      <c r="J8" s="141">
        <v>2</v>
      </c>
      <c r="K8" s="141">
        <v>4</v>
      </c>
      <c r="L8" s="141"/>
      <c r="M8" s="141"/>
      <c r="N8" s="141"/>
      <c r="O8" s="159"/>
    </row>
    <row r="9" spans="1:15" x14ac:dyDescent="0.25">
      <c r="A9" s="140"/>
      <c r="B9" s="346" t="s">
        <v>264</v>
      </c>
      <c r="C9" s="164" t="s">
        <v>4</v>
      </c>
      <c r="D9" s="330"/>
      <c r="E9" s="331"/>
      <c r="F9" s="131"/>
      <c r="G9" s="132"/>
      <c r="H9" s="131">
        <v>3.66</v>
      </c>
      <c r="I9" s="132">
        <v>6.66</v>
      </c>
      <c r="J9" s="131"/>
      <c r="K9" s="132"/>
      <c r="L9" s="131">
        <v>5.333333333333333</v>
      </c>
      <c r="M9" s="132">
        <v>5.666666666666667</v>
      </c>
      <c r="N9" s="131"/>
      <c r="O9" s="162"/>
    </row>
    <row r="10" spans="1:15" x14ac:dyDescent="0.25">
      <c r="A10" s="140"/>
      <c r="B10" s="346" t="s">
        <v>265</v>
      </c>
      <c r="C10" s="164" t="s">
        <v>4</v>
      </c>
      <c r="D10" s="330">
        <v>4.5</v>
      </c>
      <c r="E10" s="331">
        <v>6</v>
      </c>
      <c r="F10" s="131">
        <v>4</v>
      </c>
      <c r="G10" s="132">
        <v>4.333333333333333</v>
      </c>
      <c r="H10" s="131">
        <v>3</v>
      </c>
      <c r="I10" s="132">
        <v>4.66</v>
      </c>
      <c r="J10" s="131">
        <v>2</v>
      </c>
      <c r="K10" s="132">
        <v>3.3333333333333335</v>
      </c>
      <c r="L10" s="131"/>
      <c r="M10" s="132"/>
      <c r="N10" s="131"/>
      <c r="O10" s="162"/>
    </row>
    <row r="11" spans="1:15" x14ac:dyDescent="0.25">
      <c r="A11" s="140"/>
      <c r="B11" s="346" t="s">
        <v>220</v>
      </c>
      <c r="C11" s="164" t="s">
        <v>4</v>
      </c>
      <c r="D11" s="330">
        <v>4</v>
      </c>
      <c r="E11" s="331">
        <v>5</v>
      </c>
      <c r="F11" s="131">
        <v>3</v>
      </c>
      <c r="G11" s="132">
        <v>3</v>
      </c>
      <c r="H11" s="131"/>
      <c r="I11" s="132"/>
      <c r="J11" s="131"/>
      <c r="K11" s="132"/>
      <c r="L11" s="131"/>
      <c r="M11" s="132"/>
      <c r="N11" s="131"/>
      <c r="O11" s="162"/>
    </row>
    <row r="12" spans="1:15" x14ac:dyDescent="0.25">
      <c r="A12" s="140"/>
      <c r="B12" s="346" t="s">
        <v>416</v>
      </c>
      <c r="C12" s="164" t="s">
        <v>4</v>
      </c>
      <c r="D12" s="330"/>
      <c r="E12" s="331"/>
      <c r="F12" s="131"/>
      <c r="G12" s="132"/>
      <c r="H12" s="131">
        <v>3</v>
      </c>
      <c r="I12" s="132">
        <v>4</v>
      </c>
      <c r="J12" s="131"/>
      <c r="K12" s="132"/>
      <c r="L12" s="131"/>
      <c r="M12" s="132"/>
      <c r="N12" s="131"/>
      <c r="O12" s="162"/>
    </row>
    <row r="13" spans="1:15" x14ac:dyDescent="0.25">
      <c r="A13" s="140"/>
      <c r="B13" s="346" t="s">
        <v>353</v>
      </c>
      <c r="C13" s="164" t="s">
        <v>4</v>
      </c>
      <c r="D13" s="330">
        <v>5.5</v>
      </c>
      <c r="E13" s="331">
        <v>5</v>
      </c>
      <c r="F13" s="131">
        <v>3.3333333333333335</v>
      </c>
      <c r="G13" s="132">
        <v>3.3333333333333335</v>
      </c>
      <c r="H13" s="131"/>
      <c r="I13" s="132"/>
      <c r="J13" s="131"/>
      <c r="K13" s="132"/>
      <c r="L13" s="131">
        <v>3.3333333333333335</v>
      </c>
      <c r="M13" s="132">
        <v>4.333333333333333</v>
      </c>
      <c r="N13" s="131"/>
      <c r="O13" s="162"/>
    </row>
    <row r="14" spans="1:15" x14ac:dyDescent="0.25">
      <c r="A14" s="140"/>
      <c r="B14" s="346" t="s">
        <v>226</v>
      </c>
      <c r="C14" s="164" t="s">
        <v>4</v>
      </c>
      <c r="D14" s="330"/>
      <c r="E14" s="331"/>
      <c r="F14" s="131"/>
      <c r="G14" s="132"/>
      <c r="H14" s="131"/>
      <c r="I14" s="132"/>
      <c r="J14" s="131">
        <v>1.6666666666666667</v>
      </c>
      <c r="K14" s="132">
        <v>2.3333333333333335</v>
      </c>
      <c r="L14" s="131"/>
      <c r="M14" s="132"/>
      <c r="N14" s="131"/>
      <c r="O14" s="162"/>
    </row>
    <row r="15" spans="1:15" x14ac:dyDescent="0.25">
      <c r="A15" s="140"/>
      <c r="B15" s="346" t="s">
        <v>350</v>
      </c>
      <c r="C15" s="164" t="s">
        <v>4</v>
      </c>
      <c r="D15" s="330">
        <v>4</v>
      </c>
      <c r="E15" s="331">
        <v>5</v>
      </c>
      <c r="F15" s="131"/>
      <c r="G15" s="132"/>
      <c r="H15" s="131"/>
      <c r="I15" s="132"/>
      <c r="J15" s="131"/>
      <c r="K15" s="132"/>
      <c r="L15" s="131"/>
      <c r="M15" s="132"/>
      <c r="N15" s="131"/>
      <c r="O15" s="162"/>
    </row>
    <row r="16" spans="1:15" x14ac:dyDescent="0.25">
      <c r="A16" s="140"/>
      <c r="B16" s="346" t="s">
        <v>346</v>
      </c>
      <c r="C16" s="164" t="s">
        <v>4</v>
      </c>
      <c r="D16" s="330">
        <v>4</v>
      </c>
      <c r="E16" s="331">
        <v>5</v>
      </c>
      <c r="F16" s="131">
        <v>3.3333333333333335</v>
      </c>
      <c r="G16" s="132">
        <v>3.3333333333333335</v>
      </c>
      <c r="H16" s="131"/>
      <c r="I16" s="132"/>
      <c r="J16" s="131"/>
      <c r="K16" s="132"/>
      <c r="L16" s="131">
        <v>3.3333333333333335</v>
      </c>
      <c r="M16" s="132">
        <v>4.333333333333333</v>
      </c>
      <c r="N16" s="131"/>
      <c r="O16" s="162"/>
    </row>
    <row r="17" spans="1:15" x14ac:dyDescent="0.25">
      <c r="A17" s="140"/>
      <c r="B17" s="346" t="s">
        <v>188</v>
      </c>
      <c r="C17" s="164" t="s">
        <v>4</v>
      </c>
      <c r="D17" s="330">
        <v>4</v>
      </c>
      <c r="E17" s="331">
        <v>5</v>
      </c>
      <c r="F17" s="131">
        <v>3.3333333333333335</v>
      </c>
      <c r="G17" s="132">
        <v>3.3333333333333335</v>
      </c>
      <c r="H17" s="131">
        <v>3.34</v>
      </c>
      <c r="I17" s="132">
        <v>3.66</v>
      </c>
      <c r="J17" s="131">
        <v>1.6666666666666667</v>
      </c>
      <c r="K17" s="132">
        <v>3.3333333333333335</v>
      </c>
      <c r="L17" s="131">
        <v>3.3333333333333335</v>
      </c>
      <c r="M17" s="132">
        <v>4.333333333333333</v>
      </c>
      <c r="N17" s="131"/>
      <c r="O17" s="162"/>
    </row>
    <row r="18" spans="1:15" x14ac:dyDescent="0.25">
      <c r="A18" s="140"/>
      <c r="B18" s="346" t="s">
        <v>263</v>
      </c>
      <c r="C18" s="164" t="s">
        <v>4</v>
      </c>
      <c r="D18" s="330">
        <v>4</v>
      </c>
      <c r="E18" s="331">
        <v>5</v>
      </c>
      <c r="F18" s="131">
        <v>4</v>
      </c>
      <c r="G18" s="132">
        <v>4.333333333333333</v>
      </c>
      <c r="H18" s="131">
        <v>4.8</v>
      </c>
      <c r="I18" s="132">
        <v>5.67</v>
      </c>
      <c r="J18" s="131">
        <v>2</v>
      </c>
      <c r="K18" s="132">
        <v>4</v>
      </c>
      <c r="L18" s="131">
        <v>5.333333333333333</v>
      </c>
      <c r="M18" s="132">
        <v>5.666666666666667</v>
      </c>
      <c r="N18" s="131"/>
      <c r="O18" s="162"/>
    </row>
    <row r="19" spans="1:15" x14ac:dyDescent="0.25">
      <c r="A19" s="140"/>
      <c r="B19" s="346" t="s">
        <v>189</v>
      </c>
      <c r="C19" s="164" t="s">
        <v>4</v>
      </c>
      <c r="D19" s="330">
        <v>4</v>
      </c>
      <c r="E19" s="331">
        <v>5</v>
      </c>
      <c r="F19" s="131">
        <v>3</v>
      </c>
      <c r="G19" s="132">
        <v>3</v>
      </c>
      <c r="H19" s="131">
        <v>3</v>
      </c>
      <c r="I19" s="132">
        <v>4.67</v>
      </c>
      <c r="J19" s="131">
        <v>1.6666666666666667</v>
      </c>
      <c r="K19" s="132">
        <v>3</v>
      </c>
      <c r="L19" s="131"/>
      <c r="M19" s="132"/>
      <c r="N19" s="131"/>
      <c r="O19" s="162"/>
    </row>
    <row r="20" spans="1:15" x14ac:dyDescent="0.25">
      <c r="A20" s="140"/>
      <c r="B20" s="346" t="s">
        <v>347</v>
      </c>
      <c r="C20" s="164" t="s">
        <v>4</v>
      </c>
      <c r="D20" s="330">
        <v>5.75</v>
      </c>
      <c r="E20" s="331">
        <v>6.65</v>
      </c>
      <c r="F20" s="131">
        <v>4</v>
      </c>
      <c r="G20" s="132">
        <v>4.666666666666667</v>
      </c>
      <c r="H20" s="131">
        <v>6</v>
      </c>
      <c r="I20" s="132">
        <v>8.34</v>
      </c>
      <c r="J20" s="131">
        <v>2</v>
      </c>
      <c r="K20" s="132">
        <v>5.333333333333333</v>
      </c>
      <c r="L20" s="131"/>
      <c r="M20" s="132"/>
      <c r="N20" s="131"/>
      <c r="O20" s="162"/>
    </row>
    <row r="21" spans="1:15" x14ac:dyDescent="0.25">
      <c r="A21" s="334" t="s">
        <v>400</v>
      </c>
      <c r="B21" s="335"/>
      <c r="C21" s="164" t="s">
        <v>4</v>
      </c>
      <c r="D21" s="330">
        <v>60</v>
      </c>
      <c r="E21" s="331">
        <v>90</v>
      </c>
      <c r="F21" s="131"/>
      <c r="G21" s="132"/>
      <c r="H21" s="131"/>
      <c r="I21" s="132"/>
      <c r="J21" s="131"/>
      <c r="K21" s="132"/>
      <c r="L21" s="131"/>
      <c r="M21" s="132"/>
      <c r="N21" s="131"/>
      <c r="O21" s="162"/>
    </row>
    <row r="22" spans="1:15" ht="16.5" thickBot="1" x14ac:dyDescent="0.3">
      <c r="A22" s="356" t="s">
        <v>42</v>
      </c>
      <c r="B22" s="357"/>
      <c r="C22" s="184" t="s">
        <v>4</v>
      </c>
      <c r="D22" s="332">
        <v>16</v>
      </c>
      <c r="E22" s="333">
        <v>25</v>
      </c>
      <c r="F22" s="185">
        <v>20</v>
      </c>
      <c r="G22" s="186">
        <v>25</v>
      </c>
      <c r="H22" s="185"/>
      <c r="I22" s="186"/>
      <c r="J22" s="185">
        <v>17.5</v>
      </c>
      <c r="K22" s="186">
        <v>25</v>
      </c>
      <c r="L22" s="185">
        <v>18</v>
      </c>
      <c r="M22" s="186">
        <v>20</v>
      </c>
      <c r="N22" s="185"/>
      <c r="O22" s="187"/>
    </row>
    <row r="23" spans="1:15" ht="16.5" thickBot="1" x14ac:dyDescent="0.3">
      <c r="A23" s="133" t="s">
        <v>109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58"/>
    </row>
    <row r="24" spans="1:15" x14ac:dyDescent="0.25">
      <c r="A24" s="348" t="s">
        <v>26</v>
      </c>
      <c r="B24" s="349"/>
      <c r="C24" s="350" t="s">
        <v>17</v>
      </c>
      <c r="D24" s="351">
        <v>9</v>
      </c>
      <c r="E24" s="352">
        <v>11</v>
      </c>
      <c r="F24" s="353">
        <v>9</v>
      </c>
      <c r="G24" s="354">
        <v>18</v>
      </c>
      <c r="H24" s="353">
        <v>9</v>
      </c>
      <c r="I24" s="354">
        <v>12</v>
      </c>
      <c r="J24" s="353">
        <v>6</v>
      </c>
      <c r="K24" s="354">
        <v>10</v>
      </c>
      <c r="L24" s="353"/>
      <c r="M24" s="354"/>
      <c r="N24" s="353">
        <v>4</v>
      </c>
      <c r="O24" s="355">
        <v>6</v>
      </c>
    </row>
    <row r="25" spans="1:15" x14ac:dyDescent="0.25">
      <c r="A25" s="334" t="s">
        <v>27</v>
      </c>
      <c r="B25" s="335"/>
      <c r="C25" s="164" t="s">
        <v>4</v>
      </c>
      <c r="D25" s="330">
        <v>4.8</v>
      </c>
      <c r="E25" s="331">
        <v>6</v>
      </c>
      <c r="F25" s="131">
        <v>4</v>
      </c>
      <c r="G25" s="132">
        <v>6</v>
      </c>
      <c r="H25" s="131"/>
      <c r="I25" s="132"/>
      <c r="J25" s="131"/>
      <c r="K25" s="132"/>
      <c r="L25" s="131">
        <v>8.5</v>
      </c>
      <c r="M25" s="132">
        <v>11.5</v>
      </c>
      <c r="N25" s="131"/>
      <c r="O25" s="162"/>
    </row>
    <row r="26" spans="1:15" x14ac:dyDescent="0.25">
      <c r="A26" s="334" t="s">
        <v>28</v>
      </c>
      <c r="B26" s="335"/>
      <c r="C26" s="164" t="s">
        <v>4</v>
      </c>
      <c r="D26" s="330">
        <v>5</v>
      </c>
      <c r="E26" s="331">
        <v>7</v>
      </c>
      <c r="F26" s="131">
        <v>6.666666666666667</v>
      </c>
      <c r="G26" s="132">
        <v>6.666666666666667</v>
      </c>
      <c r="H26" s="131">
        <v>6</v>
      </c>
      <c r="I26" s="132">
        <v>7.5</v>
      </c>
      <c r="J26" s="131">
        <v>6.1111111111111107</v>
      </c>
      <c r="K26" s="132">
        <v>6.666666666666667</v>
      </c>
      <c r="L26" s="131">
        <v>5.833333333333333</v>
      </c>
      <c r="M26" s="132">
        <v>6.9444444444444446</v>
      </c>
      <c r="N26" s="131">
        <v>5</v>
      </c>
      <c r="O26" s="162">
        <v>7</v>
      </c>
    </row>
    <row r="27" spans="1:15" x14ac:dyDescent="0.25">
      <c r="A27" s="334" t="s">
        <v>30</v>
      </c>
      <c r="B27" s="335"/>
      <c r="C27" s="164" t="s">
        <v>4</v>
      </c>
      <c r="D27" s="330">
        <v>8</v>
      </c>
      <c r="E27" s="331">
        <v>12</v>
      </c>
      <c r="F27" s="131">
        <v>10</v>
      </c>
      <c r="G27" s="132">
        <v>12</v>
      </c>
      <c r="H27" s="131">
        <v>9.6</v>
      </c>
      <c r="I27" s="132">
        <v>11.6</v>
      </c>
      <c r="J27" s="131">
        <v>7</v>
      </c>
      <c r="K27" s="132">
        <v>11</v>
      </c>
      <c r="L27" s="131">
        <v>5.666666666666667</v>
      </c>
      <c r="M27" s="132">
        <v>6.333333333333333</v>
      </c>
      <c r="N27" s="131">
        <v>9</v>
      </c>
      <c r="O27" s="162">
        <v>10</v>
      </c>
    </row>
    <row r="28" spans="1:15" x14ac:dyDescent="0.25">
      <c r="A28" s="334" t="s">
        <v>419</v>
      </c>
      <c r="B28" s="335"/>
      <c r="C28" s="164" t="s">
        <v>4</v>
      </c>
      <c r="D28" s="330">
        <v>45</v>
      </c>
      <c r="E28" s="331">
        <v>75</v>
      </c>
      <c r="F28" s="131"/>
      <c r="G28" s="132"/>
      <c r="H28" s="131"/>
      <c r="I28" s="132"/>
      <c r="J28" s="131"/>
      <c r="K28" s="132"/>
      <c r="L28" s="131"/>
      <c r="M28" s="132"/>
      <c r="N28" s="131"/>
      <c r="O28" s="162"/>
    </row>
    <row r="29" spans="1:15" x14ac:dyDescent="0.25">
      <c r="A29" s="334" t="s">
        <v>31</v>
      </c>
      <c r="B29" s="335"/>
      <c r="C29" s="164" t="s">
        <v>4</v>
      </c>
      <c r="D29" s="330">
        <v>7</v>
      </c>
      <c r="E29" s="331">
        <v>8</v>
      </c>
      <c r="F29" s="131">
        <v>7</v>
      </c>
      <c r="G29" s="132">
        <v>8</v>
      </c>
      <c r="H29" s="131">
        <v>7.5</v>
      </c>
      <c r="I29" s="132">
        <v>8</v>
      </c>
      <c r="J29" s="131">
        <v>7</v>
      </c>
      <c r="K29" s="132">
        <v>8</v>
      </c>
      <c r="L29" s="131">
        <v>6.7857142857142856</v>
      </c>
      <c r="M29" s="132">
        <v>7.8571428571428568</v>
      </c>
      <c r="N29" s="131">
        <v>6</v>
      </c>
      <c r="O29" s="162">
        <v>7</v>
      </c>
    </row>
    <row r="30" spans="1:15" x14ac:dyDescent="0.25">
      <c r="A30" s="334" t="s">
        <v>19</v>
      </c>
      <c r="B30" s="335"/>
      <c r="C30" s="164" t="s">
        <v>4</v>
      </c>
      <c r="D30" s="330">
        <v>7</v>
      </c>
      <c r="E30" s="331">
        <v>10</v>
      </c>
      <c r="F30" s="131">
        <v>7</v>
      </c>
      <c r="G30" s="132">
        <v>10</v>
      </c>
      <c r="H30" s="131"/>
      <c r="I30" s="132"/>
      <c r="J30" s="131">
        <v>9.1666666666666661</v>
      </c>
      <c r="K30" s="132">
        <v>10</v>
      </c>
      <c r="L30" s="131">
        <v>9.5</v>
      </c>
      <c r="M30" s="132">
        <v>10</v>
      </c>
      <c r="N30" s="131">
        <v>8</v>
      </c>
      <c r="O30" s="162">
        <v>8.5</v>
      </c>
    </row>
    <row r="31" spans="1:15" x14ac:dyDescent="0.25">
      <c r="A31" s="334" t="s">
        <v>400</v>
      </c>
      <c r="B31" s="335"/>
      <c r="C31" s="164" t="s">
        <v>4</v>
      </c>
      <c r="D31" s="330"/>
      <c r="E31" s="331"/>
      <c r="F31" s="131">
        <v>70</v>
      </c>
      <c r="G31" s="132">
        <v>80</v>
      </c>
      <c r="H31" s="131"/>
      <c r="I31" s="132"/>
      <c r="J31" s="131"/>
      <c r="K31" s="132"/>
      <c r="L31" s="131">
        <v>64</v>
      </c>
      <c r="M31" s="132">
        <v>68</v>
      </c>
      <c r="N31" s="131"/>
      <c r="O31" s="162"/>
    </row>
    <row r="32" spans="1:15" x14ac:dyDescent="0.25">
      <c r="A32" s="334" t="s">
        <v>33</v>
      </c>
      <c r="B32" s="335"/>
      <c r="C32" s="164" t="s">
        <v>4</v>
      </c>
      <c r="D32" s="330">
        <v>8</v>
      </c>
      <c r="E32" s="331">
        <v>14</v>
      </c>
      <c r="F32" s="131">
        <v>8</v>
      </c>
      <c r="G32" s="132">
        <v>13</v>
      </c>
      <c r="H32" s="131">
        <v>10</v>
      </c>
      <c r="I32" s="132">
        <v>11</v>
      </c>
      <c r="J32" s="131">
        <v>8</v>
      </c>
      <c r="K32" s="132">
        <v>10</v>
      </c>
      <c r="L32" s="131">
        <v>7</v>
      </c>
      <c r="M32" s="132">
        <v>15</v>
      </c>
      <c r="N32" s="131">
        <v>9</v>
      </c>
      <c r="O32" s="162">
        <v>10</v>
      </c>
    </row>
    <row r="33" spans="1:15" x14ac:dyDescent="0.25">
      <c r="A33" s="334" t="s">
        <v>420</v>
      </c>
      <c r="B33" s="335"/>
      <c r="C33" s="164" t="s">
        <v>4</v>
      </c>
      <c r="D33" s="330">
        <v>22</v>
      </c>
      <c r="E33" s="331">
        <v>25</v>
      </c>
      <c r="F33" s="131"/>
      <c r="G33" s="132"/>
      <c r="H33" s="131"/>
      <c r="I33" s="132"/>
      <c r="J33" s="131"/>
      <c r="K33" s="132"/>
      <c r="L33" s="131"/>
      <c r="M33" s="132"/>
      <c r="N33" s="131"/>
      <c r="O33" s="162"/>
    </row>
    <row r="34" spans="1:15" x14ac:dyDescent="0.25">
      <c r="A34" s="334" t="s">
        <v>34</v>
      </c>
      <c r="B34" s="335"/>
      <c r="C34" s="164" t="s">
        <v>4</v>
      </c>
      <c r="D34" s="330">
        <v>4.5</v>
      </c>
      <c r="E34" s="331">
        <v>12</v>
      </c>
      <c r="F34" s="131">
        <v>8</v>
      </c>
      <c r="G34" s="132">
        <v>9</v>
      </c>
      <c r="H34" s="131">
        <v>6</v>
      </c>
      <c r="I34" s="132">
        <v>8.5</v>
      </c>
      <c r="J34" s="131">
        <v>7</v>
      </c>
      <c r="K34" s="132">
        <v>9</v>
      </c>
      <c r="L34" s="131">
        <v>6</v>
      </c>
      <c r="M34" s="132">
        <v>8</v>
      </c>
      <c r="N34" s="131"/>
      <c r="O34" s="162"/>
    </row>
    <row r="35" spans="1:15" x14ac:dyDescent="0.25">
      <c r="A35" s="334" t="s">
        <v>43</v>
      </c>
      <c r="B35" s="335"/>
      <c r="C35" s="164" t="s">
        <v>4</v>
      </c>
      <c r="D35" s="330"/>
      <c r="E35" s="331"/>
      <c r="F35" s="131"/>
      <c r="G35" s="132"/>
      <c r="H35" s="131"/>
      <c r="I35" s="132"/>
      <c r="J35" s="131">
        <v>12</v>
      </c>
      <c r="K35" s="132">
        <v>18</v>
      </c>
      <c r="L35" s="131">
        <v>17</v>
      </c>
      <c r="M35" s="132">
        <v>18</v>
      </c>
      <c r="N35" s="131"/>
      <c r="O35" s="162"/>
    </row>
    <row r="36" spans="1:15" x14ac:dyDescent="0.25">
      <c r="A36" s="334" t="s">
        <v>42</v>
      </c>
      <c r="B36" s="335"/>
      <c r="C36" s="164" t="s">
        <v>4</v>
      </c>
      <c r="D36" s="330">
        <v>14</v>
      </c>
      <c r="E36" s="331">
        <v>17</v>
      </c>
      <c r="F36" s="131"/>
      <c r="G36" s="132"/>
      <c r="H36" s="131">
        <v>18</v>
      </c>
      <c r="I36" s="132">
        <v>21</v>
      </c>
      <c r="J36" s="131">
        <v>16</v>
      </c>
      <c r="K36" s="132">
        <v>17</v>
      </c>
      <c r="L36" s="131">
        <v>15</v>
      </c>
      <c r="M36" s="132">
        <v>17</v>
      </c>
      <c r="N36" s="131"/>
      <c r="O36" s="162"/>
    </row>
    <row r="37" spans="1:15" ht="16.5" thickBot="1" x14ac:dyDescent="0.3">
      <c r="A37" s="356" t="s">
        <v>35</v>
      </c>
      <c r="B37" s="357"/>
      <c r="C37" s="184" t="s">
        <v>4</v>
      </c>
      <c r="D37" s="332">
        <v>18</v>
      </c>
      <c r="E37" s="333">
        <v>22</v>
      </c>
      <c r="F37" s="185">
        <v>20</v>
      </c>
      <c r="G37" s="186">
        <v>25</v>
      </c>
      <c r="H37" s="185">
        <v>12.8</v>
      </c>
      <c r="I37" s="186">
        <v>20</v>
      </c>
      <c r="J37" s="185">
        <v>20</v>
      </c>
      <c r="K37" s="186">
        <v>22</v>
      </c>
      <c r="L37" s="185">
        <v>16</v>
      </c>
      <c r="M37" s="186">
        <v>17</v>
      </c>
      <c r="N37" s="185">
        <v>14</v>
      </c>
      <c r="O37" s="187">
        <v>15</v>
      </c>
    </row>
  </sheetData>
  <sortState ref="A23:O36">
    <sortCondition ref="A23"/>
  </sortState>
  <phoneticPr fontId="21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P35"/>
  <sheetViews>
    <sheetView showGridLines="0" zoomScaleNormal="100" workbookViewId="0">
      <selection activeCell="K10" sqref="K10"/>
    </sheetView>
  </sheetViews>
  <sheetFormatPr defaultColWidth="9.140625" defaultRowHeight="15.75" x14ac:dyDescent="0.25"/>
  <cols>
    <col min="1" max="1" width="9.140625" style="78"/>
    <col min="2" max="2" width="2.28515625" style="78" customWidth="1"/>
    <col min="3" max="3" width="32.42578125" style="78" customWidth="1"/>
    <col min="4" max="5" width="23.28515625" style="78" bestFit="1" customWidth="1"/>
    <col min="6" max="6" width="14.140625" style="78" bestFit="1" customWidth="1"/>
    <col min="7" max="7" width="3.42578125" style="78" customWidth="1"/>
    <col min="8" max="16384" width="9.140625" style="78"/>
  </cols>
  <sheetData>
    <row r="2" spans="3:15" x14ac:dyDescent="0.25">
      <c r="C2" s="87" t="s">
        <v>242</v>
      </c>
    </row>
    <row r="3" spans="3:15" ht="16.5" thickBot="1" x14ac:dyDescent="0.3">
      <c r="C3" s="536"/>
      <c r="D3" s="536" t="s">
        <v>230</v>
      </c>
      <c r="E3" s="536" t="s">
        <v>230</v>
      </c>
      <c r="F3" s="536"/>
      <c r="G3" s="79"/>
    </row>
    <row r="4" spans="3:15" ht="16.5" thickBot="1" x14ac:dyDescent="0.3">
      <c r="C4" s="88" t="s">
        <v>231</v>
      </c>
      <c r="D4" s="85" t="s">
        <v>491</v>
      </c>
      <c r="E4" s="85" t="s">
        <v>492</v>
      </c>
      <c r="F4" s="85" t="s">
        <v>210</v>
      </c>
      <c r="J4"/>
      <c r="K4"/>
      <c r="L4"/>
      <c r="M4"/>
      <c r="N4"/>
      <c r="O4"/>
    </row>
    <row r="5" spans="3:15" ht="32.25" thickBot="1" x14ac:dyDescent="0.3">
      <c r="C5" s="193" t="s">
        <v>233</v>
      </c>
      <c r="D5" s="192">
        <v>198.9356428075435</v>
      </c>
      <c r="E5" s="89">
        <v>178.84366172304641</v>
      </c>
      <c r="F5" s="91">
        <f>(D5-E5)/E5*100</f>
        <v>11.234382527691206</v>
      </c>
      <c r="J5"/>
      <c r="K5"/>
      <c r="L5"/>
      <c r="M5"/>
      <c r="N5"/>
      <c r="O5"/>
    </row>
    <row r="6" spans="3:15" x14ac:dyDescent="0.25">
      <c r="C6" s="536"/>
      <c r="D6" s="536"/>
      <c r="E6" s="536"/>
      <c r="F6" s="536"/>
      <c r="G6" s="79"/>
    </row>
    <row r="7" spans="3:15" ht="16.5" thickBot="1" x14ac:dyDescent="0.3">
      <c r="C7" s="239"/>
      <c r="D7" s="239" t="s">
        <v>230</v>
      </c>
      <c r="E7" s="239" t="s">
        <v>230</v>
      </c>
      <c r="F7" s="239"/>
    </row>
    <row r="8" spans="3:15" ht="16.5" thickBot="1" x14ac:dyDescent="0.3">
      <c r="C8" s="88" t="s">
        <v>231</v>
      </c>
      <c r="D8" s="85" t="str">
        <f>D4</f>
        <v xml:space="preserve">11.05.2025 </v>
      </c>
      <c r="E8" s="85" t="str">
        <f>E4</f>
        <v xml:space="preserve">04.04.2025 </v>
      </c>
      <c r="F8" s="85" t="s">
        <v>210</v>
      </c>
    </row>
    <row r="9" spans="3:15" ht="16.5" thickBot="1" x14ac:dyDescent="0.3">
      <c r="C9" s="149" t="s">
        <v>264</v>
      </c>
      <c r="D9" s="192" t="s">
        <v>375</v>
      </c>
      <c r="E9" s="154" t="s">
        <v>375</v>
      </c>
      <c r="F9" s="535" t="s">
        <v>375</v>
      </c>
    </row>
    <row r="10" spans="3:15" ht="16.5" thickBot="1" x14ac:dyDescent="0.3">
      <c r="C10" s="149" t="s">
        <v>220</v>
      </c>
      <c r="D10" s="192">
        <v>208.31575947563408</v>
      </c>
      <c r="E10" s="154" t="s">
        <v>342</v>
      </c>
      <c r="F10" s="535" t="s">
        <v>375</v>
      </c>
    </row>
    <row r="11" spans="3:15" ht="16.5" thickBot="1" x14ac:dyDescent="0.3">
      <c r="C11" s="149" t="s">
        <v>416</v>
      </c>
      <c r="D11" s="192" t="s">
        <v>342</v>
      </c>
      <c r="E11" s="154" t="s">
        <v>342</v>
      </c>
      <c r="F11" s="535" t="s">
        <v>375</v>
      </c>
      <c r="K11"/>
      <c r="L11"/>
      <c r="M11"/>
      <c r="N11"/>
      <c r="O11"/>
    </row>
    <row r="12" spans="3:15" ht="16.5" thickBot="1" x14ac:dyDescent="0.3">
      <c r="C12" s="149" t="s">
        <v>221</v>
      </c>
      <c r="D12" s="192" t="s">
        <v>342</v>
      </c>
      <c r="E12" s="154">
        <v>170.44255255263027</v>
      </c>
      <c r="F12" s="535" t="s">
        <v>375</v>
      </c>
      <c r="J12"/>
      <c r="K12"/>
      <c r="L12"/>
      <c r="M12"/>
      <c r="N12"/>
      <c r="O12"/>
    </row>
    <row r="13" spans="3:15" ht="16.5" thickBot="1" x14ac:dyDescent="0.3">
      <c r="C13" s="149" t="s">
        <v>226</v>
      </c>
      <c r="D13" s="192">
        <v>189.73864705946241</v>
      </c>
      <c r="E13" s="154">
        <v>180.34124102591477</v>
      </c>
      <c r="F13" s="91">
        <f>(D13-E13)/E13*100</f>
        <v>5.2109023871013767</v>
      </c>
      <c r="J13"/>
      <c r="K13"/>
      <c r="L13"/>
      <c r="M13"/>
      <c r="N13"/>
      <c r="O13"/>
    </row>
    <row r="14" spans="3:15" ht="16.5" thickBot="1" x14ac:dyDescent="0.3">
      <c r="C14" s="149" t="s">
        <v>255</v>
      </c>
      <c r="D14" s="192">
        <v>206.404473781711</v>
      </c>
      <c r="E14" s="154">
        <v>192.06362179670731</v>
      </c>
      <c r="F14" s="91">
        <f t="shared" ref="F14:F16" si="0">(D14-E14)/E14*100</f>
        <v>7.4667195436848477</v>
      </c>
      <c r="J14"/>
      <c r="K14"/>
      <c r="L14"/>
      <c r="M14"/>
      <c r="N14"/>
      <c r="O14"/>
    </row>
    <row r="15" spans="3:15" ht="16.5" thickBot="1" x14ac:dyDescent="0.3">
      <c r="C15" s="149" t="s">
        <v>188</v>
      </c>
      <c r="D15" s="192" t="s">
        <v>342</v>
      </c>
      <c r="E15" s="154">
        <v>176.24079348882645</v>
      </c>
      <c r="F15" s="535" t="s">
        <v>375</v>
      </c>
      <c r="J15"/>
      <c r="K15"/>
      <c r="L15"/>
      <c r="M15"/>
      <c r="N15"/>
      <c r="O15"/>
    </row>
    <row r="16" spans="3:15" ht="16.5" thickBot="1" x14ac:dyDescent="0.3">
      <c r="C16" s="149" t="s">
        <v>189</v>
      </c>
      <c r="D16" s="192">
        <v>185.16727157961179</v>
      </c>
      <c r="E16" s="154">
        <v>166.71216218778142</v>
      </c>
      <c r="F16" s="91">
        <f t="shared" si="0"/>
        <v>11.070043810626661</v>
      </c>
      <c r="J16"/>
      <c r="K16"/>
      <c r="L16"/>
      <c r="M16"/>
      <c r="N16"/>
      <c r="O16"/>
    </row>
    <row r="17" spans="3:16" x14ac:dyDescent="0.25">
      <c r="C17"/>
      <c r="D17"/>
      <c r="E17"/>
      <c r="F17"/>
      <c r="J17"/>
      <c r="K17"/>
      <c r="L17"/>
      <c r="M17"/>
      <c r="N17"/>
      <c r="O17"/>
    </row>
    <row r="18" spans="3:16" x14ac:dyDescent="0.25">
      <c r="C18"/>
      <c r="D18"/>
      <c r="E18"/>
      <c r="F18"/>
      <c r="K18"/>
      <c r="L18"/>
      <c r="M18"/>
      <c r="N18"/>
      <c r="O18"/>
    </row>
    <row r="19" spans="3:16" x14ac:dyDescent="0.25">
      <c r="C19" s="87" t="s">
        <v>232</v>
      </c>
      <c r="G19"/>
      <c r="K19"/>
      <c r="L19"/>
      <c r="M19"/>
      <c r="N19"/>
      <c r="O19"/>
    </row>
    <row r="20" spans="3:16" ht="16.5" thickBot="1" x14ac:dyDescent="0.3">
      <c r="C20" s="87"/>
      <c r="D20" s="239" t="s">
        <v>230</v>
      </c>
      <c r="E20" s="239" t="s">
        <v>230</v>
      </c>
      <c r="G20"/>
      <c r="K20"/>
      <c r="L20"/>
      <c r="M20"/>
      <c r="N20"/>
      <c r="O20"/>
    </row>
    <row r="21" spans="3:16" ht="16.5" thickBot="1" x14ac:dyDescent="0.3">
      <c r="C21" s="88" t="s">
        <v>231</v>
      </c>
      <c r="D21" s="85" t="str">
        <f>D8</f>
        <v xml:space="preserve">11.05.2025 </v>
      </c>
      <c r="E21" s="85" t="str">
        <f>E4</f>
        <v xml:space="preserve">04.04.2025 </v>
      </c>
      <c r="F21" s="85" t="s">
        <v>210</v>
      </c>
      <c r="K21"/>
      <c r="L21"/>
      <c r="M21"/>
      <c r="N21"/>
      <c r="O21"/>
      <c r="P21"/>
    </row>
    <row r="22" spans="3:16" ht="32.25" thickBot="1" x14ac:dyDescent="0.3">
      <c r="C22" s="193" t="s">
        <v>233</v>
      </c>
      <c r="D22" s="192">
        <v>312.17779650533475</v>
      </c>
      <c r="E22" s="89">
        <v>310.8627851409496</v>
      </c>
      <c r="F22" s="91">
        <f>(D22-E22)/E22*100</f>
        <v>0.42301987476207936</v>
      </c>
      <c r="K22"/>
      <c r="L22"/>
      <c r="M22"/>
      <c r="N22"/>
      <c r="O22"/>
      <c r="P22"/>
    </row>
    <row r="23" spans="3:16" ht="15" customHeight="1" x14ac:dyDescent="0.25">
      <c r="C23" s="87"/>
      <c r="G23"/>
      <c r="K23"/>
      <c r="L23"/>
      <c r="M23"/>
      <c r="N23"/>
      <c r="O23"/>
    </row>
    <row r="24" spans="3:16" ht="16.5" thickBot="1" x14ac:dyDescent="0.3">
      <c r="C24" s="239"/>
      <c r="D24" s="239" t="s">
        <v>230</v>
      </c>
      <c r="E24" s="239" t="s">
        <v>230</v>
      </c>
      <c r="F24" s="239"/>
      <c r="G24"/>
      <c r="K24"/>
      <c r="L24"/>
      <c r="M24"/>
      <c r="N24"/>
    </row>
    <row r="25" spans="3:16" ht="16.5" thickBot="1" x14ac:dyDescent="0.3">
      <c r="C25" s="88" t="s">
        <v>231</v>
      </c>
      <c r="D25" s="85" t="str">
        <f>D8</f>
        <v xml:space="preserve">11.05.2025 </v>
      </c>
      <c r="E25" s="86" t="str">
        <f>E4</f>
        <v xml:space="preserve">04.04.2025 </v>
      </c>
      <c r="F25" s="90" t="s">
        <v>210</v>
      </c>
      <c r="G25"/>
      <c r="J25"/>
      <c r="K25"/>
      <c r="L25"/>
      <c r="M25"/>
      <c r="N25"/>
      <c r="O25"/>
      <c r="P25"/>
    </row>
    <row r="26" spans="3:16" ht="16.5" thickBot="1" x14ac:dyDescent="0.3">
      <c r="C26" s="149" t="s">
        <v>264</v>
      </c>
      <c r="D26" s="192" t="s">
        <v>375</v>
      </c>
      <c r="E26" s="154" t="s">
        <v>375</v>
      </c>
      <c r="F26" s="91"/>
      <c r="G26"/>
      <c r="J26"/>
      <c r="K26"/>
      <c r="L26"/>
      <c r="M26"/>
      <c r="N26"/>
      <c r="O26"/>
      <c r="P26"/>
    </row>
    <row r="27" spans="3:16" ht="16.5" thickBot="1" x14ac:dyDescent="0.3">
      <c r="C27" s="149" t="s">
        <v>220</v>
      </c>
      <c r="D27" s="192">
        <v>369.08554901562815</v>
      </c>
      <c r="E27" s="154">
        <v>367.69238091994612</v>
      </c>
      <c r="F27" s="91">
        <f>(D27-E27)/E27*100</f>
        <v>0.37889501332510583</v>
      </c>
      <c r="G27"/>
      <c r="J27"/>
      <c r="K27"/>
      <c r="L27"/>
      <c r="M27"/>
      <c r="N27"/>
      <c r="O27"/>
      <c r="P27"/>
    </row>
    <row r="28" spans="3:16" ht="16.5" thickBot="1" x14ac:dyDescent="0.3">
      <c r="C28" s="149" t="s">
        <v>416</v>
      </c>
      <c r="D28" s="192" t="s">
        <v>375</v>
      </c>
      <c r="E28" s="154" t="s">
        <v>342</v>
      </c>
      <c r="F28" s="91"/>
      <c r="G28"/>
      <c r="J28"/>
      <c r="K28"/>
      <c r="L28"/>
      <c r="M28"/>
      <c r="N28"/>
      <c r="O28"/>
      <c r="P28"/>
    </row>
    <row r="29" spans="3:16" ht="16.5" thickBot="1" x14ac:dyDescent="0.3">
      <c r="C29" s="149" t="s">
        <v>221</v>
      </c>
      <c r="D29" s="192">
        <v>301.12718791540783</v>
      </c>
      <c r="E29" s="154">
        <v>269.24429236557125</v>
      </c>
      <c r="F29" s="91">
        <f t="shared" ref="F29:F33" si="1">(D29-E29)/E29*100</f>
        <v>11.84162355670181</v>
      </c>
      <c r="G29"/>
      <c r="J29"/>
      <c r="K29"/>
      <c r="L29"/>
      <c r="M29"/>
      <c r="N29"/>
      <c r="O29"/>
      <c r="P29"/>
    </row>
    <row r="30" spans="3:16" ht="16.5" thickBot="1" x14ac:dyDescent="0.3">
      <c r="C30" s="149" t="s">
        <v>226</v>
      </c>
      <c r="D30" s="192">
        <v>291.33411035707064</v>
      </c>
      <c r="E30" s="154">
        <v>292.59103900647193</v>
      </c>
      <c r="F30" s="91">
        <f t="shared" si="1"/>
        <v>-0.42958549026974341</v>
      </c>
      <c r="G30"/>
      <c r="J30"/>
      <c r="K30"/>
      <c r="L30"/>
      <c r="M30"/>
      <c r="N30"/>
      <c r="O30"/>
      <c r="P30"/>
    </row>
    <row r="31" spans="3:16" ht="16.5" thickBot="1" x14ac:dyDescent="0.3">
      <c r="C31" s="149" t="s">
        <v>255</v>
      </c>
      <c r="D31" s="192">
        <v>329.64689926305903</v>
      </c>
      <c r="E31" s="154">
        <v>305.62191475051293</v>
      </c>
      <c r="F31" s="91">
        <f t="shared" si="1"/>
        <v>7.8610149838758501</v>
      </c>
      <c r="J31"/>
      <c r="K31"/>
      <c r="L31"/>
      <c r="M31"/>
      <c r="N31"/>
      <c r="O31"/>
      <c r="P31"/>
    </row>
    <row r="32" spans="3:16" ht="16.5" thickBot="1" x14ac:dyDescent="0.3">
      <c r="C32" s="149" t="s">
        <v>188</v>
      </c>
      <c r="D32" s="192">
        <v>330.59252223469474</v>
      </c>
      <c r="E32" s="154">
        <v>336.21130378933844</v>
      </c>
      <c r="F32" s="91">
        <f t="shared" si="1"/>
        <v>-1.6712054268598568</v>
      </c>
      <c r="J32"/>
      <c r="K32"/>
      <c r="L32"/>
      <c r="M32"/>
      <c r="N32"/>
      <c r="O32"/>
      <c r="P32"/>
    </row>
    <row r="33" spans="2:16" ht="16.5" thickBot="1" x14ac:dyDescent="0.3">
      <c r="C33" s="149" t="s">
        <v>189</v>
      </c>
      <c r="D33" s="192">
        <v>318.08635713877294</v>
      </c>
      <c r="E33" s="154">
        <v>310.19284175462099</v>
      </c>
      <c r="F33" s="91">
        <f t="shared" si="1"/>
        <v>2.5447122955842234</v>
      </c>
      <c r="J33"/>
      <c r="K33"/>
      <c r="L33"/>
      <c r="M33"/>
      <c r="N33"/>
      <c r="O33"/>
      <c r="P33"/>
    </row>
    <row r="34" spans="2:16" x14ac:dyDescent="0.25">
      <c r="B34" s="26" t="s">
        <v>344</v>
      </c>
      <c r="C34" s="231"/>
      <c r="D34" s="232"/>
      <c r="E34" s="229"/>
      <c r="F34" s="230"/>
      <c r="L34"/>
      <c r="M34"/>
      <c r="N34"/>
      <c r="O34"/>
      <c r="P34"/>
    </row>
    <row r="35" spans="2:16" x14ac:dyDescent="0.25">
      <c r="B35" s="26" t="s">
        <v>252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AA38"/>
  <sheetViews>
    <sheetView showGridLines="0" zoomScaleNormal="100" workbookViewId="0">
      <selection activeCell="B27" sqref="B27"/>
    </sheetView>
  </sheetViews>
  <sheetFormatPr defaultColWidth="9.140625" defaultRowHeight="15" x14ac:dyDescent="0.25"/>
  <cols>
    <col min="1" max="1" width="9.140625" style="27"/>
    <col min="2" max="2" width="21.42578125" style="27" customWidth="1"/>
    <col min="3" max="4" width="15.7109375" style="27" customWidth="1"/>
    <col min="5" max="5" width="10.7109375" style="27" customWidth="1"/>
    <col min="6" max="6" width="5.7109375" style="27" bestFit="1" customWidth="1"/>
    <col min="7" max="7" width="3.5703125" style="27" bestFit="1" customWidth="1"/>
    <col min="8" max="8" width="5.42578125" style="27" customWidth="1"/>
    <col min="9" max="9" width="21.85546875" style="27" customWidth="1"/>
    <col min="10" max="11" width="15.7109375" style="27" customWidth="1"/>
    <col min="12" max="12" width="10.7109375" style="27" customWidth="1"/>
    <col min="13" max="13" width="5.42578125" style="27" customWidth="1"/>
    <col min="14" max="14" width="23" style="27" customWidth="1"/>
    <col min="15" max="16" width="15.7109375" style="27" customWidth="1"/>
    <col min="17" max="17" width="10.7109375" style="27" customWidth="1"/>
    <col min="18" max="16384" width="9.140625" style="27"/>
  </cols>
  <sheetData>
    <row r="1" spans="2:17" x14ac:dyDescent="0.25">
      <c r="B1" s="203"/>
      <c r="C1" s="203"/>
      <c r="D1" s="204"/>
    </row>
    <row r="2" spans="2:17" s="78" customFormat="1" ht="15.75" x14ac:dyDescent="0.25">
      <c r="B2" s="92" t="s">
        <v>493</v>
      </c>
      <c r="C2" s="79"/>
      <c r="D2" s="79"/>
      <c r="E2" s="79"/>
      <c r="F2" s="79"/>
      <c r="G2" s="79"/>
    </row>
    <row r="3" spans="2:17" s="78" customFormat="1" ht="15.75" x14ac:dyDescent="0.25">
      <c r="B3" s="93" t="s">
        <v>376</v>
      </c>
      <c r="C3" s="79"/>
      <c r="D3" s="79"/>
      <c r="E3" s="79"/>
      <c r="F3" s="79"/>
      <c r="G3" s="79"/>
      <c r="I3" s="233"/>
    </row>
    <row r="4" spans="2:17" ht="15.75" x14ac:dyDescent="0.25">
      <c r="B4" s="206"/>
      <c r="C4" s="205"/>
      <c r="D4" s="205"/>
      <c r="E4" s="205"/>
      <c r="F4" s="247"/>
      <c r="G4" s="244"/>
      <c r="H4" s="245"/>
    </row>
    <row r="5" spans="2:17" x14ac:dyDescent="0.25">
      <c r="B5" s="226" t="s">
        <v>215</v>
      </c>
      <c r="C5" s="207"/>
      <c r="D5" s="207"/>
      <c r="E5" s="207"/>
      <c r="I5" s="208" t="s">
        <v>216</v>
      </c>
      <c r="J5" s="209"/>
      <c r="K5" s="209"/>
      <c r="L5" s="209"/>
      <c r="M5" s="209"/>
      <c r="N5" s="208" t="s">
        <v>217</v>
      </c>
      <c r="O5" s="209"/>
      <c r="P5" s="209"/>
      <c r="Q5" s="209"/>
    </row>
    <row r="6" spans="2:17" ht="3.75" customHeight="1" thickBot="1" x14ac:dyDescent="0.3"/>
    <row r="7" spans="2:17" ht="33" customHeight="1" x14ac:dyDescent="0.25">
      <c r="B7" s="210" t="s">
        <v>218</v>
      </c>
      <c r="C7" s="537" t="s">
        <v>110</v>
      </c>
      <c r="D7" s="538"/>
      <c r="E7" s="539" t="s">
        <v>210</v>
      </c>
      <c r="I7" s="210" t="s">
        <v>218</v>
      </c>
      <c r="J7" s="537" t="s">
        <v>110</v>
      </c>
      <c r="K7" s="541"/>
      <c r="L7" s="542" t="s">
        <v>210</v>
      </c>
      <c r="N7" s="210" t="s">
        <v>218</v>
      </c>
      <c r="O7" s="537" t="s">
        <v>110</v>
      </c>
      <c r="P7" s="538"/>
      <c r="Q7" s="539" t="s">
        <v>210</v>
      </c>
    </row>
    <row r="8" spans="2:17" ht="15.75" thickBot="1" x14ac:dyDescent="0.3">
      <c r="B8" s="211"/>
      <c r="C8" s="212" t="str">
        <f>'ceny_organizacje producentów'!D4</f>
        <v xml:space="preserve">11.05.2025 </v>
      </c>
      <c r="D8" s="213" t="str">
        <f>'ceny_organizacje producentów'!E4</f>
        <v xml:space="preserve">04.04.2025 </v>
      </c>
      <c r="E8" s="540"/>
      <c r="I8" s="211"/>
      <c r="J8" s="212" t="str">
        <f>C8</f>
        <v xml:space="preserve">11.05.2025 </v>
      </c>
      <c r="K8" s="228" t="str">
        <f>D8</f>
        <v xml:space="preserve">04.04.2025 </v>
      </c>
      <c r="L8" s="543"/>
      <c r="N8" s="227"/>
      <c r="O8" s="212" t="str">
        <f>C8</f>
        <v xml:space="preserve">11.05.2025 </v>
      </c>
      <c r="P8" s="213" t="str">
        <f>D8</f>
        <v xml:space="preserve">04.04.2025 </v>
      </c>
      <c r="Q8" s="540"/>
    </row>
    <row r="9" spans="2:17" ht="15.75" customHeight="1" x14ac:dyDescent="0.25">
      <c r="B9" s="223" t="s">
        <v>259</v>
      </c>
      <c r="C9" s="224"/>
      <c r="D9" s="224"/>
      <c r="E9" s="225"/>
      <c r="I9" s="214" t="s">
        <v>211</v>
      </c>
      <c r="J9" s="215"/>
      <c r="K9" s="215"/>
      <c r="L9" s="216"/>
      <c r="N9" s="214" t="s">
        <v>211</v>
      </c>
      <c r="O9" s="215"/>
      <c r="P9" s="215"/>
      <c r="Q9" s="216"/>
    </row>
    <row r="10" spans="2:17" x14ac:dyDescent="0.25">
      <c r="B10" s="194" t="s">
        <v>220</v>
      </c>
      <c r="C10" s="195">
        <v>4.0399792332132121</v>
      </c>
      <c r="D10" s="196">
        <v>4.061629780927138</v>
      </c>
      <c r="E10" s="197">
        <f t="shared" ref="E10:E15" si="0">(C10-D10)/D10*100</f>
        <v>-0.53305074272386843</v>
      </c>
      <c r="I10" s="194" t="s">
        <v>8</v>
      </c>
      <c r="J10" s="198">
        <v>2.485992555899136</v>
      </c>
      <c r="K10" s="217">
        <v>2.5619725655259811</v>
      </c>
      <c r="L10" s="218">
        <f>(J10-K10)/K10*100</f>
        <v>-2.9656839674723878</v>
      </c>
      <c r="N10" s="194" t="s">
        <v>8</v>
      </c>
      <c r="O10" s="198">
        <v>3.6232381662074151</v>
      </c>
      <c r="P10" s="196">
        <v>3.8263363470463196</v>
      </c>
      <c r="Q10" s="202">
        <f>(O10-P10)/P10*100</f>
        <v>-5.3079019306727435</v>
      </c>
    </row>
    <row r="11" spans="2:17" x14ac:dyDescent="0.25">
      <c r="B11" s="194" t="s">
        <v>221</v>
      </c>
      <c r="C11" s="195">
        <v>3.4696978577828457</v>
      </c>
      <c r="D11" s="196">
        <v>3.4918274460689092</v>
      </c>
      <c r="E11" s="197">
        <f t="shared" si="0"/>
        <v>-0.63375377586246195</v>
      </c>
      <c r="I11" s="194" t="s">
        <v>212</v>
      </c>
      <c r="J11" s="198">
        <v>9.9341528605229712</v>
      </c>
      <c r="K11" s="217">
        <v>9.5044770956339715</v>
      </c>
      <c r="L11" s="218">
        <f>(J11-K11)/K11*100</f>
        <v>4.5207722693800578</v>
      </c>
      <c r="N11" s="194" t="s">
        <v>212</v>
      </c>
      <c r="O11" s="198">
        <v>9.5830779354563695</v>
      </c>
      <c r="P11" s="196">
        <v>9.4697187623131303</v>
      </c>
      <c r="Q11" s="202">
        <f>(O11-P11)/P11*100</f>
        <v>1.1970701135748354</v>
      </c>
    </row>
    <row r="12" spans="2:17" ht="15.75" thickBot="1" x14ac:dyDescent="0.3">
      <c r="B12" s="194" t="s">
        <v>226</v>
      </c>
      <c r="C12" s="198">
        <v>3.0267153162790223</v>
      </c>
      <c r="D12" s="196">
        <v>3.0300783424514024</v>
      </c>
      <c r="E12" s="197">
        <f t="shared" si="0"/>
        <v>-0.11098809312168743</v>
      </c>
      <c r="I12" s="199" t="s">
        <v>18</v>
      </c>
      <c r="J12" s="200">
        <v>2.1802216549449427</v>
      </c>
      <c r="K12" s="219">
        <v>2.0517331093909235</v>
      </c>
      <c r="L12" s="220">
        <f>(J12-K12)/K12*100</f>
        <v>6.2624395427416131</v>
      </c>
      <c r="N12" s="194" t="s">
        <v>213</v>
      </c>
      <c r="O12" s="198">
        <v>11.903111090058564</v>
      </c>
      <c r="P12" s="196">
        <v>13.362822476003958</v>
      </c>
      <c r="Q12" s="202">
        <f>(O12-P12)/P12*100</f>
        <v>-10.923675657344422</v>
      </c>
    </row>
    <row r="13" spans="2:17" ht="15.75" thickBot="1" x14ac:dyDescent="0.3">
      <c r="B13" s="194" t="s">
        <v>214</v>
      </c>
      <c r="C13" s="198">
        <v>3.3174635307615699</v>
      </c>
      <c r="D13" s="196">
        <v>3.353252354335774</v>
      </c>
      <c r="E13" s="197">
        <f t="shared" si="0"/>
        <v>-1.0672869140889127</v>
      </c>
      <c r="I13" s="214" t="s">
        <v>257</v>
      </c>
      <c r="J13" s="215"/>
      <c r="K13" s="215"/>
      <c r="L13" s="221"/>
      <c r="N13" s="199" t="s">
        <v>18</v>
      </c>
      <c r="O13" s="200">
        <v>2.9680327873469072</v>
      </c>
      <c r="P13" s="201">
        <v>3.0057719040806665</v>
      </c>
      <c r="Q13" s="222">
        <f>(O13-P13)/P13*100</f>
        <v>-1.2555549102885779</v>
      </c>
    </row>
    <row r="14" spans="2:17" x14ac:dyDescent="0.25">
      <c r="B14" s="194" t="s">
        <v>188</v>
      </c>
      <c r="C14" s="198">
        <v>3.6260095710820277</v>
      </c>
      <c r="D14" s="196">
        <v>3.7098078710714901</v>
      </c>
      <c r="E14" s="197">
        <f t="shared" si="0"/>
        <v>-2.2588312630125307</v>
      </c>
      <c r="I14" s="194" t="s">
        <v>8</v>
      </c>
      <c r="J14" s="198">
        <v>2.6471459550822449</v>
      </c>
      <c r="K14" s="196">
        <v>2.9373768855172995</v>
      </c>
      <c r="L14" s="197">
        <f>(J14-K14)/K14*100</f>
        <v>-9.8806159967430318</v>
      </c>
      <c r="N14" s="289" t="s">
        <v>257</v>
      </c>
      <c r="O14" s="290"/>
      <c r="P14" s="290"/>
      <c r="Q14" s="221"/>
    </row>
    <row r="15" spans="2:17" ht="15.75" thickBot="1" x14ac:dyDescent="0.3">
      <c r="B15" s="199" t="s">
        <v>189</v>
      </c>
      <c r="C15" s="200">
        <v>3.4025709635422072</v>
      </c>
      <c r="D15" s="201">
        <v>3.4687254981165738</v>
      </c>
      <c r="E15" s="197">
        <f t="shared" si="0"/>
        <v>-1.9071712250014237</v>
      </c>
      <c r="I15" s="194" t="s">
        <v>212</v>
      </c>
      <c r="J15" s="198">
        <v>7.6459687986025608</v>
      </c>
      <c r="K15" s="196">
        <v>5.9318575647464673</v>
      </c>
      <c r="L15" s="197">
        <f>(J15-K15)/K15*100</f>
        <v>28.896702510916683</v>
      </c>
      <c r="N15" s="194" t="s">
        <v>8</v>
      </c>
      <c r="O15" s="198">
        <v>4.3794061198497101</v>
      </c>
      <c r="P15" s="196">
        <v>7.0447636283185844</v>
      </c>
      <c r="Q15" s="197">
        <f t="shared" ref="Q15" si="1">(O15-P15)/P15*100</f>
        <v>-37.834591039430386</v>
      </c>
    </row>
    <row r="16" spans="2:17" x14ac:dyDescent="0.25">
      <c r="B16" s="223" t="s">
        <v>348</v>
      </c>
      <c r="C16" s="224"/>
      <c r="D16" s="224"/>
      <c r="E16" s="225"/>
      <c r="I16" s="194" t="s">
        <v>351</v>
      </c>
      <c r="J16" s="198">
        <v>6.0954850487502208</v>
      </c>
      <c r="K16" s="196">
        <v>6.0759243551577393</v>
      </c>
      <c r="L16" s="197">
        <f>(J16-K16)/K16*100</f>
        <v>0.32193774064808361</v>
      </c>
      <c r="N16" s="194" t="s">
        <v>212</v>
      </c>
      <c r="O16" s="198">
        <v>6.1930835521604202</v>
      </c>
      <c r="P16" s="196" t="s">
        <v>342</v>
      </c>
      <c r="Q16" s="197" t="s">
        <v>266</v>
      </c>
    </row>
    <row r="17" spans="2:27" ht="15.75" thickBot="1" x14ac:dyDescent="0.3">
      <c r="B17" s="199" t="s">
        <v>349</v>
      </c>
      <c r="C17" s="200" t="s">
        <v>342</v>
      </c>
      <c r="D17" s="201" t="s">
        <v>342</v>
      </c>
      <c r="E17" s="286" t="s">
        <v>266</v>
      </c>
      <c r="I17" s="194" t="s">
        <v>343</v>
      </c>
      <c r="J17" s="198">
        <v>16.336437528357624</v>
      </c>
      <c r="K17" s="196">
        <v>16.044147161369946</v>
      </c>
      <c r="L17" s="197">
        <f>(J17-K17)/K17*100</f>
        <v>1.8217881202899748</v>
      </c>
      <c r="N17" s="194" t="s">
        <v>351</v>
      </c>
      <c r="O17" s="198" t="s">
        <v>342</v>
      </c>
      <c r="P17" s="196" t="s">
        <v>342</v>
      </c>
      <c r="Q17" s="197" t="s">
        <v>266</v>
      </c>
    </row>
    <row r="18" spans="2:27" ht="15.75" thickBot="1" x14ac:dyDescent="0.3">
      <c r="B18" s="223" t="s">
        <v>254</v>
      </c>
      <c r="C18" s="224"/>
      <c r="D18" s="224"/>
      <c r="E18" s="225"/>
      <c r="I18" s="199" t="s">
        <v>18</v>
      </c>
      <c r="J18" s="200">
        <v>3.6436173640555007</v>
      </c>
      <c r="K18" s="201">
        <v>4.0712932013790502</v>
      </c>
      <c r="L18" s="222">
        <f>(J18-K18)/K18*100</f>
        <v>-10.504668078896524</v>
      </c>
      <c r="N18" s="199" t="s">
        <v>343</v>
      </c>
      <c r="O18" s="200">
        <v>13.927013470769463</v>
      </c>
      <c r="P18" s="201">
        <v>16.297034542367509</v>
      </c>
      <c r="Q18" s="222">
        <f>(O18-P18)/P18*100</f>
        <v>-14.542652317737234</v>
      </c>
    </row>
    <row r="19" spans="2:27" x14ac:dyDescent="0.25">
      <c r="B19" s="194" t="s">
        <v>250</v>
      </c>
      <c r="C19" s="198">
        <v>4.7081763765741043</v>
      </c>
      <c r="D19" s="217">
        <v>4.7346399607783507</v>
      </c>
      <c r="E19" s="218">
        <f>(C19-D19)/D19*100</f>
        <v>-0.55893551407224551</v>
      </c>
      <c r="I19"/>
      <c r="J19"/>
      <c r="K19"/>
      <c r="L19"/>
      <c r="N19"/>
      <c r="O19"/>
      <c r="P19"/>
      <c r="Q19"/>
    </row>
    <row r="20" spans="2:27" x14ac:dyDescent="0.25">
      <c r="B20" s="194" t="s">
        <v>370</v>
      </c>
      <c r="C20" s="198" t="s">
        <v>342</v>
      </c>
      <c r="D20" s="196" t="s">
        <v>342</v>
      </c>
      <c r="E20" s="288" t="s">
        <v>266</v>
      </c>
      <c r="I20"/>
      <c r="J20"/>
      <c r="K20"/>
      <c r="L20"/>
      <c r="N20"/>
      <c r="O20"/>
      <c r="P20"/>
      <c r="Q20"/>
    </row>
    <row r="21" spans="2:27" ht="15.75" thickBot="1" x14ac:dyDescent="0.3">
      <c r="B21" s="194" t="s">
        <v>371</v>
      </c>
      <c r="C21" s="198" t="s">
        <v>342</v>
      </c>
      <c r="D21" s="196" t="s">
        <v>342</v>
      </c>
      <c r="E21" s="197" t="s">
        <v>266</v>
      </c>
      <c r="I21"/>
      <c r="J21"/>
      <c r="K21"/>
      <c r="L21"/>
      <c r="N21"/>
      <c r="O21"/>
      <c r="P21"/>
      <c r="Q21"/>
    </row>
    <row r="22" spans="2:27" x14ac:dyDescent="0.25">
      <c r="B22" s="223" t="s">
        <v>494</v>
      </c>
      <c r="C22" s="224"/>
      <c r="D22" s="224"/>
      <c r="E22" s="225"/>
      <c r="I22"/>
      <c r="J22"/>
      <c r="N22"/>
      <c r="O22"/>
      <c r="P22"/>
      <c r="Q22"/>
      <c r="R22"/>
      <c r="S22"/>
      <c r="T22"/>
      <c r="U22"/>
      <c r="V22"/>
      <c r="W22"/>
    </row>
    <row r="23" spans="2:27" ht="15.75" thickBot="1" x14ac:dyDescent="0.3">
      <c r="B23" s="199" t="s">
        <v>250</v>
      </c>
      <c r="C23" s="200">
        <v>13.808377978478921</v>
      </c>
      <c r="D23" s="201">
        <v>15.73389778643395</v>
      </c>
      <c r="E23" s="286">
        <f>(C23-D23)/D23*100</f>
        <v>-12.238034300790021</v>
      </c>
      <c r="H23"/>
      <c r="I23"/>
      <c r="J23"/>
      <c r="K23"/>
      <c r="N23"/>
      <c r="O23"/>
      <c r="P23"/>
      <c r="Q23"/>
      <c r="R23"/>
      <c r="S23"/>
      <c r="T23"/>
      <c r="U23"/>
      <c r="V23"/>
      <c r="W23"/>
    </row>
    <row r="24" spans="2:27" x14ac:dyDescent="0.25">
      <c r="B24" s="223" t="s">
        <v>374</v>
      </c>
      <c r="C24" s="224"/>
      <c r="D24" s="224"/>
      <c r="E24" s="225"/>
    </row>
    <row r="25" spans="2:27" ht="15.75" thickBot="1" x14ac:dyDescent="0.3">
      <c r="B25" s="199" t="s">
        <v>250</v>
      </c>
      <c r="C25" s="200">
        <v>15.882084861178761</v>
      </c>
      <c r="D25" s="201" t="s">
        <v>342</v>
      </c>
      <c r="E25" s="286" t="s">
        <v>266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2:27" x14ac:dyDescent="0.25"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2:27" x14ac:dyDescent="0.25"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9" spans="2:27" x14ac:dyDescent="0.25">
      <c r="I29"/>
      <c r="J29"/>
      <c r="K29"/>
    </row>
    <row r="31" spans="2:27" x14ac:dyDescent="0.25">
      <c r="I31"/>
      <c r="J31"/>
      <c r="K31"/>
      <c r="L31"/>
      <c r="M31"/>
    </row>
    <row r="32" spans="2:27" x14ac:dyDescent="0.25">
      <c r="I32"/>
      <c r="J32"/>
      <c r="K32"/>
      <c r="L32"/>
      <c r="M32"/>
    </row>
    <row r="33" spans="9:13" x14ac:dyDescent="0.25">
      <c r="I33"/>
      <c r="J33"/>
      <c r="K33"/>
      <c r="L33"/>
      <c r="M33"/>
    </row>
    <row r="34" spans="9:13" x14ac:dyDescent="0.25">
      <c r="I34"/>
      <c r="J34"/>
      <c r="K34"/>
      <c r="L34"/>
      <c r="M34"/>
    </row>
    <row r="35" spans="9:13" x14ac:dyDescent="0.25">
      <c r="I35"/>
      <c r="J35"/>
      <c r="K35"/>
      <c r="L35"/>
      <c r="M35"/>
    </row>
    <row r="36" spans="9:13" x14ac:dyDescent="0.25">
      <c r="I36"/>
      <c r="J36"/>
      <c r="K36"/>
      <c r="L36"/>
      <c r="M36"/>
    </row>
    <row r="37" spans="9:13" x14ac:dyDescent="0.25">
      <c r="I37"/>
      <c r="J37"/>
      <c r="K37"/>
      <c r="L37"/>
      <c r="M37"/>
    </row>
    <row r="38" spans="9:13" x14ac:dyDescent="0.25">
      <c r="I38"/>
      <c r="J38"/>
      <c r="K38"/>
      <c r="L38"/>
      <c r="M38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J65" sqref="J65"/>
    </sheetView>
  </sheetViews>
  <sheetFormatPr defaultColWidth="9.140625" defaultRowHeight="15.75" x14ac:dyDescent="0.25"/>
  <cols>
    <col min="1" max="1" width="17.28515625" style="78" customWidth="1"/>
    <col min="2" max="2" width="13" style="78" customWidth="1"/>
    <col min="3" max="3" width="11.5703125" style="78" bestFit="1" customWidth="1"/>
    <col min="4" max="4" width="10.140625" style="78" bestFit="1" customWidth="1"/>
    <col min="5" max="16384" width="9.140625" style="78"/>
  </cols>
  <sheetData>
    <row r="1" spans="1:13" x14ac:dyDescent="0.25">
      <c r="A1" s="233"/>
    </row>
    <row r="2" spans="1:13" ht="15.75" customHeight="1" x14ac:dyDescent="0.25">
      <c r="A2" s="544" t="s">
        <v>229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</row>
    <row r="59" spans="1:5" x14ac:dyDescent="0.25">
      <c r="D59" s="79"/>
      <c r="E59" s="79"/>
    </row>
    <row r="60" spans="1:5" x14ac:dyDescent="0.25">
      <c r="D60" s="79"/>
      <c r="E60" s="79"/>
    </row>
    <row r="61" spans="1:5" x14ac:dyDescent="0.25">
      <c r="A61" s="80"/>
      <c r="B61" s="81" t="s">
        <v>491</v>
      </c>
      <c r="C61" s="81" t="s">
        <v>415</v>
      </c>
      <c r="D61" s="82"/>
      <c r="E61" s="79"/>
    </row>
    <row r="62" spans="1:5" x14ac:dyDescent="0.25">
      <c r="A62" s="80" t="s">
        <v>220</v>
      </c>
      <c r="B62" s="83">
        <v>4.0399792332132121</v>
      </c>
      <c r="C62" s="83">
        <v>4.061629780927138</v>
      </c>
      <c r="D62" s="82"/>
      <c r="E62" s="79"/>
    </row>
    <row r="63" spans="1:5" x14ac:dyDescent="0.25">
      <c r="A63" s="80" t="s">
        <v>221</v>
      </c>
      <c r="B63" s="83">
        <v>3.4696978577828457</v>
      </c>
      <c r="C63" s="83">
        <v>3.4918274460689092</v>
      </c>
      <c r="D63" s="82"/>
      <c r="E63" s="79"/>
    </row>
    <row r="64" spans="1:5" x14ac:dyDescent="0.25">
      <c r="A64" s="80" t="s">
        <v>226</v>
      </c>
      <c r="B64" s="83">
        <v>3.0267153162790223</v>
      </c>
      <c r="C64" s="83">
        <v>3.0300783424514024</v>
      </c>
      <c r="D64" s="84"/>
      <c r="E64" s="79"/>
    </row>
    <row r="65" spans="1:5" x14ac:dyDescent="0.25">
      <c r="A65" s="83" t="s">
        <v>214</v>
      </c>
      <c r="B65" s="83">
        <v>3.3174635307615699</v>
      </c>
      <c r="C65" s="83">
        <v>3.353252354335774</v>
      </c>
      <c r="D65" s="84"/>
      <c r="E65" s="79"/>
    </row>
    <row r="66" spans="1:5" x14ac:dyDescent="0.25">
      <c r="A66" s="80" t="s">
        <v>188</v>
      </c>
      <c r="B66" s="83">
        <v>3.6260095710820277</v>
      </c>
      <c r="C66" s="83">
        <v>3.7098078710714901</v>
      </c>
      <c r="D66" s="79"/>
      <c r="E66" s="79"/>
    </row>
    <row r="67" spans="1:5" x14ac:dyDescent="0.25">
      <c r="A67" s="80" t="s">
        <v>189</v>
      </c>
      <c r="B67" s="83">
        <v>3.4025709635422072</v>
      </c>
      <c r="C67" s="83">
        <v>3.4687254981165738</v>
      </c>
      <c r="D67" s="79"/>
      <c r="E67" s="79"/>
    </row>
    <row r="68" spans="1:5" x14ac:dyDescent="0.25">
      <c r="D68" s="79"/>
      <c r="E68" s="79"/>
    </row>
    <row r="69" spans="1:5" x14ac:dyDescent="0.25">
      <c r="D69" s="79"/>
      <c r="E69" s="79"/>
    </row>
    <row r="70" spans="1:5" x14ac:dyDescent="0.25">
      <c r="D70" s="79"/>
      <c r="E70" s="79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6"/>
  <sheetViews>
    <sheetView showGridLines="0" workbookViewId="0">
      <selection activeCell="L58" sqref="L58"/>
    </sheetView>
  </sheetViews>
  <sheetFormatPr defaultColWidth="9.140625" defaultRowHeight="15.75" x14ac:dyDescent="0.25"/>
  <cols>
    <col min="1" max="1" width="21.140625" style="78" customWidth="1"/>
    <col min="2" max="2" width="12.7109375" style="78" customWidth="1"/>
    <col min="3" max="3" width="11.5703125" style="78" bestFit="1" customWidth="1"/>
    <col min="4" max="4" width="10.140625" style="78" bestFit="1" customWidth="1"/>
    <col min="5" max="16384" width="9.140625" style="78"/>
  </cols>
  <sheetData>
    <row r="1" spans="1:22" ht="16.5" customHeight="1" x14ac:dyDescent="0.4">
      <c r="A1" s="233"/>
      <c r="B1" s="146"/>
      <c r="C1" s="145"/>
    </row>
    <row r="2" spans="1:22" x14ac:dyDescent="0.25">
      <c r="A2" s="544" t="s">
        <v>228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163"/>
      <c r="N2" s="163"/>
      <c r="O2" s="163"/>
      <c r="P2" s="163"/>
      <c r="Q2" s="163"/>
      <c r="R2" s="163"/>
      <c r="S2" s="163"/>
      <c r="T2" s="163"/>
      <c r="U2" s="163"/>
      <c r="V2" s="163"/>
    </row>
    <row r="58" spans="1:5" x14ac:dyDescent="0.25">
      <c r="E58" s="79"/>
    </row>
    <row r="59" spans="1:5" x14ac:dyDescent="0.25">
      <c r="D59" s="79"/>
      <c r="E59" s="79"/>
    </row>
    <row r="60" spans="1:5" x14ac:dyDescent="0.25">
      <c r="A60" s="80"/>
      <c r="B60" s="81" t="s">
        <v>491</v>
      </c>
      <c r="C60" s="80" t="s">
        <v>415</v>
      </c>
      <c r="D60" s="82"/>
      <c r="E60" s="79"/>
    </row>
    <row r="61" spans="1:5" x14ac:dyDescent="0.25">
      <c r="A61" s="80" t="s">
        <v>8</v>
      </c>
      <c r="B61" s="83">
        <v>2.485992555899136</v>
      </c>
      <c r="C61" s="83">
        <v>2.5619725655259811</v>
      </c>
      <c r="D61" s="84"/>
      <c r="E61" s="82"/>
    </row>
    <row r="62" spans="1:5" x14ac:dyDescent="0.25">
      <c r="A62" s="80" t="s">
        <v>212</v>
      </c>
      <c r="B62" s="83">
        <v>9.9341528605229712</v>
      </c>
      <c r="C62" s="83">
        <v>9.5044770956339715</v>
      </c>
      <c r="D62" s="84"/>
      <c r="E62" s="84"/>
    </row>
    <row r="63" spans="1:5" x14ac:dyDescent="0.25">
      <c r="A63" s="80" t="s">
        <v>18</v>
      </c>
      <c r="B63" s="83">
        <v>2.1802216549449427</v>
      </c>
      <c r="C63" s="83">
        <v>2.0517331093909235</v>
      </c>
      <c r="D63" s="79"/>
      <c r="E63" s="84"/>
    </row>
    <row r="64" spans="1:5" x14ac:dyDescent="0.25">
      <c r="D64" s="79"/>
      <c r="E64" s="84"/>
    </row>
    <row r="65" spans="5:5" x14ac:dyDescent="0.25">
      <c r="E65" s="79"/>
    </row>
    <row r="66" spans="5:5" x14ac:dyDescent="0.25">
      <c r="E66" s="79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zoomScale="75" workbookViewId="0">
      <selection sqref="A1:W3"/>
    </sheetView>
  </sheetViews>
  <sheetFormatPr defaultRowHeight="12.75" x14ac:dyDescent="0.2"/>
  <cols>
    <col min="1" max="1" width="25.85546875" style="248" customWidth="1"/>
    <col min="2" max="2" width="0.5703125" style="248" customWidth="1"/>
    <col min="3" max="3" width="27" style="248" hidden="1" customWidth="1"/>
    <col min="4" max="4" width="26.42578125" style="248" hidden="1" customWidth="1"/>
    <col min="5" max="5" width="27" style="248" hidden="1" customWidth="1"/>
    <col min="6" max="6" width="23.5703125" style="248" hidden="1" customWidth="1"/>
    <col min="7" max="7" width="18.85546875" style="248" hidden="1" customWidth="1"/>
    <col min="8" max="8" width="0.140625" style="248" hidden="1" customWidth="1"/>
    <col min="9" max="9" width="19.85546875" style="248" hidden="1" customWidth="1"/>
    <col min="10" max="10" width="18.140625" style="248" hidden="1" customWidth="1"/>
    <col min="11" max="11" width="24.5703125" style="248" hidden="1" customWidth="1"/>
    <col min="12" max="12" width="17.7109375" style="248" hidden="1" customWidth="1"/>
    <col min="13" max="13" width="26.85546875" style="248" hidden="1" customWidth="1"/>
    <col min="14" max="14" width="29" style="248" hidden="1" customWidth="1"/>
    <col min="15" max="15" width="12" style="248" hidden="1" customWidth="1"/>
    <col min="16" max="16" width="20.42578125" style="248" hidden="1" customWidth="1"/>
    <col min="17" max="20" width="45.7109375" style="248" customWidth="1"/>
    <col min="21" max="21" width="28.85546875" style="248" bestFit="1" customWidth="1"/>
    <col min="22" max="22" width="6.42578125" style="248" hidden="1" customWidth="1"/>
    <col min="23" max="23" width="0.7109375" style="248" customWidth="1"/>
    <col min="24" max="24" width="28" style="248" bestFit="1" customWidth="1"/>
    <col min="25" max="25" width="30.42578125" style="248" bestFit="1" customWidth="1"/>
    <col min="26" max="16384" width="9.140625" style="248"/>
  </cols>
  <sheetData>
    <row r="1" spans="1:23" s="248" customFormat="1" ht="12.75" customHeight="1" x14ac:dyDescent="0.2">
      <c r="A1" s="568" t="s">
        <v>299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</row>
    <row r="2" spans="1:23" s="248" customFormat="1" ht="12.75" customHeight="1" x14ac:dyDescent="0.2">
      <c r="A2" s="570"/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</row>
    <row r="3" spans="1:23" s="248" customFormat="1" ht="13.5" customHeight="1" thickBot="1" x14ac:dyDescent="0.25">
      <c r="A3" s="572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</row>
    <row r="4" spans="1:23" s="248" customFormat="1" ht="20.25" customHeight="1" x14ac:dyDescent="0.25">
      <c r="A4" s="574" t="s">
        <v>300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</row>
    <row r="5" spans="1:23" s="248" customFormat="1" ht="20.25" customHeight="1" x14ac:dyDescent="0.25">
      <c r="A5" s="576" t="s">
        <v>301</v>
      </c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</row>
    <row r="6" spans="1:23" s="248" customFormat="1" ht="20.25" customHeight="1" thickBot="1" x14ac:dyDescent="0.3">
      <c r="A6" s="578" t="s">
        <v>302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</row>
    <row r="7" spans="1:23" s="248" customFormat="1" ht="17.25" customHeight="1" thickBot="1" x14ac:dyDescent="0.35">
      <c r="A7" s="457" t="s">
        <v>514</v>
      </c>
      <c r="B7" s="458"/>
      <c r="C7" s="458"/>
      <c r="D7" s="458"/>
      <c r="E7" s="458"/>
      <c r="F7" s="458"/>
      <c r="G7" s="459"/>
      <c r="H7" s="459"/>
      <c r="I7" s="459"/>
      <c r="J7" s="459"/>
      <c r="K7" s="459"/>
      <c r="L7" s="459"/>
      <c r="M7" s="459"/>
      <c r="N7" s="459"/>
      <c r="O7" s="459"/>
      <c r="P7" s="460"/>
      <c r="Q7" s="459"/>
      <c r="R7" s="459"/>
      <c r="S7" s="459"/>
      <c r="T7" s="459"/>
      <c r="U7" s="459"/>
    </row>
    <row r="8" spans="1:23" s="248" customFormat="1" ht="17.25" customHeight="1" x14ac:dyDescent="0.25">
      <c r="A8" s="461" t="s">
        <v>303</v>
      </c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3" t="s">
        <v>32</v>
      </c>
      <c r="M8" s="462"/>
      <c r="N8" s="462"/>
      <c r="O8" s="462"/>
      <c r="P8" s="462"/>
      <c r="Q8" s="464" t="s">
        <v>6</v>
      </c>
      <c r="R8" s="465" t="s">
        <v>8</v>
      </c>
      <c r="S8" s="465" t="s">
        <v>8</v>
      </c>
      <c r="T8" s="466" t="s">
        <v>360</v>
      </c>
    </row>
    <row r="9" spans="1:23" s="248" customFormat="1" ht="16.5" thickBot="1" x14ac:dyDescent="0.3">
      <c r="A9" s="467"/>
      <c r="B9" s="468"/>
      <c r="C9" s="468"/>
      <c r="D9" s="468"/>
      <c r="E9" s="468"/>
      <c r="F9" s="468"/>
      <c r="G9" s="468"/>
      <c r="H9" s="468"/>
      <c r="I9" s="468"/>
      <c r="J9" s="468"/>
      <c r="K9" s="468"/>
      <c r="L9" s="469" t="s">
        <v>304</v>
      </c>
      <c r="M9" s="468"/>
      <c r="N9" s="468"/>
      <c r="O9" s="468"/>
      <c r="P9" s="468"/>
      <c r="Q9" s="470" t="s">
        <v>305</v>
      </c>
      <c r="R9" s="471" t="s">
        <v>345</v>
      </c>
      <c r="S9" s="471" t="s">
        <v>352</v>
      </c>
      <c r="T9" s="472"/>
    </row>
    <row r="10" spans="1:23" s="248" customFormat="1" ht="15.75" x14ac:dyDescent="0.25">
      <c r="A10" s="473" t="s">
        <v>306</v>
      </c>
      <c r="B10" s="474"/>
      <c r="C10" s="474"/>
      <c r="D10" s="474"/>
      <c r="E10" s="474"/>
      <c r="F10" s="474"/>
      <c r="G10" s="474"/>
      <c r="H10" s="474"/>
      <c r="I10" s="474"/>
      <c r="J10" s="474"/>
      <c r="K10" s="474"/>
      <c r="L10" s="475"/>
      <c r="M10" s="474"/>
      <c r="N10" s="474"/>
      <c r="O10" s="474"/>
      <c r="P10" s="474"/>
      <c r="Q10" s="476"/>
      <c r="R10" s="477"/>
      <c r="S10" s="477"/>
      <c r="T10" s="478"/>
    </row>
    <row r="11" spans="1:23" s="249" customFormat="1" ht="15.75" x14ac:dyDescent="0.25">
      <c r="A11" s="473" t="s">
        <v>306</v>
      </c>
      <c r="B11" s="474"/>
      <c r="C11" s="474"/>
      <c r="D11" s="474"/>
      <c r="E11" s="474"/>
      <c r="F11" s="474"/>
      <c r="G11" s="474"/>
      <c r="H11" s="474"/>
      <c r="I11" s="474"/>
      <c r="J11" s="474"/>
      <c r="K11" s="474"/>
      <c r="L11" s="475"/>
      <c r="M11" s="474"/>
      <c r="N11" s="474"/>
      <c r="O11" s="474"/>
      <c r="P11" s="474"/>
      <c r="Q11" s="476" t="s">
        <v>513</v>
      </c>
      <c r="R11" s="479"/>
      <c r="S11" s="479"/>
      <c r="T11" s="480"/>
    </row>
    <row r="12" spans="1:23" s="248" customFormat="1" ht="15.75" x14ac:dyDescent="0.25">
      <c r="A12" s="473" t="s">
        <v>306</v>
      </c>
      <c r="B12" s="474"/>
      <c r="C12" s="474"/>
      <c r="D12" s="474"/>
      <c r="E12" s="474"/>
      <c r="F12" s="474"/>
      <c r="G12" s="474"/>
      <c r="H12" s="474"/>
      <c r="I12" s="474"/>
      <c r="J12" s="474"/>
      <c r="K12" s="474"/>
      <c r="L12" s="475"/>
      <c r="M12" s="474"/>
      <c r="N12" s="474"/>
      <c r="O12" s="474"/>
      <c r="P12" s="474"/>
      <c r="Q12" s="476"/>
      <c r="R12" s="479"/>
      <c r="S12" s="479"/>
      <c r="T12" s="480"/>
    </row>
    <row r="13" spans="1:23" s="248" customFormat="1" ht="15.75" x14ac:dyDescent="0.25">
      <c r="A13" s="473" t="s">
        <v>306</v>
      </c>
      <c r="B13" s="474"/>
      <c r="C13" s="474"/>
      <c r="D13" s="474"/>
      <c r="E13" s="474"/>
      <c r="F13" s="474"/>
      <c r="G13" s="474"/>
      <c r="H13" s="474"/>
      <c r="I13" s="474"/>
      <c r="J13" s="474"/>
      <c r="K13" s="474"/>
      <c r="L13" s="475"/>
      <c r="M13" s="474"/>
      <c r="N13" s="474"/>
      <c r="O13" s="474"/>
      <c r="P13" s="474"/>
      <c r="Q13" s="476" t="s">
        <v>403</v>
      </c>
      <c r="R13" s="479"/>
      <c r="S13" s="479"/>
      <c r="T13" s="480" t="s">
        <v>463</v>
      </c>
    </row>
    <row r="14" spans="1:23" s="248" customFormat="1" ht="15.75" x14ac:dyDescent="0.25">
      <c r="A14" s="473" t="s">
        <v>307</v>
      </c>
      <c r="B14" s="474"/>
      <c r="C14" s="474"/>
      <c r="D14" s="474"/>
      <c r="E14" s="474"/>
      <c r="F14" s="474"/>
      <c r="G14" s="474"/>
      <c r="H14" s="474"/>
      <c r="I14" s="474"/>
      <c r="J14" s="474"/>
      <c r="K14" s="474"/>
      <c r="L14" s="475" t="s">
        <v>308</v>
      </c>
      <c r="M14" s="474"/>
      <c r="N14" s="474"/>
      <c r="O14" s="474"/>
      <c r="P14" s="474"/>
      <c r="Q14" s="476"/>
      <c r="R14" s="479"/>
      <c r="S14" s="479" t="s">
        <v>512</v>
      </c>
      <c r="T14" s="480"/>
    </row>
    <row r="15" spans="1:23" s="249" customFormat="1" ht="15.75" x14ac:dyDescent="0.25">
      <c r="A15" s="473" t="s">
        <v>307</v>
      </c>
      <c r="B15" s="474"/>
      <c r="C15" s="474"/>
      <c r="D15" s="474"/>
      <c r="E15" s="474"/>
      <c r="F15" s="474"/>
      <c r="G15" s="474"/>
      <c r="H15" s="474"/>
      <c r="I15" s="474"/>
      <c r="J15" s="474"/>
      <c r="K15" s="474"/>
      <c r="L15" s="475"/>
      <c r="M15" s="474"/>
      <c r="N15" s="474"/>
      <c r="O15" s="474"/>
      <c r="P15" s="474"/>
      <c r="Q15" s="476"/>
      <c r="R15" s="479"/>
      <c r="S15" s="479"/>
      <c r="T15" s="480"/>
    </row>
    <row r="16" spans="1:23" s="249" customFormat="1" ht="15.75" x14ac:dyDescent="0.25">
      <c r="A16" s="473" t="s">
        <v>307</v>
      </c>
      <c r="B16" s="474"/>
      <c r="C16" s="474"/>
      <c r="D16" s="474"/>
      <c r="E16" s="474"/>
      <c r="F16" s="474"/>
      <c r="G16" s="474"/>
      <c r="H16" s="474"/>
      <c r="I16" s="474"/>
      <c r="J16" s="474"/>
      <c r="K16" s="474"/>
      <c r="L16" s="475"/>
      <c r="M16" s="474"/>
      <c r="N16" s="474"/>
      <c r="O16" s="474"/>
      <c r="P16" s="474"/>
      <c r="Q16" s="476"/>
      <c r="R16" s="479" t="s">
        <v>511</v>
      </c>
      <c r="S16" s="479" t="s">
        <v>510</v>
      </c>
      <c r="T16" s="480"/>
    </row>
    <row r="17" spans="1:24" s="249" customFormat="1" ht="15.75" x14ac:dyDescent="0.25">
      <c r="A17" s="473" t="s">
        <v>307</v>
      </c>
      <c r="B17" s="474"/>
      <c r="C17" s="474"/>
      <c r="D17" s="474"/>
      <c r="E17" s="474"/>
      <c r="F17" s="474"/>
      <c r="G17" s="474"/>
      <c r="H17" s="474"/>
      <c r="I17" s="474"/>
      <c r="J17" s="474"/>
      <c r="K17" s="474"/>
      <c r="L17" s="475"/>
      <c r="M17" s="474"/>
      <c r="N17" s="474"/>
      <c r="O17" s="474"/>
      <c r="P17" s="474"/>
      <c r="Q17" s="476"/>
      <c r="R17" s="479"/>
      <c r="S17" s="479"/>
      <c r="T17" s="480"/>
    </row>
    <row r="18" spans="1:24" s="248" customFormat="1" ht="15.75" x14ac:dyDescent="0.25">
      <c r="A18" s="473" t="s">
        <v>307</v>
      </c>
      <c r="B18" s="474"/>
      <c r="C18" s="474"/>
      <c r="D18" s="474"/>
      <c r="E18" s="474"/>
      <c r="F18" s="474"/>
      <c r="G18" s="474"/>
      <c r="H18" s="474"/>
      <c r="I18" s="474"/>
      <c r="J18" s="474"/>
      <c r="K18" s="474"/>
      <c r="L18" s="475"/>
      <c r="M18" s="474"/>
      <c r="N18" s="474"/>
      <c r="O18" s="474"/>
      <c r="P18" s="474"/>
      <c r="Q18" s="476"/>
      <c r="R18" s="479"/>
      <c r="S18" s="479" t="s">
        <v>405</v>
      </c>
      <c r="T18" s="480" t="s">
        <v>509</v>
      </c>
    </row>
    <row r="19" spans="1:24" s="248" customFormat="1" ht="15.75" x14ac:dyDescent="0.25">
      <c r="A19" s="473" t="s">
        <v>309</v>
      </c>
      <c r="B19" s="474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474"/>
      <c r="O19" s="474"/>
      <c r="P19" s="474"/>
      <c r="Q19" s="476"/>
      <c r="R19" s="479"/>
      <c r="S19" s="479"/>
      <c r="T19" s="480"/>
    </row>
    <row r="20" spans="1:24" s="248" customFormat="1" ht="15.75" x14ac:dyDescent="0.25">
      <c r="A20" s="473" t="s">
        <v>310</v>
      </c>
      <c r="B20" s="474"/>
      <c r="C20" s="474"/>
      <c r="D20" s="474"/>
      <c r="E20" s="474"/>
      <c r="F20" s="474"/>
      <c r="G20" s="474"/>
      <c r="H20" s="474"/>
      <c r="I20" s="474"/>
      <c r="J20" s="474"/>
      <c r="K20" s="474"/>
      <c r="L20" s="475"/>
      <c r="M20" s="474"/>
      <c r="N20" s="474"/>
      <c r="O20" s="474"/>
      <c r="P20" s="474"/>
      <c r="Q20" s="476"/>
      <c r="R20" s="479"/>
      <c r="S20" s="479"/>
      <c r="T20" s="480"/>
    </row>
    <row r="21" spans="1:24" s="249" customFormat="1" ht="15.75" x14ac:dyDescent="0.25">
      <c r="A21" s="473" t="s">
        <v>310</v>
      </c>
      <c r="B21" s="474"/>
      <c r="C21" s="474"/>
      <c r="D21" s="474"/>
      <c r="E21" s="474"/>
      <c r="F21" s="474"/>
      <c r="G21" s="474"/>
      <c r="H21" s="474"/>
      <c r="I21" s="474"/>
      <c r="J21" s="474"/>
      <c r="K21" s="474"/>
      <c r="L21" s="475"/>
      <c r="M21" s="474"/>
      <c r="N21" s="474"/>
      <c r="O21" s="474"/>
      <c r="P21" s="474"/>
      <c r="Q21" s="476"/>
      <c r="R21" s="479"/>
      <c r="S21" s="479"/>
      <c r="T21" s="480"/>
    </row>
    <row r="22" spans="1:24" s="249" customFormat="1" ht="15.75" x14ac:dyDescent="0.25">
      <c r="A22" s="473" t="s">
        <v>311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5" t="s">
        <v>312</v>
      </c>
      <c r="M22" s="474"/>
      <c r="N22" s="474"/>
      <c r="O22" s="474"/>
      <c r="P22" s="474"/>
      <c r="Q22" s="476"/>
      <c r="R22" s="479"/>
      <c r="S22" s="479" t="s">
        <v>407</v>
      </c>
      <c r="T22" s="480" t="s">
        <v>404</v>
      </c>
    </row>
    <row r="23" spans="1:24" s="249" customFormat="1" ht="15.75" x14ac:dyDescent="0.25">
      <c r="A23" s="473" t="s">
        <v>313</v>
      </c>
      <c r="B23" s="474"/>
      <c r="C23" s="474"/>
      <c r="D23" s="474"/>
      <c r="E23" s="474"/>
      <c r="F23" s="474"/>
      <c r="G23" s="474"/>
      <c r="H23" s="474"/>
      <c r="I23" s="474"/>
      <c r="J23" s="474"/>
      <c r="K23" s="474"/>
      <c r="L23" s="475"/>
      <c r="M23" s="474"/>
      <c r="N23" s="474"/>
      <c r="O23" s="474"/>
      <c r="P23" s="474"/>
      <c r="Q23" s="476" t="s">
        <v>408</v>
      </c>
      <c r="R23" s="479"/>
      <c r="S23" s="479"/>
      <c r="T23" s="480"/>
    </row>
    <row r="24" spans="1:24" s="249" customFormat="1" ht="15.75" customHeight="1" x14ac:dyDescent="0.25">
      <c r="A24" s="473" t="s">
        <v>313</v>
      </c>
      <c r="B24" s="474"/>
      <c r="C24" s="474"/>
      <c r="D24" s="474"/>
      <c r="E24" s="474"/>
      <c r="F24" s="474"/>
      <c r="G24" s="474"/>
      <c r="H24" s="474"/>
      <c r="I24" s="474"/>
      <c r="J24" s="474"/>
      <c r="K24" s="474"/>
      <c r="L24" s="475" t="s">
        <v>314</v>
      </c>
      <c r="M24" s="481"/>
      <c r="N24" s="481"/>
      <c r="O24" s="481"/>
      <c r="P24" s="481"/>
      <c r="Q24" s="476"/>
      <c r="R24" s="479"/>
      <c r="S24" s="479"/>
      <c r="T24" s="480"/>
    </row>
    <row r="25" spans="1:24" s="249" customFormat="1" ht="15.75" x14ac:dyDescent="0.25">
      <c r="A25" s="473" t="s">
        <v>315</v>
      </c>
      <c r="B25" s="474"/>
      <c r="C25" s="474"/>
      <c r="D25" s="474"/>
      <c r="E25" s="474"/>
      <c r="F25" s="474"/>
      <c r="G25" s="474"/>
      <c r="H25" s="474"/>
      <c r="I25" s="474"/>
      <c r="J25" s="474"/>
      <c r="K25" s="474"/>
      <c r="L25" s="475"/>
      <c r="M25" s="474"/>
      <c r="N25" s="474"/>
      <c r="O25" s="474"/>
      <c r="P25" s="474"/>
      <c r="Q25" s="476" t="s">
        <v>508</v>
      </c>
      <c r="R25" s="479" t="s">
        <v>507</v>
      </c>
      <c r="S25" s="479" t="s">
        <v>405</v>
      </c>
      <c r="T25" s="480"/>
    </row>
    <row r="26" spans="1:24" s="249" customFormat="1" ht="15.75" x14ac:dyDescent="0.25">
      <c r="A26" s="473" t="s">
        <v>315</v>
      </c>
      <c r="B26" s="474"/>
      <c r="C26" s="474"/>
      <c r="D26" s="474"/>
      <c r="E26" s="474"/>
      <c r="F26" s="474"/>
      <c r="G26" s="474"/>
      <c r="H26" s="474"/>
      <c r="I26" s="474"/>
      <c r="J26" s="474"/>
      <c r="K26" s="474"/>
      <c r="L26" s="475"/>
      <c r="M26" s="474"/>
      <c r="N26" s="474"/>
      <c r="O26" s="474"/>
      <c r="P26" s="474"/>
      <c r="Q26" s="476"/>
      <c r="R26" s="479"/>
      <c r="S26" s="479"/>
      <c r="T26" s="480"/>
      <c r="X26" s="250"/>
    </row>
    <row r="27" spans="1:24" s="248" customFormat="1" ht="15.75" x14ac:dyDescent="0.25">
      <c r="A27" s="473" t="s">
        <v>316</v>
      </c>
      <c r="B27" s="474"/>
      <c r="C27" s="474"/>
      <c r="D27" s="474"/>
      <c r="E27" s="474"/>
      <c r="F27" s="474"/>
      <c r="G27" s="474"/>
      <c r="H27" s="474"/>
      <c r="I27" s="474"/>
      <c r="J27" s="474"/>
      <c r="K27" s="474"/>
      <c r="L27" s="475" t="s">
        <v>317</v>
      </c>
      <c r="M27" s="474"/>
      <c r="N27" s="474"/>
      <c r="O27" s="474"/>
      <c r="P27" s="474"/>
      <c r="Q27" s="476"/>
      <c r="R27" s="479" t="s">
        <v>409</v>
      </c>
      <c r="S27" s="479"/>
      <c r="T27" s="480" t="s">
        <v>405</v>
      </c>
    </row>
    <row r="28" spans="1:24" s="248" customFormat="1" ht="15.75" x14ac:dyDescent="0.25">
      <c r="A28" s="473" t="s">
        <v>316</v>
      </c>
      <c r="B28" s="474"/>
      <c r="C28" s="474"/>
      <c r="D28" s="474"/>
      <c r="E28" s="474"/>
      <c r="F28" s="474"/>
      <c r="G28" s="474"/>
      <c r="H28" s="474"/>
      <c r="I28" s="474"/>
      <c r="J28" s="474"/>
      <c r="K28" s="474"/>
      <c r="L28" s="475"/>
      <c r="M28" s="474"/>
      <c r="N28" s="474"/>
      <c r="O28" s="474"/>
      <c r="P28" s="474"/>
      <c r="Q28" s="476"/>
      <c r="R28" s="479"/>
      <c r="S28" s="479"/>
      <c r="T28" s="480"/>
    </row>
    <row r="29" spans="1:24" s="248" customFormat="1" ht="15.75" x14ac:dyDescent="0.25">
      <c r="A29" s="473" t="s">
        <v>318</v>
      </c>
      <c r="B29" s="474"/>
      <c r="C29" s="474"/>
      <c r="D29" s="474"/>
      <c r="E29" s="474"/>
      <c r="F29" s="474"/>
      <c r="G29" s="474"/>
      <c r="H29" s="474"/>
      <c r="I29" s="474"/>
      <c r="J29" s="474"/>
      <c r="K29" s="474"/>
      <c r="L29" s="475"/>
      <c r="M29" s="474"/>
      <c r="N29" s="474"/>
      <c r="O29" s="474"/>
      <c r="P29" s="474"/>
      <c r="Q29" s="476"/>
      <c r="R29" s="479"/>
      <c r="S29" s="479"/>
      <c r="T29" s="480"/>
    </row>
    <row r="30" spans="1:24" s="249" customFormat="1" ht="15.75" x14ac:dyDescent="0.25">
      <c r="A30" s="473" t="s">
        <v>319</v>
      </c>
      <c r="B30" s="474"/>
      <c r="C30" s="474"/>
      <c r="D30" s="474"/>
      <c r="E30" s="474"/>
      <c r="F30" s="474"/>
      <c r="G30" s="474"/>
      <c r="H30" s="474"/>
      <c r="I30" s="474"/>
      <c r="J30" s="474"/>
      <c r="K30" s="474"/>
      <c r="L30" s="475"/>
      <c r="M30" s="474"/>
      <c r="N30" s="474"/>
      <c r="O30" s="474"/>
      <c r="P30" s="474"/>
      <c r="Q30" s="476"/>
      <c r="R30" s="479"/>
      <c r="S30" s="479"/>
      <c r="T30" s="480"/>
    </row>
    <row r="31" spans="1:24" s="249" customFormat="1" ht="15.75" x14ac:dyDescent="0.25">
      <c r="A31" s="473" t="s">
        <v>320</v>
      </c>
      <c r="B31" s="474"/>
      <c r="C31" s="474"/>
      <c r="D31" s="474"/>
      <c r="E31" s="474"/>
      <c r="F31" s="474"/>
      <c r="G31" s="474"/>
      <c r="H31" s="474"/>
      <c r="I31" s="474"/>
      <c r="J31" s="474"/>
      <c r="K31" s="474"/>
      <c r="L31" s="475"/>
      <c r="M31" s="474"/>
      <c r="N31" s="474"/>
      <c r="O31" s="474"/>
      <c r="P31" s="474"/>
      <c r="Q31" s="476"/>
      <c r="R31" s="479"/>
      <c r="S31" s="479"/>
      <c r="T31" s="480"/>
    </row>
    <row r="32" spans="1:24" s="248" customFormat="1" ht="15.75" x14ac:dyDescent="0.25">
      <c r="A32" s="482" t="s">
        <v>320</v>
      </c>
      <c r="B32" s="474"/>
      <c r="C32" s="474"/>
      <c r="D32" s="474"/>
      <c r="E32" s="474"/>
      <c r="F32" s="474"/>
      <c r="G32" s="474"/>
      <c r="H32" s="474"/>
      <c r="I32" s="474"/>
      <c r="J32" s="474"/>
      <c r="K32" s="474"/>
      <c r="L32" s="483"/>
      <c r="M32" s="474"/>
      <c r="N32" s="474"/>
      <c r="O32" s="474"/>
      <c r="P32" s="474"/>
      <c r="Q32" s="484"/>
      <c r="R32" s="485"/>
      <c r="S32" s="485"/>
      <c r="T32" s="486"/>
    </row>
    <row r="33" spans="1:23" s="248" customFormat="1" ht="16.5" thickBot="1" x14ac:dyDescent="0.3">
      <c r="A33" s="487" t="s">
        <v>321</v>
      </c>
      <c r="B33" s="474"/>
      <c r="C33" s="474"/>
      <c r="D33" s="474"/>
      <c r="E33" s="474"/>
      <c r="F33" s="474"/>
      <c r="G33" s="474"/>
      <c r="H33" s="474"/>
      <c r="I33" s="474"/>
      <c r="J33" s="474"/>
      <c r="K33" s="474"/>
      <c r="L33" s="488"/>
      <c r="M33" s="474"/>
      <c r="N33" s="474"/>
      <c r="O33" s="474"/>
      <c r="P33" s="474"/>
      <c r="Q33" s="489" t="s">
        <v>464</v>
      </c>
      <c r="R33" s="490"/>
      <c r="S33" s="490"/>
      <c r="T33" s="491"/>
    </row>
    <row r="34" spans="1:23" s="248" customFormat="1" ht="16.5" thickTop="1" x14ac:dyDescent="0.25">
      <c r="A34" s="492"/>
      <c r="B34" s="474"/>
      <c r="C34" s="474"/>
      <c r="D34" s="474"/>
      <c r="E34" s="474"/>
      <c r="F34" s="474"/>
      <c r="G34" s="474"/>
      <c r="H34" s="474"/>
      <c r="I34" s="474"/>
      <c r="J34" s="474"/>
      <c r="K34" s="474"/>
      <c r="L34" s="493"/>
      <c r="M34" s="474"/>
      <c r="N34" s="474"/>
      <c r="O34" s="474"/>
      <c r="P34" s="474"/>
      <c r="Q34" s="494"/>
      <c r="R34" s="495"/>
      <c r="S34" s="495"/>
      <c r="T34" s="496"/>
    </row>
    <row r="35" spans="1:23" s="248" customFormat="1" ht="16.5" thickBot="1" x14ac:dyDescent="0.3">
      <c r="A35" s="497" t="s">
        <v>322</v>
      </c>
      <c r="B35" s="474"/>
      <c r="C35" s="474"/>
      <c r="D35" s="474"/>
      <c r="E35" s="474"/>
      <c r="F35" s="474"/>
      <c r="G35" s="474"/>
      <c r="H35" s="474"/>
      <c r="I35" s="474"/>
      <c r="J35" s="474"/>
      <c r="K35" s="474"/>
      <c r="L35" s="498" t="s">
        <v>308</v>
      </c>
      <c r="M35" s="474"/>
      <c r="N35" s="474"/>
      <c r="O35" s="474"/>
      <c r="P35" s="474"/>
      <c r="Q35" s="499" t="s">
        <v>508</v>
      </c>
      <c r="R35" s="500" t="s">
        <v>507</v>
      </c>
      <c r="S35" s="500" t="s">
        <v>506</v>
      </c>
      <c r="T35" s="501" t="s">
        <v>505</v>
      </c>
    </row>
    <row r="36" spans="1:23" s="248" customFormat="1" ht="16.5" thickTop="1" x14ac:dyDescent="0.25">
      <c r="A36" s="502"/>
      <c r="B36" s="474"/>
      <c r="C36" s="474"/>
      <c r="D36" s="474"/>
      <c r="E36" s="474"/>
      <c r="F36" s="474"/>
      <c r="G36" s="474"/>
      <c r="H36" s="474"/>
      <c r="I36" s="474"/>
      <c r="J36" s="474"/>
      <c r="K36" s="474"/>
      <c r="L36" s="493"/>
      <c r="M36" s="474"/>
      <c r="N36" s="474"/>
      <c r="O36" s="474"/>
      <c r="P36" s="474"/>
      <c r="Q36" s="494"/>
      <c r="R36" s="495"/>
      <c r="S36" s="495"/>
      <c r="T36" s="496"/>
    </row>
    <row r="37" spans="1:23" s="248" customFormat="1" ht="16.5" thickBot="1" x14ac:dyDescent="0.3">
      <c r="A37" s="497" t="s">
        <v>323</v>
      </c>
      <c r="B37" s="474"/>
      <c r="C37" s="474"/>
      <c r="D37" s="474"/>
      <c r="E37" s="474"/>
      <c r="F37" s="474"/>
      <c r="G37" s="474"/>
      <c r="H37" s="474"/>
      <c r="I37" s="474"/>
      <c r="J37" s="474"/>
      <c r="K37" s="474"/>
      <c r="L37" s="498" t="s">
        <v>308</v>
      </c>
      <c r="M37" s="474"/>
      <c r="N37" s="474"/>
      <c r="O37" s="474"/>
      <c r="P37" s="474"/>
      <c r="Q37" s="503" t="s">
        <v>403</v>
      </c>
      <c r="R37" s="504" t="s">
        <v>395</v>
      </c>
      <c r="S37" s="504" t="s">
        <v>465</v>
      </c>
      <c r="T37" s="505" t="s">
        <v>406</v>
      </c>
    </row>
    <row r="38" spans="1:23" s="248" customFormat="1" ht="15.75" x14ac:dyDescent="0.25">
      <c r="A38" s="506"/>
      <c r="B38" s="474"/>
      <c r="C38" s="474"/>
      <c r="D38" s="474"/>
      <c r="E38" s="474"/>
      <c r="F38" s="474"/>
      <c r="G38" s="474"/>
      <c r="H38" s="474"/>
      <c r="I38" s="474"/>
      <c r="J38" s="474"/>
      <c r="K38" s="474"/>
      <c r="L38" s="507"/>
      <c r="M38" s="474"/>
      <c r="N38" s="474"/>
      <c r="O38" s="474"/>
      <c r="P38" s="474"/>
      <c r="Q38" s="508"/>
      <c r="R38" s="509"/>
      <c r="S38" s="509"/>
      <c r="T38" s="510"/>
    </row>
    <row r="39" spans="1:23" s="248" customFormat="1" ht="16.5" thickBot="1" x14ac:dyDescent="0.3">
      <c r="A39" s="511" t="s">
        <v>324</v>
      </c>
      <c r="B39" s="512"/>
      <c r="C39" s="512"/>
      <c r="D39" s="512"/>
      <c r="E39" s="512"/>
      <c r="F39" s="512"/>
      <c r="G39" s="512"/>
      <c r="H39" s="512"/>
      <c r="I39" s="512"/>
      <c r="J39" s="512"/>
      <c r="K39" s="512"/>
      <c r="L39" s="513" t="s">
        <v>325</v>
      </c>
      <c r="M39" s="512"/>
      <c r="N39" s="512"/>
      <c r="O39" s="512"/>
      <c r="P39" s="512"/>
      <c r="Q39" s="514" t="s">
        <v>504</v>
      </c>
      <c r="R39" s="515" t="s">
        <v>503</v>
      </c>
      <c r="S39" s="515" t="s">
        <v>404</v>
      </c>
      <c r="T39" s="516" t="s">
        <v>407</v>
      </c>
    </row>
    <row r="40" spans="1:23" s="248" customFormat="1" ht="13.5" thickBot="1" x14ac:dyDescent="0.25">
      <c r="A40" s="468"/>
      <c r="B40" s="468"/>
      <c r="C40" s="468"/>
      <c r="D40" s="468"/>
      <c r="E40" s="468"/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  <c r="T40" s="468"/>
      <c r="U40" s="468"/>
      <c r="V40" s="517"/>
      <c r="W40" s="517"/>
    </row>
    <row r="41" spans="1:23" s="248" customFormat="1" ht="15.75" x14ac:dyDescent="0.25">
      <c r="A41" s="461" t="s">
        <v>303</v>
      </c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3" t="s">
        <v>32</v>
      </c>
      <c r="M41" s="462"/>
      <c r="N41" s="462"/>
      <c r="O41" s="462"/>
      <c r="P41" s="462"/>
      <c r="Q41" s="464" t="s">
        <v>25</v>
      </c>
      <c r="R41" s="464" t="s">
        <v>354</v>
      </c>
      <c r="S41" s="466" t="s">
        <v>361</v>
      </c>
    </row>
    <row r="42" spans="1:23" s="248" customFormat="1" ht="16.5" thickBot="1" x14ac:dyDescent="0.3">
      <c r="A42" s="467"/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9" t="s">
        <v>304</v>
      </c>
      <c r="M42" s="468"/>
      <c r="N42" s="468"/>
      <c r="O42" s="468"/>
      <c r="P42" s="468"/>
      <c r="Q42" s="470"/>
      <c r="R42" s="470" t="s">
        <v>355</v>
      </c>
      <c r="S42" s="472" t="s">
        <v>304</v>
      </c>
    </row>
    <row r="43" spans="1:23" s="248" customFormat="1" ht="15.75" x14ac:dyDescent="0.25">
      <c r="A43" s="473" t="s">
        <v>306</v>
      </c>
      <c r="B43" s="474"/>
      <c r="C43" s="474"/>
      <c r="D43" s="474"/>
      <c r="E43" s="474"/>
      <c r="F43" s="474"/>
      <c r="G43" s="474"/>
      <c r="H43" s="474"/>
      <c r="I43" s="474"/>
      <c r="J43" s="474"/>
      <c r="K43" s="474"/>
      <c r="L43" s="475"/>
      <c r="M43" s="474"/>
      <c r="N43" s="474"/>
      <c r="O43" s="474"/>
      <c r="P43" s="474"/>
      <c r="Q43" s="518"/>
      <c r="R43" s="518"/>
      <c r="S43" s="478"/>
    </row>
    <row r="44" spans="1:23" s="248" customFormat="1" ht="15.75" x14ac:dyDescent="0.25">
      <c r="A44" s="473" t="s">
        <v>306</v>
      </c>
      <c r="B44" s="474"/>
      <c r="C44" s="474"/>
      <c r="D44" s="474"/>
      <c r="E44" s="474"/>
      <c r="F44" s="474"/>
      <c r="G44" s="474"/>
      <c r="H44" s="474"/>
      <c r="I44" s="474"/>
      <c r="J44" s="474"/>
      <c r="K44" s="474"/>
      <c r="L44" s="475"/>
      <c r="M44" s="474"/>
      <c r="N44" s="474"/>
      <c r="O44" s="474"/>
      <c r="P44" s="474"/>
      <c r="Q44" s="476"/>
      <c r="R44" s="476"/>
      <c r="S44" s="480"/>
    </row>
    <row r="45" spans="1:23" s="248" customFormat="1" ht="15.75" x14ac:dyDescent="0.25">
      <c r="A45" s="473" t="s">
        <v>306</v>
      </c>
      <c r="B45" s="474"/>
      <c r="C45" s="474"/>
      <c r="D45" s="474"/>
      <c r="E45" s="474"/>
      <c r="F45" s="474"/>
      <c r="G45" s="474"/>
      <c r="H45" s="474"/>
      <c r="I45" s="474"/>
      <c r="J45" s="474"/>
      <c r="K45" s="474"/>
      <c r="L45" s="475"/>
      <c r="M45" s="474"/>
      <c r="N45" s="474"/>
      <c r="O45" s="474"/>
      <c r="P45" s="474"/>
      <c r="Q45" s="476"/>
      <c r="R45" s="476" t="s">
        <v>410</v>
      </c>
      <c r="S45" s="480"/>
    </row>
    <row r="46" spans="1:23" s="248" customFormat="1" ht="15.75" x14ac:dyDescent="0.25">
      <c r="A46" s="473" t="s">
        <v>306</v>
      </c>
      <c r="B46" s="474"/>
      <c r="C46" s="474"/>
      <c r="D46" s="474"/>
      <c r="E46" s="474"/>
      <c r="F46" s="474"/>
      <c r="G46" s="474"/>
      <c r="H46" s="474"/>
      <c r="I46" s="474"/>
      <c r="J46" s="474"/>
      <c r="K46" s="474"/>
      <c r="L46" s="475"/>
      <c r="M46" s="474"/>
      <c r="N46" s="474"/>
      <c r="O46" s="474"/>
      <c r="P46" s="474"/>
      <c r="Q46" s="476" t="s">
        <v>411</v>
      </c>
      <c r="R46" s="476"/>
      <c r="S46" s="480"/>
    </row>
    <row r="47" spans="1:23" s="248" customFormat="1" ht="15.75" x14ac:dyDescent="0.25">
      <c r="A47" s="473" t="s">
        <v>307</v>
      </c>
      <c r="B47" s="474"/>
      <c r="C47" s="474"/>
      <c r="D47" s="474"/>
      <c r="E47" s="474"/>
      <c r="F47" s="474"/>
      <c r="G47" s="474"/>
      <c r="H47" s="474"/>
      <c r="I47" s="474"/>
      <c r="J47" s="474"/>
      <c r="K47" s="474"/>
      <c r="L47" s="475" t="s">
        <v>308</v>
      </c>
      <c r="M47" s="474"/>
      <c r="N47" s="474"/>
      <c r="O47" s="474"/>
      <c r="P47" s="474"/>
      <c r="Q47" s="476"/>
      <c r="R47" s="476"/>
      <c r="S47" s="480" t="s">
        <v>394</v>
      </c>
    </row>
    <row r="48" spans="1:23" s="248" customFormat="1" ht="15.75" x14ac:dyDescent="0.25">
      <c r="A48" s="473" t="s">
        <v>307</v>
      </c>
      <c r="B48" s="474"/>
      <c r="C48" s="474"/>
      <c r="D48" s="474"/>
      <c r="E48" s="474"/>
      <c r="F48" s="474"/>
      <c r="G48" s="474"/>
      <c r="H48" s="474"/>
      <c r="I48" s="474"/>
      <c r="J48" s="474"/>
      <c r="K48" s="474"/>
      <c r="L48" s="475"/>
      <c r="M48" s="474"/>
      <c r="N48" s="474"/>
      <c r="O48" s="474"/>
      <c r="P48" s="474"/>
      <c r="Q48" s="476"/>
      <c r="R48" s="476" t="s">
        <v>412</v>
      </c>
      <c r="S48" s="480"/>
    </row>
    <row r="49" spans="1:19" s="248" customFormat="1" ht="15.75" x14ac:dyDescent="0.25">
      <c r="A49" s="473" t="s">
        <v>307</v>
      </c>
      <c r="B49" s="474"/>
      <c r="C49" s="474"/>
      <c r="D49" s="474"/>
      <c r="E49" s="474"/>
      <c r="F49" s="474"/>
      <c r="G49" s="474"/>
      <c r="H49" s="474"/>
      <c r="I49" s="474"/>
      <c r="J49" s="474"/>
      <c r="K49" s="474"/>
      <c r="L49" s="475"/>
      <c r="M49" s="474"/>
      <c r="N49" s="474"/>
      <c r="O49" s="474"/>
      <c r="P49" s="474"/>
      <c r="Q49" s="476"/>
      <c r="R49" s="476"/>
      <c r="S49" s="480" t="s">
        <v>391</v>
      </c>
    </row>
    <row r="50" spans="1:19" s="248" customFormat="1" ht="15.75" x14ac:dyDescent="0.25">
      <c r="A50" s="473" t="s">
        <v>307</v>
      </c>
      <c r="B50" s="474"/>
      <c r="C50" s="474"/>
      <c r="D50" s="474"/>
      <c r="E50" s="474"/>
      <c r="F50" s="474"/>
      <c r="G50" s="474"/>
      <c r="H50" s="474"/>
      <c r="I50" s="474"/>
      <c r="J50" s="474"/>
      <c r="K50" s="474"/>
      <c r="L50" s="475"/>
      <c r="M50" s="474"/>
      <c r="N50" s="474"/>
      <c r="O50" s="474"/>
      <c r="P50" s="474"/>
      <c r="Q50" s="476" t="s">
        <v>466</v>
      </c>
      <c r="R50" s="476"/>
      <c r="S50" s="480"/>
    </row>
    <row r="51" spans="1:19" s="248" customFormat="1" ht="15.75" x14ac:dyDescent="0.25">
      <c r="A51" s="473" t="s">
        <v>307</v>
      </c>
      <c r="B51" s="474"/>
      <c r="C51" s="474"/>
      <c r="D51" s="474"/>
      <c r="E51" s="474"/>
      <c r="F51" s="474"/>
      <c r="G51" s="474"/>
      <c r="H51" s="474"/>
      <c r="I51" s="474"/>
      <c r="J51" s="474"/>
      <c r="K51" s="474"/>
      <c r="L51" s="475"/>
      <c r="M51" s="474"/>
      <c r="N51" s="474"/>
      <c r="O51" s="474"/>
      <c r="P51" s="474"/>
      <c r="Q51" s="476"/>
      <c r="R51" s="476"/>
      <c r="S51" s="480"/>
    </row>
    <row r="52" spans="1:19" s="248" customFormat="1" ht="15.75" x14ac:dyDescent="0.25">
      <c r="A52" s="473" t="s">
        <v>309</v>
      </c>
      <c r="B52" s="474"/>
      <c r="C52" s="474"/>
      <c r="D52" s="474"/>
      <c r="E52" s="474"/>
      <c r="F52" s="474"/>
      <c r="G52" s="474"/>
      <c r="H52" s="474"/>
      <c r="I52" s="474"/>
      <c r="J52" s="474"/>
      <c r="K52" s="474"/>
      <c r="L52" s="475"/>
      <c r="M52" s="474"/>
      <c r="N52" s="474"/>
      <c r="O52" s="474"/>
      <c r="P52" s="474"/>
      <c r="Q52" s="476"/>
      <c r="R52" s="476"/>
      <c r="S52" s="480" t="s">
        <v>502</v>
      </c>
    </row>
    <row r="53" spans="1:19" s="248" customFormat="1" ht="15.75" x14ac:dyDescent="0.25">
      <c r="A53" s="473" t="s">
        <v>310</v>
      </c>
      <c r="B53" s="474"/>
      <c r="C53" s="474"/>
      <c r="D53" s="474"/>
      <c r="E53" s="474"/>
      <c r="F53" s="474"/>
      <c r="G53" s="474"/>
      <c r="H53" s="474"/>
      <c r="I53" s="474"/>
      <c r="J53" s="474"/>
      <c r="K53" s="474"/>
      <c r="L53" s="475"/>
      <c r="M53" s="474"/>
      <c r="N53" s="474"/>
      <c r="O53" s="474"/>
      <c r="P53" s="474"/>
      <c r="Q53" s="476"/>
      <c r="R53" s="476"/>
      <c r="S53" s="480"/>
    </row>
    <row r="54" spans="1:19" s="248" customFormat="1" ht="15.75" x14ac:dyDescent="0.25">
      <c r="A54" s="473" t="s">
        <v>310</v>
      </c>
      <c r="B54" s="474"/>
      <c r="C54" s="474"/>
      <c r="D54" s="474"/>
      <c r="E54" s="474"/>
      <c r="F54" s="474"/>
      <c r="G54" s="474"/>
      <c r="H54" s="474"/>
      <c r="I54" s="474"/>
      <c r="J54" s="474"/>
      <c r="K54" s="474"/>
      <c r="L54" s="475"/>
      <c r="M54" s="474"/>
      <c r="N54" s="474"/>
      <c r="O54" s="474"/>
      <c r="P54" s="474"/>
      <c r="Q54" s="476"/>
      <c r="R54" s="476"/>
      <c r="S54" s="480"/>
    </row>
    <row r="55" spans="1:19" s="248" customFormat="1" ht="15.75" x14ac:dyDescent="0.25">
      <c r="A55" s="473" t="s">
        <v>311</v>
      </c>
      <c r="B55" s="474"/>
      <c r="C55" s="474"/>
      <c r="D55" s="474"/>
      <c r="E55" s="474"/>
      <c r="F55" s="474"/>
      <c r="G55" s="474"/>
      <c r="H55" s="474"/>
      <c r="I55" s="474"/>
      <c r="J55" s="474"/>
      <c r="K55" s="474"/>
      <c r="L55" s="475" t="s">
        <v>312</v>
      </c>
      <c r="M55" s="474"/>
      <c r="N55" s="474"/>
      <c r="O55" s="474"/>
      <c r="P55" s="474"/>
      <c r="Q55" s="476"/>
      <c r="R55" s="476"/>
      <c r="S55" s="480"/>
    </row>
    <row r="56" spans="1:19" s="248" customFormat="1" ht="15.75" x14ac:dyDescent="0.25">
      <c r="A56" s="473" t="s">
        <v>313</v>
      </c>
      <c r="B56" s="474"/>
      <c r="C56" s="474"/>
      <c r="D56" s="474"/>
      <c r="E56" s="474"/>
      <c r="F56" s="474"/>
      <c r="G56" s="474"/>
      <c r="H56" s="474"/>
      <c r="I56" s="474"/>
      <c r="J56" s="474"/>
      <c r="K56" s="474"/>
      <c r="L56" s="475"/>
      <c r="M56" s="474"/>
      <c r="N56" s="474"/>
      <c r="O56" s="474"/>
      <c r="P56" s="474"/>
      <c r="Q56" s="476"/>
      <c r="R56" s="476"/>
      <c r="S56" s="480" t="s">
        <v>396</v>
      </c>
    </row>
    <row r="57" spans="1:19" s="248" customFormat="1" ht="15.75" x14ac:dyDescent="0.25">
      <c r="A57" s="473" t="s">
        <v>313</v>
      </c>
      <c r="B57" s="474"/>
      <c r="C57" s="474"/>
      <c r="D57" s="474"/>
      <c r="E57" s="474"/>
      <c r="F57" s="474"/>
      <c r="G57" s="474"/>
      <c r="H57" s="474"/>
      <c r="I57" s="474"/>
      <c r="J57" s="474"/>
      <c r="K57" s="474"/>
      <c r="L57" s="475" t="s">
        <v>314</v>
      </c>
      <c r="M57" s="481"/>
      <c r="N57" s="481"/>
      <c r="O57" s="481"/>
      <c r="P57" s="481"/>
      <c r="Q57" s="476" t="s">
        <v>466</v>
      </c>
      <c r="R57" s="476"/>
      <c r="S57" s="480"/>
    </row>
    <row r="58" spans="1:19" s="248" customFormat="1" ht="15.75" x14ac:dyDescent="0.25">
      <c r="A58" s="473" t="s">
        <v>315</v>
      </c>
      <c r="B58" s="474"/>
      <c r="C58" s="474"/>
      <c r="D58" s="474"/>
      <c r="E58" s="474"/>
      <c r="F58" s="474"/>
      <c r="G58" s="474"/>
      <c r="H58" s="474"/>
      <c r="I58" s="474"/>
      <c r="J58" s="474"/>
      <c r="K58" s="474"/>
      <c r="L58" s="475"/>
      <c r="M58" s="474"/>
      <c r="N58" s="474"/>
      <c r="O58" s="474"/>
      <c r="P58" s="474"/>
      <c r="Q58" s="476"/>
      <c r="R58" s="476"/>
      <c r="S58" s="480"/>
    </row>
    <row r="59" spans="1:19" s="248" customFormat="1" ht="15.75" x14ac:dyDescent="0.25">
      <c r="A59" s="473" t="s">
        <v>315</v>
      </c>
      <c r="B59" s="474"/>
      <c r="C59" s="474"/>
      <c r="D59" s="474"/>
      <c r="E59" s="474"/>
      <c r="F59" s="474"/>
      <c r="G59" s="474"/>
      <c r="H59" s="474"/>
      <c r="I59" s="474"/>
      <c r="J59" s="474"/>
      <c r="K59" s="474"/>
      <c r="L59" s="475"/>
      <c r="M59" s="474"/>
      <c r="N59" s="474"/>
      <c r="O59" s="474"/>
      <c r="P59" s="474"/>
      <c r="Q59" s="476"/>
      <c r="R59" s="476"/>
      <c r="S59" s="480" t="s">
        <v>412</v>
      </c>
    </row>
    <row r="60" spans="1:19" s="248" customFormat="1" ht="15.75" x14ac:dyDescent="0.25">
      <c r="A60" s="473" t="s">
        <v>316</v>
      </c>
      <c r="B60" s="474"/>
      <c r="C60" s="474"/>
      <c r="D60" s="474"/>
      <c r="E60" s="474"/>
      <c r="F60" s="474"/>
      <c r="G60" s="474"/>
      <c r="H60" s="474"/>
      <c r="I60" s="474"/>
      <c r="J60" s="474"/>
      <c r="K60" s="474"/>
      <c r="L60" s="475" t="s">
        <v>317</v>
      </c>
      <c r="M60" s="474"/>
      <c r="N60" s="474"/>
      <c r="O60" s="474"/>
      <c r="P60" s="474"/>
      <c r="Q60" s="476"/>
      <c r="R60" s="476"/>
      <c r="S60" s="480"/>
    </row>
    <row r="61" spans="1:19" s="248" customFormat="1" ht="15.75" x14ac:dyDescent="0.25">
      <c r="A61" s="473" t="s">
        <v>316</v>
      </c>
      <c r="B61" s="474"/>
      <c r="C61" s="474"/>
      <c r="D61" s="474"/>
      <c r="E61" s="474"/>
      <c r="F61" s="474"/>
      <c r="G61" s="474"/>
      <c r="H61" s="474"/>
      <c r="I61" s="474"/>
      <c r="J61" s="474"/>
      <c r="K61" s="474"/>
      <c r="L61" s="475"/>
      <c r="M61" s="474"/>
      <c r="N61" s="474"/>
      <c r="O61" s="474"/>
      <c r="P61" s="474"/>
      <c r="Q61" s="476"/>
      <c r="R61" s="476"/>
      <c r="S61" s="480"/>
    </row>
    <row r="62" spans="1:19" s="248" customFormat="1" ht="15.75" x14ac:dyDescent="0.25">
      <c r="A62" s="473" t="s">
        <v>318</v>
      </c>
      <c r="B62" s="474"/>
      <c r="C62" s="474"/>
      <c r="D62" s="474"/>
      <c r="E62" s="474"/>
      <c r="F62" s="474"/>
      <c r="G62" s="474"/>
      <c r="H62" s="474"/>
      <c r="I62" s="474"/>
      <c r="J62" s="474"/>
      <c r="K62" s="474"/>
      <c r="L62" s="475"/>
      <c r="M62" s="474"/>
      <c r="N62" s="474"/>
      <c r="O62" s="474"/>
      <c r="P62" s="474"/>
      <c r="Q62" s="476"/>
      <c r="R62" s="476"/>
      <c r="S62" s="480"/>
    </row>
    <row r="63" spans="1:19" s="248" customFormat="1" ht="15.75" x14ac:dyDescent="0.25">
      <c r="A63" s="473" t="s">
        <v>319</v>
      </c>
      <c r="B63" s="474"/>
      <c r="C63" s="474"/>
      <c r="D63" s="474"/>
      <c r="E63" s="474"/>
      <c r="F63" s="474"/>
      <c r="G63" s="474"/>
      <c r="H63" s="474"/>
      <c r="I63" s="474"/>
      <c r="J63" s="474"/>
      <c r="K63" s="474"/>
      <c r="L63" s="475"/>
      <c r="M63" s="474"/>
      <c r="N63" s="474"/>
      <c r="O63" s="474"/>
      <c r="P63" s="474"/>
      <c r="Q63" s="476"/>
      <c r="R63" s="476"/>
      <c r="S63" s="480"/>
    </row>
    <row r="64" spans="1:19" s="248" customFormat="1" ht="15.75" x14ac:dyDescent="0.25">
      <c r="A64" s="473" t="s">
        <v>320</v>
      </c>
      <c r="B64" s="474"/>
      <c r="C64" s="474"/>
      <c r="D64" s="474"/>
      <c r="E64" s="474"/>
      <c r="F64" s="474"/>
      <c r="G64" s="474"/>
      <c r="H64" s="474"/>
      <c r="I64" s="474"/>
      <c r="J64" s="474"/>
      <c r="K64" s="474"/>
      <c r="L64" s="475"/>
      <c r="M64" s="474"/>
      <c r="N64" s="474"/>
      <c r="O64" s="474"/>
      <c r="P64" s="474"/>
      <c r="Q64" s="476"/>
      <c r="R64" s="476" t="s">
        <v>467</v>
      </c>
      <c r="S64" s="480"/>
    </row>
    <row r="65" spans="1:19" s="248" customFormat="1" ht="15.75" x14ac:dyDescent="0.25">
      <c r="A65" s="482" t="s">
        <v>320</v>
      </c>
      <c r="B65" s="474"/>
      <c r="C65" s="474"/>
      <c r="D65" s="474"/>
      <c r="E65" s="474"/>
      <c r="F65" s="474"/>
      <c r="G65" s="474"/>
      <c r="H65" s="474"/>
      <c r="I65" s="474"/>
      <c r="J65" s="474"/>
      <c r="K65" s="474"/>
      <c r="L65" s="483"/>
      <c r="M65" s="474"/>
      <c r="N65" s="474"/>
      <c r="O65" s="474"/>
      <c r="P65" s="474"/>
      <c r="Q65" s="484"/>
      <c r="R65" s="484"/>
      <c r="S65" s="486"/>
    </row>
    <row r="66" spans="1:19" s="248" customFormat="1" ht="16.5" thickBot="1" x14ac:dyDescent="0.3">
      <c r="A66" s="487" t="s">
        <v>321</v>
      </c>
      <c r="B66" s="474"/>
      <c r="C66" s="474"/>
      <c r="D66" s="474"/>
      <c r="E66" s="474"/>
      <c r="F66" s="474"/>
      <c r="G66" s="474"/>
      <c r="H66" s="474"/>
      <c r="I66" s="474"/>
      <c r="J66" s="474"/>
      <c r="K66" s="474"/>
      <c r="L66" s="488"/>
      <c r="M66" s="474"/>
      <c r="N66" s="474"/>
      <c r="O66" s="474"/>
      <c r="P66" s="474"/>
      <c r="Q66" s="489"/>
      <c r="R66" s="489"/>
      <c r="S66" s="491"/>
    </row>
    <row r="67" spans="1:19" s="248" customFormat="1" ht="16.5" thickTop="1" x14ac:dyDescent="0.25">
      <c r="A67" s="492"/>
      <c r="B67" s="474"/>
      <c r="C67" s="474"/>
      <c r="D67" s="474"/>
      <c r="E67" s="474"/>
      <c r="F67" s="474"/>
      <c r="G67" s="474"/>
      <c r="H67" s="474"/>
      <c r="I67" s="474"/>
      <c r="J67" s="474"/>
      <c r="K67" s="474"/>
      <c r="L67" s="493"/>
      <c r="M67" s="474"/>
      <c r="N67" s="474"/>
      <c r="O67" s="474"/>
      <c r="P67" s="474"/>
      <c r="Q67" s="494"/>
      <c r="R67" s="494"/>
      <c r="S67" s="496"/>
    </row>
    <row r="68" spans="1:19" s="248" customFormat="1" ht="16.5" thickBot="1" x14ac:dyDescent="0.3">
      <c r="A68" s="497" t="s">
        <v>322</v>
      </c>
      <c r="B68" s="474"/>
      <c r="C68" s="474"/>
      <c r="D68" s="474"/>
      <c r="E68" s="474"/>
      <c r="F68" s="474"/>
      <c r="G68" s="474"/>
      <c r="H68" s="474"/>
      <c r="I68" s="474"/>
      <c r="J68" s="474"/>
      <c r="K68" s="474"/>
      <c r="L68" s="498" t="s">
        <v>308</v>
      </c>
      <c r="M68" s="474"/>
      <c r="N68" s="474"/>
      <c r="O68" s="474"/>
      <c r="P68" s="474"/>
      <c r="Q68" s="499" t="s">
        <v>501</v>
      </c>
      <c r="R68" s="499" t="s">
        <v>500</v>
      </c>
      <c r="S68" s="501" t="s">
        <v>499</v>
      </c>
    </row>
    <row r="69" spans="1:19" s="248" customFormat="1" ht="16.5" thickTop="1" x14ac:dyDescent="0.25">
      <c r="A69" s="502"/>
      <c r="B69" s="474"/>
      <c r="C69" s="474"/>
      <c r="D69" s="474"/>
      <c r="E69" s="474"/>
      <c r="F69" s="474"/>
      <c r="G69" s="474"/>
      <c r="H69" s="474"/>
      <c r="I69" s="474"/>
      <c r="J69" s="474"/>
      <c r="K69" s="474"/>
      <c r="L69" s="493"/>
      <c r="M69" s="474"/>
      <c r="N69" s="474"/>
      <c r="O69" s="474"/>
      <c r="P69" s="474"/>
      <c r="Q69" s="494"/>
      <c r="R69" s="494"/>
      <c r="S69" s="496"/>
    </row>
    <row r="70" spans="1:19" s="248" customFormat="1" ht="16.5" thickBot="1" x14ac:dyDescent="0.3">
      <c r="A70" s="497" t="s">
        <v>323</v>
      </c>
      <c r="B70" s="474"/>
      <c r="C70" s="474"/>
      <c r="D70" s="474"/>
      <c r="E70" s="474"/>
      <c r="F70" s="474"/>
      <c r="G70" s="474"/>
      <c r="H70" s="474"/>
      <c r="I70" s="474"/>
      <c r="J70" s="474"/>
      <c r="K70" s="474"/>
      <c r="L70" s="498" t="s">
        <v>308</v>
      </c>
      <c r="M70" s="474"/>
      <c r="N70" s="474"/>
      <c r="O70" s="474"/>
      <c r="P70" s="474"/>
      <c r="Q70" s="503" t="s">
        <v>468</v>
      </c>
      <c r="R70" s="503" t="s">
        <v>413</v>
      </c>
      <c r="S70" s="505" t="s">
        <v>469</v>
      </c>
    </row>
    <row r="71" spans="1:19" s="248" customFormat="1" ht="16.5" thickTop="1" x14ac:dyDescent="0.25">
      <c r="A71" s="506"/>
      <c r="B71" s="474"/>
      <c r="C71" s="474"/>
      <c r="D71" s="474"/>
      <c r="E71" s="474"/>
      <c r="F71" s="474"/>
      <c r="G71" s="474"/>
      <c r="H71" s="474"/>
      <c r="I71" s="474"/>
      <c r="J71" s="474"/>
      <c r="K71" s="474"/>
      <c r="L71" s="507"/>
      <c r="M71" s="474"/>
      <c r="N71" s="474"/>
      <c r="O71" s="474"/>
      <c r="P71" s="474"/>
      <c r="Q71" s="519"/>
      <c r="R71" s="519"/>
      <c r="S71" s="520"/>
    </row>
    <row r="72" spans="1:19" s="248" customFormat="1" ht="16.5" thickBot="1" x14ac:dyDescent="0.3">
      <c r="A72" s="511" t="s">
        <v>324</v>
      </c>
      <c r="B72" s="512"/>
      <c r="C72" s="512"/>
      <c r="D72" s="512"/>
      <c r="E72" s="512"/>
      <c r="F72" s="512"/>
      <c r="G72" s="512"/>
      <c r="H72" s="512"/>
      <c r="I72" s="512"/>
      <c r="J72" s="512"/>
      <c r="K72" s="512"/>
      <c r="L72" s="513" t="s">
        <v>325</v>
      </c>
      <c r="M72" s="512"/>
      <c r="N72" s="512"/>
      <c r="O72" s="512"/>
      <c r="P72" s="512"/>
      <c r="Q72" s="515" t="s">
        <v>498</v>
      </c>
      <c r="R72" s="515" t="s">
        <v>497</v>
      </c>
      <c r="S72" s="516" t="s">
        <v>496</v>
      </c>
    </row>
    <row r="73" spans="1:19" s="248" customFormat="1" x14ac:dyDescent="0.2">
      <c r="A73" s="248" t="s">
        <v>362</v>
      </c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75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5</vt:i4>
      </vt:variant>
    </vt:vector>
  </HeadingPairs>
  <TitlesOfParts>
    <vt:vector size="22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Zaklady_IERGZ</vt:lpstr>
      <vt:lpstr>IERGZ_warzywa</vt:lpstr>
      <vt:lpstr>IERGZ_owoce</vt:lpstr>
      <vt:lpstr>ow_KRIR</vt:lpstr>
      <vt:lpstr>handel zagraniczny_II_2025</vt:lpstr>
      <vt:lpstr>eksport_II_2025</vt:lpstr>
      <vt:lpstr>import_I_2025</vt:lpstr>
      <vt:lpstr>handel zagraniczny_I _XII_2024</vt:lpstr>
      <vt:lpstr>Sł_Pol-Ang</vt:lpstr>
      <vt:lpstr>IERGZ_owoce!Obszar_wydruku</vt:lpstr>
      <vt:lpstr>IERGZ_warzywa!Obszar_wydruku</vt:lpstr>
      <vt:lpstr>Zaklady_IERGZ!Obszar_wydruku</vt:lpstr>
      <vt:lpstr>'handel zagraniczny_I _XII_2024'!Tytuły_wydruku</vt:lpstr>
      <vt:lpstr>'handel zagraniczny_II_2025'!Tytuły_wydruku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2025-05-15T11:24:56Z</dcterms:modified>
</cp:coreProperties>
</file>