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Downloads\"/>
    </mc:Choice>
  </mc:AlternateContent>
  <xr:revisionPtr revIDLastSave="0" documentId="13_ncr:1_{899F5486-18FD-4560-8867-76EF1D984645}" xr6:coauthVersionLast="47" xr6:coauthVersionMax="47" xr10:uidLastSave="{00000000-0000-0000-0000-000000000000}"/>
  <bookViews>
    <workbookView xWindow="28680" yWindow="480" windowWidth="29040" windowHeight="15720" xr2:uid="{EA6AE70B-5216-4BF1-9931-D74F44CA1E8A}"/>
  </bookViews>
  <sheets>
    <sheet name="PROW 2014-2020 kwiecień 2025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kwiecień 2025'!$A$1:$O$97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1" i="1" l="1"/>
  <c r="L91" i="1"/>
  <c r="K91" i="1"/>
  <c r="H91" i="1"/>
  <c r="C91" i="1"/>
  <c r="O90" i="1"/>
  <c r="J90" i="1"/>
  <c r="C90" i="1"/>
  <c r="M89" i="1"/>
  <c r="L89" i="1"/>
  <c r="K89" i="1"/>
  <c r="J89" i="1"/>
  <c r="H89" i="1"/>
  <c r="M88" i="1"/>
  <c r="M87" i="1" s="1"/>
  <c r="N87" i="1" s="1"/>
  <c r="L88" i="1"/>
  <c r="L87" i="1" s="1"/>
  <c r="K88" i="1"/>
  <c r="K87" i="1" s="1"/>
  <c r="J88" i="1"/>
  <c r="H88" i="1"/>
  <c r="O87" i="1"/>
  <c r="J87" i="1"/>
  <c r="H87" i="1"/>
  <c r="C87" i="1"/>
  <c r="O86" i="1"/>
  <c r="M86" i="1"/>
  <c r="L86" i="1"/>
  <c r="K86" i="1"/>
  <c r="J86" i="1"/>
  <c r="H86" i="1"/>
  <c r="G86" i="1"/>
  <c r="D86" i="1"/>
  <c r="C86" i="1"/>
  <c r="O85" i="1"/>
  <c r="M85" i="1"/>
  <c r="L85" i="1"/>
  <c r="K85" i="1"/>
  <c r="J85" i="1"/>
  <c r="H85" i="1"/>
  <c r="G85" i="1"/>
  <c r="D85" i="1"/>
  <c r="C85" i="1"/>
  <c r="B85" i="1"/>
  <c r="A85" i="1"/>
  <c r="O84" i="1"/>
  <c r="M84" i="1"/>
  <c r="N84" i="1" s="1"/>
  <c r="L84" i="1"/>
  <c r="K84" i="1"/>
  <c r="J84" i="1"/>
  <c r="H84" i="1"/>
  <c r="G84" i="1"/>
  <c r="E84" i="1"/>
  <c r="D84" i="1"/>
  <c r="C84" i="1"/>
  <c r="F84" i="1" s="1"/>
  <c r="M83" i="1"/>
  <c r="L83" i="1"/>
  <c r="K83" i="1"/>
  <c r="J83" i="1"/>
  <c r="H83" i="1"/>
  <c r="G83" i="1"/>
  <c r="E83" i="1"/>
  <c r="D83" i="1"/>
  <c r="M82" i="1"/>
  <c r="L82" i="1"/>
  <c r="K82" i="1"/>
  <c r="J82" i="1"/>
  <c r="H82" i="1"/>
  <c r="G82" i="1"/>
  <c r="M81" i="1"/>
  <c r="L81" i="1"/>
  <c r="K81" i="1"/>
  <c r="J81" i="1"/>
  <c r="H81" i="1"/>
  <c r="G81" i="1"/>
  <c r="E81" i="1"/>
  <c r="D81" i="1"/>
  <c r="M80" i="1"/>
  <c r="L80" i="1"/>
  <c r="K80" i="1"/>
  <c r="J80" i="1"/>
  <c r="E80" i="1"/>
  <c r="D80" i="1"/>
  <c r="M79" i="1"/>
  <c r="L79" i="1"/>
  <c r="K79" i="1"/>
  <c r="J79" i="1"/>
  <c r="H79" i="1"/>
  <c r="G79" i="1"/>
  <c r="M78" i="1"/>
  <c r="L78" i="1"/>
  <c r="K78" i="1"/>
  <c r="J78" i="1"/>
  <c r="H78" i="1"/>
  <c r="G78" i="1"/>
  <c r="E78" i="1"/>
  <c r="D78" i="1"/>
  <c r="M77" i="1"/>
  <c r="L77" i="1"/>
  <c r="K77" i="1"/>
  <c r="J77" i="1"/>
  <c r="E77" i="1"/>
  <c r="D77" i="1"/>
  <c r="M76" i="1"/>
  <c r="L76" i="1"/>
  <c r="K76" i="1"/>
  <c r="J76" i="1"/>
  <c r="H76" i="1"/>
  <c r="G76" i="1"/>
  <c r="E76" i="1"/>
  <c r="D76" i="1"/>
  <c r="O75" i="1"/>
  <c r="J75" i="1"/>
  <c r="C75" i="1"/>
  <c r="O74" i="1"/>
  <c r="M74" i="1"/>
  <c r="L74" i="1"/>
  <c r="K74" i="1"/>
  <c r="J74" i="1"/>
  <c r="H74" i="1"/>
  <c r="G74" i="1"/>
  <c r="E74" i="1"/>
  <c r="D74" i="1"/>
  <c r="C74" i="1"/>
  <c r="O73" i="1"/>
  <c r="M73" i="1"/>
  <c r="L73" i="1"/>
  <c r="K73" i="1"/>
  <c r="J73" i="1"/>
  <c r="H73" i="1"/>
  <c r="G73" i="1"/>
  <c r="E73" i="1"/>
  <c r="D73" i="1"/>
  <c r="C73" i="1"/>
  <c r="O72" i="1"/>
  <c r="M72" i="1"/>
  <c r="L72" i="1"/>
  <c r="K72" i="1"/>
  <c r="J72" i="1"/>
  <c r="H72" i="1"/>
  <c r="G72" i="1"/>
  <c r="D72" i="1"/>
  <c r="C72" i="1"/>
  <c r="M71" i="1"/>
  <c r="L71" i="1"/>
  <c r="K71" i="1"/>
  <c r="J71" i="1"/>
  <c r="H71" i="1"/>
  <c r="G71" i="1"/>
  <c r="D71" i="1"/>
  <c r="M70" i="1"/>
  <c r="L70" i="1"/>
  <c r="K70" i="1"/>
  <c r="J70" i="1"/>
  <c r="H70" i="1"/>
  <c r="G70" i="1"/>
  <c r="D70" i="1"/>
  <c r="M69" i="1"/>
  <c r="L69" i="1"/>
  <c r="K69" i="1"/>
  <c r="J69" i="1"/>
  <c r="H69" i="1"/>
  <c r="G69" i="1"/>
  <c r="D69" i="1"/>
  <c r="M68" i="1"/>
  <c r="L68" i="1"/>
  <c r="K68" i="1"/>
  <c r="J68" i="1"/>
  <c r="H68" i="1"/>
  <c r="G68" i="1"/>
  <c r="D68" i="1"/>
  <c r="M67" i="1"/>
  <c r="L67" i="1"/>
  <c r="K67" i="1"/>
  <c r="J67" i="1"/>
  <c r="H67" i="1"/>
  <c r="G67" i="1"/>
  <c r="D67" i="1"/>
  <c r="O66" i="1"/>
  <c r="M66" i="1"/>
  <c r="L66" i="1"/>
  <c r="K66" i="1"/>
  <c r="J66" i="1"/>
  <c r="H66" i="1"/>
  <c r="G66" i="1"/>
  <c r="D66" i="1"/>
  <c r="C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M62" i="1"/>
  <c r="L62" i="1"/>
  <c r="K62" i="1"/>
  <c r="J62" i="1"/>
  <c r="H62" i="1"/>
  <c r="G62" i="1"/>
  <c r="D62" i="1"/>
  <c r="O61" i="1"/>
  <c r="M61" i="1"/>
  <c r="N61" i="1" s="1"/>
  <c r="L61" i="1"/>
  <c r="K61" i="1"/>
  <c r="J61" i="1"/>
  <c r="H61" i="1"/>
  <c r="G61" i="1"/>
  <c r="D61" i="1"/>
  <c r="C61" i="1"/>
  <c r="M60" i="1"/>
  <c r="L60" i="1"/>
  <c r="K60" i="1"/>
  <c r="J60" i="1"/>
  <c r="M59" i="1"/>
  <c r="L59" i="1"/>
  <c r="K59" i="1"/>
  <c r="J59" i="1"/>
  <c r="H59" i="1"/>
  <c r="G59" i="1"/>
  <c r="D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M56" i="1"/>
  <c r="L56" i="1"/>
  <c r="K56" i="1"/>
  <c r="J56" i="1"/>
  <c r="H56" i="1"/>
  <c r="G56" i="1"/>
  <c r="D56" i="1"/>
  <c r="O55" i="1"/>
  <c r="M55" i="1"/>
  <c r="N55" i="1" s="1"/>
  <c r="L55" i="1"/>
  <c r="K55" i="1"/>
  <c r="J55" i="1"/>
  <c r="H55" i="1"/>
  <c r="G55" i="1"/>
  <c r="D55" i="1"/>
  <c r="C55" i="1"/>
  <c r="M54" i="1"/>
  <c r="L54" i="1"/>
  <c r="K54" i="1"/>
  <c r="J54" i="1"/>
  <c r="H54" i="1"/>
  <c r="M53" i="1"/>
  <c r="L53" i="1"/>
  <c r="K53" i="1"/>
  <c r="J53" i="1"/>
  <c r="H53" i="1"/>
  <c r="G53" i="1"/>
  <c r="G52" i="1" s="1"/>
  <c r="D53" i="1"/>
  <c r="D52" i="1" s="1"/>
  <c r="O52" i="1"/>
  <c r="H52" i="1"/>
  <c r="C52" i="1"/>
  <c r="M51" i="1"/>
  <c r="L51" i="1"/>
  <c r="K51" i="1"/>
  <c r="J51" i="1"/>
  <c r="H51" i="1"/>
  <c r="G51" i="1"/>
  <c r="E51" i="1"/>
  <c r="D51" i="1"/>
  <c r="M50" i="1"/>
  <c r="L50" i="1"/>
  <c r="K50" i="1"/>
  <c r="J50" i="1"/>
  <c r="H50" i="1"/>
  <c r="M49" i="1"/>
  <c r="L49" i="1"/>
  <c r="K49" i="1"/>
  <c r="J49" i="1"/>
  <c r="H49" i="1"/>
  <c r="G49" i="1"/>
  <c r="E49" i="1"/>
  <c r="D49" i="1"/>
  <c r="M48" i="1"/>
  <c r="L48" i="1"/>
  <c r="K48" i="1"/>
  <c r="J48" i="1"/>
  <c r="H48" i="1"/>
  <c r="G48" i="1"/>
  <c r="E48" i="1"/>
  <c r="D48" i="1"/>
  <c r="M47" i="1"/>
  <c r="L47" i="1"/>
  <c r="K47" i="1"/>
  <c r="J47" i="1"/>
  <c r="H47" i="1"/>
  <c r="G47" i="1"/>
  <c r="E47" i="1"/>
  <c r="D47" i="1"/>
  <c r="O46" i="1"/>
  <c r="M46" i="1"/>
  <c r="N46" i="1" s="1"/>
  <c r="L46" i="1"/>
  <c r="K46" i="1"/>
  <c r="J46" i="1"/>
  <c r="H46" i="1"/>
  <c r="G46" i="1"/>
  <c r="E46" i="1"/>
  <c r="D46" i="1"/>
  <c r="C46" i="1"/>
  <c r="M45" i="1"/>
  <c r="L45" i="1"/>
  <c r="K45" i="1"/>
  <c r="J45" i="1"/>
  <c r="H45" i="1"/>
  <c r="G45" i="1"/>
  <c r="E45" i="1"/>
  <c r="D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M42" i="1"/>
  <c r="L42" i="1"/>
  <c r="K42" i="1"/>
  <c r="J42" i="1"/>
  <c r="H42" i="1"/>
  <c r="G42" i="1"/>
  <c r="E42" i="1"/>
  <c r="D42" i="1"/>
  <c r="M41" i="1"/>
  <c r="M40" i="1" s="1"/>
  <c r="L41" i="1"/>
  <c r="K41" i="1"/>
  <c r="K40" i="1" s="1"/>
  <c r="J41" i="1"/>
  <c r="H41" i="1"/>
  <c r="H40" i="1" s="1"/>
  <c r="G41" i="1"/>
  <c r="E41" i="1"/>
  <c r="E40" i="1" s="1"/>
  <c r="D41" i="1"/>
  <c r="D40" i="1" s="1"/>
  <c r="O40" i="1"/>
  <c r="L40" i="1"/>
  <c r="J40" i="1"/>
  <c r="G40" i="1"/>
  <c r="C40" i="1"/>
  <c r="O39" i="1"/>
  <c r="M39" i="1"/>
  <c r="N39" i="1" s="1"/>
  <c r="L39" i="1"/>
  <c r="K39" i="1"/>
  <c r="J39" i="1"/>
  <c r="H39" i="1"/>
  <c r="G39" i="1"/>
  <c r="D39" i="1"/>
  <c r="C39" i="1"/>
  <c r="O38" i="1"/>
  <c r="M38" i="1"/>
  <c r="L38" i="1"/>
  <c r="K38" i="1"/>
  <c r="J38" i="1"/>
  <c r="H38" i="1"/>
  <c r="G38" i="1"/>
  <c r="E38" i="1"/>
  <c r="D38" i="1"/>
  <c r="C38" i="1"/>
  <c r="O37" i="1"/>
  <c r="M37" i="1"/>
  <c r="L37" i="1"/>
  <c r="K37" i="1"/>
  <c r="J37" i="1"/>
  <c r="H37" i="1"/>
  <c r="G37" i="1"/>
  <c r="E37" i="1"/>
  <c r="D37" i="1"/>
  <c r="C37" i="1"/>
  <c r="O36" i="1"/>
  <c r="M36" i="1"/>
  <c r="L36" i="1"/>
  <c r="K36" i="1"/>
  <c r="J36" i="1"/>
  <c r="H36" i="1"/>
  <c r="G36" i="1"/>
  <c r="E36" i="1"/>
  <c r="D36" i="1"/>
  <c r="C36" i="1"/>
  <c r="O35" i="1"/>
  <c r="M35" i="1"/>
  <c r="L35" i="1"/>
  <c r="K35" i="1"/>
  <c r="J35" i="1"/>
  <c r="H35" i="1"/>
  <c r="G35" i="1"/>
  <c r="E35" i="1"/>
  <c r="F35" i="1" s="1"/>
  <c r="D35" i="1"/>
  <c r="C35" i="1"/>
  <c r="J34" i="1"/>
  <c r="M33" i="1"/>
  <c r="L33" i="1"/>
  <c r="K33" i="1"/>
  <c r="J33" i="1"/>
  <c r="H33" i="1"/>
  <c r="G33" i="1"/>
  <c r="E33" i="1"/>
  <c r="D33" i="1"/>
  <c r="M32" i="1"/>
  <c r="L32" i="1"/>
  <c r="L31" i="1" s="1"/>
  <c r="K32" i="1"/>
  <c r="K31" i="1" s="1"/>
  <c r="J32" i="1"/>
  <c r="H32" i="1"/>
  <c r="H31" i="1" s="1"/>
  <c r="G32" i="1"/>
  <c r="G31" i="1" s="1"/>
  <c r="E32" i="1"/>
  <c r="E31" i="1" s="1"/>
  <c r="D32" i="1"/>
  <c r="D31" i="1" s="1"/>
  <c r="O31" i="1"/>
  <c r="M31" i="1"/>
  <c r="N31" i="1" s="1"/>
  <c r="J31" i="1"/>
  <c r="C31" i="1"/>
  <c r="O30" i="1"/>
  <c r="M30" i="1"/>
  <c r="L30" i="1"/>
  <c r="K30" i="1"/>
  <c r="J30" i="1"/>
  <c r="H30" i="1"/>
  <c r="I30" i="1" s="1"/>
  <c r="G30" i="1"/>
  <c r="E30" i="1"/>
  <c r="F30" i="1" s="1"/>
  <c r="D30" i="1"/>
  <c r="B30" i="1"/>
  <c r="O29" i="1"/>
  <c r="M29" i="1"/>
  <c r="L29" i="1"/>
  <c r="K29" i="1"/>
  <c r="J29" i="1"/>
  <c r="H29" i="1"/>
  <c r="I29" i="1" s="1"/>
  <c r="G29" i="1"/>
  <c r="E29" i="1"/>
  <c r="F29" i="1" s="1"/>
  <c r="D29" i="1"/>
  <c r="B29" i="1"/>
  <c r="O28" i="1"/>
  <c r="M28" i="1"/>
  <c r="N28" i="1" s="1"/>
  <c r="L28" i="1"/>
  <c r="K28" i="1"/>
  <c r="J28" i="1"/>
  <c r="H28" i="1"/>
  <c r="G28" i="1"/>
  <c r="E28" i="1"/>
  <c r="D28" i="1"/>
  <c r="C28" i="1"/>
  <c r="O27" i="1"/>
  <c r="M27" i="1"/>
  <c r="L27" i="1"/>
  <c r="K27" i="1"/>
  <c r="J27" i="1"/>
  <c r="H27" i="1"/>
  <c r="G27" i="1"/>
  <c r="E27" i="1"/>
  <c r="D27" i="1"/>
  <c r="C27" i="1"/>
  <c r="O26" i="1"/>
  <c r="M26" i="1"/>
  <c r="L26" i="1"/>
  <c r="K26" i="1"/>
  <c r="J26" i="1"/>
  <c r="H26" i="1"/>
  <c r="G26" i="1"/>
  <c r="E26" i="1"/>
  <c r="F26" i="1" s="1"/>
  <c r="D26" i="1"/>
  <c r="C26" i="1"/>
  <c r="O25" i="1"/>
  <c r="M25" i="1"/>
  <c r="N25" i="1" s="1"/>
  <c r="L25" i="1"/>
  <c r="K25" i="1"/>
  <c r="J25" i="1"/>
  <c r="H25" i="1"/>
  <c r="G25" i="1"/>
  <c r="E25" i="1"/>
  <c r="D25" i="1"/>
  <c r="C25" i="1"/>
  <c r="B25" i="1"/>
  <c r="O24" i="1"/>
  <c r="M24" i="1"/>
  <c r="L24" i="1"/>
  <c r="K24" i="1"/>
  <c r="J24" i="1"/>
  <c r="H24" i="1"/>
  <c r="G24" i="1"/>
  <c r="E24" i="1"/>
  <c r="D24" i="1"/>
  <c r="C24" i="1"/>
  <c r="O22" i="1"/>
  <c r="M22" i="1"/>
  <c r="L22" i="1"/>
  <c r="K22" i="1"/>
  <c r="H22" i="1"/>
  <c r="G22" i="1"/>
  <c r="E22" i="1"/>
  <c r="D22" i="1"/>
  <c r="C22" i="1"/>
  <c r="O21" i="1"/>
  <c r="M21" i="1"/>
  <c r="L21" i="1"/>
  <c r="K21" i="1"/>
  <c r="H21" i="1"/>
  <c r="G21" i="1"/>
  <c r="E21" i="1"/>
  <c r="D21" i="1"/>
  <c r="C21" i="1"/>
  <c r="O20" i="1"/>
  <c r="M20" i="1"/>
  <c r="L20" i="1"/>
  <c r="K20" i="1"/>
  <c r="H20" i="1"/>
  <c r="I20" i="1" s="1"/>
  <c r="G20" i="1"/>
  <c r="E20" i="1"/>
  <c r="F20" i="1" s="1"/>
  <c r="D20" i="1"/>
  <c r="C20" i="1"/>
  <c r="O19" i="1"/>
  <c r="M19" i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K15" i="1"/>
  <c r="J15" i="1"/>
  <c r="H15" i="1"/>
  <c r="G15" i="1"/>
  <c r="G14" i="1" s="1"/>
  <c r="G13" i="1" s="1"/>
  <c r="D15" i="1"/>
  <c r="D14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M9" i="1" s="1"/>
  <c r="L10" i="1"/>
  <c r="L9" i="1" s="1"/>
  <c r="K10" i="1"/>
  <c r="J10" i="1"/>
  <c r="H10" i="1"/>
  <c r="H9" i="1" s="1"/>
  <c r="G10" i="1"/>
  <c r="G9" i="1" s="1"/>
  <c r="E10" i="1"/>
  <c r="E9" i="1" s="1"/>
  <c r="D10" i="1"/>
  <c r="D9" i="1" s="1"/>
  <c r="O9" i="1"/>
  <c r="C9" i="1"/>
  <c r="M8" i="1"/>
  <c r="L8" i="1"/>
  <c r="K8" i="1"/>
  <c r="J8" i="1"/>
  <c r="H8" i="1"/>
  <c r="G8" i="1"/>
  <c r="E8" i="1"/>
  <c r="D8" i="1"/>
  <c r="M7" i="1"/>
  <c r="M6" i="1" s="1"/>
  <c r="L7" i="1"/>
  <c r="K7" i="1"/>
  <c r="J7" i="1"/>
  <c r="H7" i="1"/>
  <c r="H6" i="1" s="1"/>
  <c r="G7" i="1"/>
  <c r="G6" i="1" s="1"/>
  <c r="E7" i="1"/>
  <c r="E6" i="1" s="1"/>
  <c r="D7" i="1"/>
  <c r="D6" i="1" s="1"/>
  <c r="O6" i="1"/>
  <c r="L6" i="1"/>
  <c r="K6" i="1"/>
  <c r="J6" i="1"/>
  <c r="C6" i="1"/>
  <c r="N24" i="1" l="1"/>
  <c r="N40" i="1"/>
  <c r="I21" i="1"/>
  <c r="C23" i="1"/>
  <c r="L14" i="1"/>
  <c r="L13" i="1" s="1"/>
  <c r="O23" i="1"/>
  <c r="I61" i="1"/>
  <c r="G80" i="1"/>
  <c r="N26" i="1"/>
  <c r="N66" i="1"/>
  <c r="N74" i="1"/>
  <c r="H80" i="1"/>
  <c r="I22" i="1"/>
  <c r="N29" i="1"/>
  <c r="N38" i="1"/>
  <c r="N20" i="1"/>
  <c r="L52" i="1"/>
  <c r="N6" i="1"/>
  <c r="I52" i="1"/>
  <c r="M52" i="1"/>
  <c r="N52" i="1" s="1"/>
  <c r="D75" i="1"/>
  <c r="N22" i="1"/>
  <c r="I55" i="1"/>
  <c r="E75" i="1"/>
  <c r="F75" i="1" s="1"/>
  <c r="F22" i="1"/>
  <c r="I26" i="1"/>
  <c r="N86" i="1"/>
  <c r="J9" i="1"/>
  <c r="F46" i="1"/>
  <c r="D13" i="1"/>
  <c r="D34" i="1"/>
  <c r="I46" i="1"/>
  <c r="I31" i="1"/>
  <c r="I72" i="1"/>
  <c r="F6" i="1"/>
  <c r="N21" i="1"/>
  <c r="F25" i="1"/>
  <c r="I28" i="1"/>
  <c r="I36" i="1"/>
  <c r="F37" i="1"/>
  <c r="M75" i="1"/>
  <c r="N75" i="1" s="1"/>
  <c r="I84" i="1"/>
  <c r="N85" i="1"/>
  <c r="F73" i="1"/>
  <c r="H14" i="1"/>
  <c r="H13" i="1" s="1"/>
  <c r="I13" i="1" s="1"/>
  <c r="N30" i="1"/>
  <c r="K52" i="1"/>
  <c r="I85" i="1"/>
  <c r="K9" i="1"/>
  <c r="F9" i="1"/>
  <c r="M14" i="1"/>
  <c r="M13" i="1" s="1"/>
  <c r="N13" i="1" s="1"/>
  <c r="I19" i="1"/>
  <c r="I25" i="1"/>
  <c r="N27" i="1"/>
  <c r="C34" i="1"/>
  <c r="N35" i="1"/>
  <c r="K34" i="1"/>
  <c r="I37" i="1"/>
  <c r="I86" i="1"/>
  <c r="F24" i="1"/>
  <c r="F74" i="1"/>
  <c r="G34" i="1"/>
  <c r="I66" i="1"/>
  <c r="D18" i="1"/>
  <c r="D90" i="1" s="1"/>
  <c r="E18" i="1"/>
  <c r="F18" i="1" s="1"/>
  <c r="I9" i="1"/>
  <c r="I6" i="1"/>
  <c r="M34" i="1"/>
  <c r="F40" i="1"/>
  <c r="I74" i="1"/>
  <c r="K75" i="1"/>
  <c r="O34" i="1"/>
  <c r="O91" i="1" s="1"/>
  <c r="I91" i="1"/>
  <c r="H18" i="1"/>
  <c r="I18" i="1" s="1"/>
  <c r="F27" i="1"/>
  <c r="I27" i="1"/>
  <c r="F28" i="1"/>
  <c r="F31" i="1"/>
  <c r="E34" i="1"/>
  <c r="F34" i="1" s="1"/>
  <c r="L34" i="1"/>
  <c r="I39" i="1"/>
  <c r="N72" i="1"/>
  <c r="L75" i="1"/>
  <c r="G77" i="1"/>
  <c r="I87" i="1"/>
  <c r="M18" i="1"/>
  <c r="N18" i="1" s="1"/>
  <c r="K18" i="1"/>
  <c r="F38" i="1"/>
  <c r="K14" i="1"/>
  <c r="K13" i="1" s="1"/>
  <c r="I35" i="1"/>
  <c r="I38" i="1"/>
  <c r="N9" i="1"/>
  <c r="F21" i="1"/>
  <c r="L18" i="1"/>
  <c r="G18" i="1"/>
  <c r="N37" i="1"/>
  <c r="I40" i="1"/>
  <c r="J52" i="1"/>
  <c r="I73" i="1"/>
  <c r="N73" i="1"/>
  <c r="H77" i="1"/>
  <c r="H75" i="1" s="1"/>
  <c r="I75" i="1" s="1"/>
  <c r="I24" i="1"/>
  <c r="H34" i="1"/>
  <c r="I34" i="1" s="1"/>
  <c r="F36" i="1"/>
  <c r="N36" i="1"/>
  <c r="N19" i="1"/>
  <c r="F19" i="1"/>
  <c r="G75" i="1" l="1"/>
  <c r="G90" i="1" s="1"/>
  <c r="K90" i="1"/>
  <c r="L90" i="1"/>
  <c r="H90" i="1"/>
  <c r="E90" i="1"/>
  <c r="F90" i="1" s="1"/>
  <c r="N34" i="1"/>
  <c r="M90" i="1"/>
  <c r="N90" i="1" s="1"/>
  <c r="I90" i="1"/>
  <c r="N91" i="1"/>
</calcChain>
</file>

<file path=xl/sharedStrings.xml><?xml version="1.0" encoding="utf-8"?>
<sst xmlns="http://schemas.openxmlformats.org/spreadsheetml/2006/main" count="159" uniqueCount="136">
  <si>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</si>
  <si>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</si>
  <si>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</si>
  <si>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</si>
  <si>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</si>
  <si>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</si>
  <si>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</si>
  <si>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</si>
  <si>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</si>
  <si>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</si>
  <si>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</si>
  <si>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</si>
  <si>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</si>
  <si>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</si>
  <si>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</si>
  <si>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</si>
  <si>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</si>
  <si>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</si>
  <si>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</si>
  <si>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</si>
  <si>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</si>
  <si>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</si>
  <si>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</si>
  <si>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</si>
  <si>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</si>
  <si>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</si>
  <si>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</si>
  <si>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</si>
  <si>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</si>
  <si>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</si>
  <si>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</si>
  <si>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</si>
  <si>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</si>
  <si>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</si>
  <si>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</si>
  <si>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</si>
  <si>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</si>
  <si>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</si>
  <si>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Aptos Display"/>
        <family val="1"/>
        <charset val="238"/>
        <scheme val="major"/>
      </rPr>
      <t xml:space="preserve">Wsparcie dla nowych uczestników systemów jakości  </t>
    </r>
    <r>
      <rPr>
        <sz val="9"/>
        <rFont val="Aptos Display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</si>
  <si>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</si>
  <si>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</si>
  <si>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</si>
  <si>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</si>
  <si>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</si>
  <si>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</si>
  <si>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</si>
  <si>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</si>
  <si>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w tym obszar F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</si>
  <si>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</si>
  <si>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</si>
  <si>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</si>
  <si>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</si>
  <si>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</si>
  <si>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</si>
  <si>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</si>
  <si>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</si>
  <si>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</si>
  <si>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</si>
  <si>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</si>
  <si>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</si>
  <si>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</si>
  <si>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</si>
  <si>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</si>
  <si>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</si>
  <si>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</si>
  <si>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</si>
  <si>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</si>
  <si>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</si>
  <si>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</si>
  <si>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</si>
  <si>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</si>
  <si>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</si>
  <si>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</si>
  <si>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</si>
  <si>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</si>
  <si>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</si>
  <si>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</si>
  <si>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</si>
  <si>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</si>
  <si>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</si>
  <si>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</si>
  <si>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</si>
  <si>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</si>
  <si>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</si>
  <si>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</si>
  <si>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</si>
  <si>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</si>
  <si>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</si>
  <si>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</si>
  <si>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</si>
  <si>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</si>
  <si>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</si>
  <si>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</si>
  <si>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</si>
  <si>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</si>
  <si>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</si>
  <si>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</si>
  <si>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</si>
  <si>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</si>
  <si>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</si>
  <si>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</si>
  <si>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</si>
  <si>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</si>
  <si>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</si>
  <si>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</si>
  <si>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</si>
  <si>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</si>
  <si>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</si>
  <si>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</si>
  <si>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</si>
  <si>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</si>
  <si>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</si>
  <si>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</si>
  <si>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</si>
  <si>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</si>
  <si>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</si>
  <si>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</si>
  <si>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</si>
  <si>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</si>
  <si>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</si>
  <si>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</si>
  <si>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</si>
  <si>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</si>
  <si>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</si>
  <si>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Nadzwyczajne tymczasowe wsparcie dla rolników i MŚP szczególnie dotkniętych wpływem rosyjskiej inwazji na Ukrainę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</si>
  <si>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</si>
  <si>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</si>
  <si>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</si>
  <si>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</si>
  <si>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3.) W kwocie zrealizowanych płatności w ramach działania Renty strukturalne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i kontraktacji jest wyższa od limitu środków przeznaczonych na jego realizację.</t>
  </si>
  <si>
    <t>4.) W działaniu 13 poziom płatności jest wyższy niż kontraktacja z uwagi na wypłacone zaliczki.</t>
  </si>
  <si>
    <t>5.) Stopień wydatkowania środków może być wyższy od wykazanego stopnia kontraktacji, jak również osiągnąć wartość ponad 100%, z powodu niepomniejszania kwot wypłaconych o środki odzyskane.</t>
  </si>
  <si>
    <t>6.) Stopień wykorzystania limitu w ramach zawartych umów/ wydanych decyzji może przekroczyć poziom 100% z powodu zmian kursu PLN/EUR między okresem kontraktacji, a sprawozdawczym.</t>
  </si>
  <si>
    <t>2.) Szacunkowe limity finansowe zostały przeliczone wg kursu  4,1775 kurs EBC z przedostatniego dnia roboczego Komisji Europejskiej miesiąca poprzedzającego miesiąc, dla którego dokonuje się wyliczenia limitu alokacji środków wspólnotowych - 28.03.2025 r.).</t>
  </si>
  <si>
    <t xml:space="preserve">1.)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</si>
  <si>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Instrumenty finansowe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</si>
</sst>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Aptos Display"/>
      <family val="1"/>
      <charset val="238"/>
      <scheme val="major"/>
    </font>
    <font>
      <b/>
      <sz val="16"/>
      <name val="Aptos Display"/>
      <family val="1"/>
      <charset val="238"/>
      <scheme val="major"/>
    </font>
    <font>
      <b/>
      <sz val="15"/>
      <name val="Aptos Display"/>
      <family val="1"/>
      <charset val="238"/>
      <scheme val="major"/>
    </font>
    <font>
      <sz val="11"/>
      <name val="Aptos Display"/>
      <family val="1"/>
      <charset val="238"/>
      <scheme val="major"/>
    </font>
    <font>
      <b/>
      <sz val="9"/>
      <name val="Aptos Display"/>
      <family val="1"/>
      <charset val="238"/>
      <scheme val="major"/>
    </font>
    <font>
      <sz val="11"/>
      <name val="Arial"/>
      <family val="2"/>
      <charset val="238"/>
    </font>
    <font>
      <sz val="9"/>
      <name val="Aptos Display"/>
      <family val="1"/>
      <charset val="238"/>
      <scheme val="major"/>
    </font>
    <font>
      <sz val="8"/>
      <name val="Aptos Display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Aptos Display"/>
      <family val="1"/>
      <charset val="238"/>
      <scheme val="major"/>
    </font>
    <font>
      <sz val="10"/>
      <name val="Aptos Display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45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>
      <alignment horizontal="center" vertical="center" wrapText="1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28" xfId="2" applyFont="1" applyBorder="1" applyAlignment="1" applyProtection="1">
      <alignment horizontal="center" vertical="center" wrapText="1"/>
      <protection locked="0"/>
    </xf>
    <xf numFmtId="0" fontId="5" fillId="0" borderId="30" xfId="2" applyFont="1" applyBorder="1" applyAlignment="1" applyProtection="1">
      <alignment horizontal="center" vertical="center" wrapText="1"/>
      <protection locked="0"/>
    </xf>
    <xf numFmtId="0" fontId="5" fillId="0" borderId="33" xfId="2" applyFont="1" applyBorder="1" applyAlignment="1" applyProtection="1">
      <alignment horizontal="center" vertical="center" wrapText="1"/>
      <protection locked="0"/>
    </xf>
    <xf numFmtId="0" fontId="5" fillId="0" borderId="34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35" xfId="2" applyFont="1" applyBorder="1" applyAlignment="1" applyProtection="1">
      <alignment horizontal="center" vertical="center" wrapText="1"/>
      <protection locked="0"/>
    </xf>
    <xf numFmtId="0" fontId="5" fillId="0" borderId="36" xfId="2" applyFont="1" applyBorder="1" applyAlignment="1" applyProtection="1">
      <alignment horizontal="center" vertical="center" wrapText="1"/>
      <protection locked="0"/>
    </xf>
    <xf numFmtId="0" fontId="5" fillId="0" borderId="37" xfId="2" applyFont="1" applyBorder="1" applyAlignment="1" applyProtection="1">
      <alignment horizontal="center" vertical="center" wrapText="1"/>
      <protection locked="0"/>
    </xf>
    <xf numFmtId="0" fontId="5" fillId="0" borderId="38" xfId="2" applyFont="1" applyBorder="1" applyAlignment="1" applyProtection="1">
      <alignment horizontal="center" vertical="center" wrapText="1"/>
      <protection locked="0"/>
    </xf>
    <xf numFmtId="0" fontId="5" fillId="0" borderId="39" xfId="2" applyFont="1" applyBorder="1" applyAlignment="1" applyProtection="1">
      <alignment horizontal="center" vertical="center" wrapText="1"/>
      <protection locked="0"/>
    </xf>
    <xf numFmtId="0" fontId="5" fillId="0" borderId="40" xfId="2" applyFont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left" vertical="center" wrapText="1"/>
      <protection locked="0"/>
    </xf>
    <xf numFmtId="4" fontId="6" fillId="2" borderId="7" xfId="2" applyNumberFormat="1" applyFont="1" applyFill="1" applyBorder="1" applyAlignment="1">
      <alignment horizontal="right" vertical="center" wrapText="1"/>
    </xf>
    <xf numFmtId="3" fontId="6" fillId="2" borderId="9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0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4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9" xfId="2" applyNumberFormat="1" applyFont="1" applyFill="1" applyBorder="1" applyAlignment="1">
      <alignment horizontal="right" vertical="center" wrapText="1"/>
    </xf>
    <xf numFmtId="4" fontId="6" fillId="2" borderId="10" xfId="2" applyNumberFormat="1" applyFont="1" applyFill="1" applyBorder="1" applyAlignment="1">
      <alignment horizontal="right" vertical="center" wrapText="1"/>
    </xf>
    <xf numFmtId="10" fontId="6" fillId="2" borderId="11" xfId="2" applyNumberFormat="1" applyFont="1" applyFill="1" applyBorder="1" applyAlignment="1">
      <alignment horizontal="right" vertical="center" wrapText="1"/>
    </xf>
    <xf numFmtId="4" fontId="6" fillId="2" borderId="5" xfId="2" applyNumberFormat="1" applyFont="1" applyFill="1" applyBorder="1" applyAlignment="1">
      <alignment horizontal="right" vertical="center" wrapText="1"/>
    </xf>
    <xf numFmtId="4" fontId="7" fillId="0" borderId="0" xfId="2" applyNumberFormat="1" applyFont="1" applyProtection="1">
      <protection locked="0"/>
    </xf>
    <xf numFmtId="0" fontId="7" fillId="0" borderId="0" xfId="2" applyFont="1" applyProtection="1">
      <protection locked="0"/>
    </xf>
    <xf numFmtId="0" fontId="8" fillId="0" borderId="43" xfId="2" applyFont="1" applyBorder="1" applyAlignment="1" applyProtection="1">
      <alignment horizontal="center" vertical="center"/>
      <protection locked="0"/>
    </xf>
    <xf numFmtId="0" fontId="6" fillId="0" borderId="43" xfId="2" applyFont="1" applyBorder="1" applyAlignment="1" applyProtection="1">
      <alignment horizontal="left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>
      <alignment horizontal="right" vertical="center" wrapText="1"/>
    </xf>
    <xf numFmtId="4" fontId="8" fillId="0" borderId="45" xfId="2" applyNumberFormat="1" applyFont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0" borderId="22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3" fontId="8" fillId="0" borderId="20" xfId="2" applyNumberFormat="1" applyFont="1" applyBorder="1" applyAlignment="1" applyProtection="1">
      <alignment horizontal="right" vertical="center" wrapText="1"/>
      <protection locked="0"/>
    </xf>
    <xf numFmtId="4" fontId="8" fillId="0" borderId="47" xfId="2" applyNumberFormat="1" applyFont="1" applyBorder="1" applyAlignment="1" applyProtection="1">
      <alignment horizontal="right" vertical="center" wrapText="1"/>
      <protection locked="0"/>
    </xf>
    <xf numFmtId="3" fontId="8" fillId="0" borderId="18" xfId="2" applyNumberFormat="1" applyFont="1" applyBorder="1" applyAlignment="1" applyProtection="1">
      <alignment horizontal="right" vertical="center" wrapText="1"/>
      <protection locked="0"/>
    </xf>
    <xf numFmtId="3" fontId="8" fillId="0" borderId="20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2" borderId="13" xfId="2" applyFont="1" applyFill="1" applyBorder="1" applyAlignment="1" applyProtection="1">
      <alignment horizontal="left" vertical="center" wrapText="1"/>
      <protection locked="0"/>
    </xf>
    <xf numFmtId="4" fontId="6" fillId="2" borderId="48" xfId="2" applyNumberFormat="1" applyFont="1" applyFill="1" applyBorder="1" applyAlignment="1">
      <alignment horizontal="right" vertical="center" wrapText="1"/>
    </xf>
    <xf numFmtId="3" fontId="6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5" xfId="2" applyNumberFormat="1" applyFont="1" applyFill="1" applyBorder="1" applyAlignment="1">
      <alignment horizontal="right" vertical="center" wrapText="1"/>
    </xf>
    <xf numFmtId="4" fontId="6" fillId="2" borderId="16" xfId="2" applyNumberFormat="1" applyFont="1" applyFill="1" applyBorder="1" applyAlignment="1">
      <alignment horizontal="right" vertical="center" wrapText="1"/>
    </xf>
    <xf numFmtId="10" fontId="6" fillId="2" borderId="17" xfId="2" applyNumberFormat="1" applyFont="1" applyFill="1" applyBorder="1" applyAlignment="1">
      <alignment horizontal="right" vertical="center" wrapText="1"/>
    </xf>
    <xf numFmtId="4" fontId="6" fillId="2" borderId="12" xfId="2" applyNumberFormat="1" applyFont="1" applyFill="1" applyBorder="1" applyAlignment="1">
      <alignment horizontal="right" vertical="center" wrapText="1"/>
    </xf>
    <xf numFmtId="4" fontId="1" fillId="0" borderId="0" xfId="2" applyNumberFormat="1" applyProtection="1">
      <protection locked="0"/>
    </xf>
    <xf numFmtId="0" fontId="8" fillId="0" borderId="33" xfId="2" applyFont="1" applyBorder="1" applyAlignment="1" applyProtection="1">
      <alignment horizontal="center" vertical="center"/>
      <protection locked="0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8" fillId="0" borderId="49" xfId="2" applyFont="1" applyBorder="1" applyAlignment="1" applyProtection="1">
      <alignment horizontal="left" vertical="center" wrapText="1"/>
      <protection locked="0"/>
    </xf>
    <xf numFmtId="3" fontId="8" fillId="0" borderId="46" xfId="2" applyNumberFormat="1" applyFont="1" applyBorder="1" applyAlignment="1">
      <alignment horizontal="right" vertical="center" wrapText="1"/>
    </xf>
    <xf numFmtId="4" fontId="8" fillId="5" borderId="45" xfId="2" applyNumberFormat="1" applyFont="1" applyFill="1" applyBorder="1" applyAlignment="1">
      <alignment horizontal="right" vertical="center" wrapText="1"/>
    </xf>
    <xf numFmtId="0" fontId="8" fillId="6" borderId="13" xfId="2" applyFont="1" applyFill="1" applyBorder="1" applyAlignment="1" applyProtection="1">
      <alignment horizontal="left" vertical="center" wrapText="1"/>
      <protection locked="0"/>
    </xf>
    <xf numFmtId="3" fontId="8" fillId="4" borderId="15" xfId="2" applyNumberFormat="1" applyFont="1" applyFill="1" applyBorder="1" applyAlignment="1">
      <alignment horizontal="right" vertical="center" wrapText="1"/>
    </xf>
    <xf numFmtId="3" fontId="8" fillId="4" borderId="21" xfId="2" applyNumberFormat="1" applyFont="1" applyFill="1" applyBorder="1" applyAlignment="1">
      <alignment horizontal="right" vertical="center" wrapText="1"/>
    </xf>
    <xf numFmtId="4" fontId="8" fillId="5" borderId="16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4" fontId="8" fillId="0" borderId="16" xfId="2" applyNumberFormat="1" applyFont="1" applyBorder="1" applyAlignment="1">
      <alignment horizontal="right" vertical="center" wrapText="1"/>
    </xf>
    <xf numFmtId="0" fontId="6" fillId="0" borderId="51" xfId="2" applyFont="1" applyBorder="1" applyAlignment="1" applyProtection="1">
      <alignment horizontal="left" vertical="center" wrapText="1"/>
      <protection locked="0"/>
    </xf>
    <xf numFmtId="3" fontId="8" fillId="0" borderId="18" xfId="2" applyNumberFormat="1" applyFont="1" applyBorder="1" applyAlignment="1">
      <alignment horizontal="right" vertical="center" wrapText="1"/>
    </xf>
    <xf numFmtId="4" fontId="8" fillId="6" borderId="47" xfId="2" applyNumberFormat="1" applyFont="1" applyFill="1" applyBorder="1" applyAlignment="1">
      <alignment horizontal="right" vertical="center" wrapText="1"/>
    </xf>
    <xf numFmtId="0" fontId="6" fillId="0" borderId="13" xfId="2" applyFont="1" applyBorder="1" applyAlignment="1" applyProtection="1">
      <alignment horizontal="left" vertical="center" wrapText="1"/>
      <protection locked="0"/>
    </xf>
    <xf numFmtId="4" fontId="8" fillId="0" borderId="53" xfId="2" applyNumberFormat="1" applyFont="1" applyBorder="1" applyAlignment="1">
      <alignment horizontal="right" vertical="center" wrapText="1"/>
    </xf>
    <xf numFmtId="10" fontId="8" fillId="0" borderId="17" xfId="2" applyNumberFormat="1" applyFont="1" applyBorder="1" applyAlignment="1" applyProtection="1">
      <alignment horizontal="right" vertical="center" wrapText="1"/>
      <protection locked="0"/>
    </xf>
    <xf numFmtId="10" fontId="8" fillId="0" borderId="17" xfId="2" applyNumberFormat="1" applyFont="1" applyBorder="1" applyAlignment="1">
      <alignment horizontal="right" vertical="center" wrapText="1"/>
    </xf>
    <xf numFmtId="4" fontId="8" fillId="0" borderId="33" xfId="2" applyNumberFormat="1" applyFont="1" applyBorder="1" applyAlignment="1">
      <alignment horizontal="right" vertical="center" wrapText="1"/>
    </xf>
    <xf numFmtId="3" fontId="1" fillId="0" borderId="0" xfId="2" applyNumberFormat="1" applyProtection="1">
      <protection locked="0"/>
    </xf>
    <xf numFmtId="0" fontId="9" fillId="0" borderId="13" xfId="2" applyFont="1" applyBorder="1" applyAlignment="1" applyProtection="1">
      <alignment horizontal="left" vertical="center" wrapText="1"/>
      <protection locked="0"/>
    </xf>
    <xf numFmtId="4" fontId="8" fillId="6" borderId="12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 applyProtection="1">
      <alignment horizontal="right" vertical="center" wrapText="1"/>
      <protection locked="0"/>
    </xf>
    <xf numFmtId="4" fontId="8" fillId="0" borderId="16" xfId="2" applyNumberFormat="1" applyFont="1" applyBorder="1" applyAlignment="1" applyProtection="1">
      <alignment horizontal="right" vertical="center" wrapText="1"/>
      <protection locked="0"/>
    </xf>
    <xf numFmtId="3" fontId="8" fillId="0" borderId="21" xfId="2" applyNumberFormat="1" applyFont="1" applyBorder="1" applyAlignment="1" applyProtection="1">
      <alignment horizontal="right" vertical="center" wrapText="1"/>
      <protection locked="0"/>
    </xf>
    <xf numFmtId="164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53" xfId="2" applyNumberFormat="1" applyFont="1" applyFill="1" applyBorder="1" applyAlignment="1">
      <alignment horizontal="right" vertical="center" wrapText="1"/>
    </xf>
    <xf numFmtId="10" fontId="8" fillId="0" borderId="19" xfId="2" applyNumberFormat="1" applyFont="1" applyBorder="1" applyAlignment="1" applyProtection="1">
      <alignment horizontal="right" vertical="center" wrapText="1"/>
      <protection locked="0"/>
    </xf>
    <xf numFmtId="4" fontId="8" fillId="6" borderId="0" xfId="2" applyNumberFormat="1" applyFont="1" applyFill="1" applyAlignment="1">
      <alignment horizontal="right" vertical="center" wrapText="1"/>
    </xf>
    <xf numFmtId="10" fontId="8" fillId="0" borderId="40" xfId="2" applyNumberFormat="1" applyFont="1" applyBorder="1" applyAlignment="1" applyProtection="1">
      <alignment horizontal="right" vertical="center" wrapText="1"/>
      <protection locked="0"/>
    </xf>
    <xf numFmtId="10" fontId="8" fillId="0" borderId="39" xfId="2" applyNumberFormat="1" applyFont="1" applyBorder="1" applyAlignment="1" applyProtection="1">
      <alignment horizontal="right" vertical="center" wrapText="1"/>
      <protection locked="0"/>
    </xf>
    <xf numFmtId="4" fontId="8" fillId="6" borderId="14" xfId="2" applyNumberFormat="1" applyFont="1" applyFill="1" applyBorder="1" applyAlignment="1">
      <alignment horizontal="right" vertical="center" wrapText="1"/>
    </xf>
    <xf numFmtId="3" fontId="8" fillId="6" borderId="15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16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1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1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5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>
      <alignment horizontal="right" vertical="center" wrapText="1"/>
    </xf>
    <xf numFmtId="4" fontId="8" fillId="6" borderId="22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2" applyNumberFormat="1" applyFont="1" applyBorder="1" applyAlignment="1">
      <alignment horizontal="right" vertical="center" wrapText="1"/>
    </xf>
    <xf numFmtId="10" fontId="8" fillId="0" borderId="50" xfId="2" applyNumberFormat="1" applyFont="1" applyBorder="1" applyAlignment="1" applyProtection="1">
      <alignment horizontal="right" vertical="center" wrapText="1"/>
      <protection locked="0"/>
    </xf>
    <xf numFmtId="10" fontId="8" fillId="0" borderId="54" xfId="2" applyNumberFormat="1" applyFont="1" applyBorder="1" applyAlignment="1" applyProtection="1">
      <alignment horizontal="right" vertical="center" wrapText="1"/>
      <protection locked="0"/>
    </xf>
    <xf numFmtId="10" fontId="8" fillId="0" borderId="50" xfId="2" applyNumberFormat="1" applyFont="1" applyBorder="1" applyAlignment="1">
      <alignment horizontal="right" vertical="center" wrapText="1"/>
    </xf>
    <xf numFmtId="4" fontId="8" fillId="0" borderId="22" xfId="2" applyNumberFormat="1" applyFont="1" applyBorder="1" applyAlignment="1">
      <alignment horizontal="right" vertical="center" wrapText="1"/>
    </xf>
    <xf numFmtId="3" fontId="8" fillId="0" borderId="55" xfId="2" applyNumberFormat="1" applyFont="1" applyBorder="1" applyAlignment="1">
      <alignment horizontal="right" vertical="center" wrapText="1"/>
    </xf>
    <xf numFmtId="4" fontId="8" fillId="0" borderId="18" xfId="2" applyNumberFormat="1" applyFont="1" applyBorder="1" applyAlignment="1">
      <alignment horizontal="right" vertical="center" wrapText="1"/>
    </xf>
    <xf numFmtId="0" fontId="8" fillId="0" borderId="51" xfId="2" applyFont="1" applyBorder="1" applyAlignment="1" applyProtection="1">
      <alignment horizontal="left" vertical="center" wrapText="1"/>
      <protection locked="0"/>
    </xf>
    <xf numFmtId="4" fontId="8" fillId="7" borderId="14" xfId="2" applyNumberFormat="1" applyFont="1" applyFill="1" applyBorder="1" applyAlignment="1">
      <alignment horizontal="right" vertical="center" wrapText="1"/>
    </xf>
    <xf numFmtId="0" fontId="6" fillId="0" borderId="33" xfId="2" applyFont="1" applyBorder="1" applyAlignment="1" applyProtection="1">
      <alignment horizontal="left" vertical="center" wrapText="1"/>
      <protection locked="0"/>
    </xf>
    <xf numFmtId="4" fontId="8" fillId="0" borderId="0" xfId="2" applyNumberFormat="1" applyFont="1" applyAlignment="1">
      <alignment horizontal="right" vertical="center" wrapText="1"/>
    </xf>
    <xf numFmtId="10" fontId="8" fillId="0" borderId="40" xfId="2" applyNumberFormat="1" applyFont="1" applyBorder="1" applyAlignment="1">
      <alignment horizontal="right" vertical="center" wrapText="1"/>
    </xf>
    <xf numFmtId="4" fontId="8" fillId="3" borderId="47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6" fillId="6" borderId="22" xfId="2" applyFont="1" applyFill="1" applyBorder="1" applyAlignment="1" applyProtection="1">
      <alignment horizontal="center" vertical="center" wrapText="1"/>
      <protection locked="0"/>
    </xf>
    <xf numFmtId="0" fontId="6" fillId="6" borderId="13" xfId="2" applyFont="1" applyFill="1" applyBorder="1" applyAlignment="1" applyProtection="1">
      <alignment horizontal="left" vertical="center" wrapText="1"/>
      <protection locked="0"/>
    </xf>
    <xf numFmtId="3" fontId="6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6" fillId="6" borderId="45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40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46" xfId="2" applyNumberFormat="1" applyFont="1" applyFill="1" applyBorder="1" applyAlignment="1" applyProtection="1">
      <alignment horizontal="right" vertical="center" wrapText="1"/>
      <protection locked="0"/>
    </xf>
    <xf numFmtId="10" fontId="6" fillId="7" borderId="39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15" xfId="2" applyNumberFormat="1" applyFont="1" applyFill="1" applyBorder="1" applyAlignment="1">
      <alignment horizontal="right" vertical="center" wrapText="1"/>
    </xf>
    <xf numFmtId="4" fontId="6" fillId="6" borderId="16" xfId="2" applyNumberFormat="1" applyFont="1" applyFill="1" applyBorder="1" applyAlignment="1">
      <alignment horizontal="right" vertical="center" wrapText="1"/>
    </xf>
    <xf numFmtId="10" fontId="6" fillId="7" borderId="40" xfId="2" applyNumberFormat="1" applyFont="1" applyFill="1" applyBorder="1" applyAlignment="1">
      <alignment horizontal="right" vertical="center" wrapText="1"/>
    </xf>
    <xf numFmtId="4" fontId="6" fillId="4" borderId="33" xfId="2" applyNumberFormat="1" applyFont="1" applyFill="1" applyBorder="1" applyAlignment="1">
      <alignment horizontal="right" vertical="center" wrapText="1"/>
    </xf>
    <xf numFmtId="0" fontId="8" fillId="6" borderId="12" xfId="2" applyFont="1" applyFill="1" applyBorder="1" applyAlignment="1">
      <alignment vertical="center" wrapText="1"/>
    </xf>
    <xf numFmtId="3" fontId="8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6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5" xfId="2" applyNumberFormat="1" applyFont="1" applyFill="1" applyBorder="1" applyAlignment="1">
      <alignment horizontal="right" vertical="center" wrapText="1"/>
    </xf>
    <xf numFmtId="4" fontId="8" fillId="6" borderId="16" xfId="2" applyNumberFormat="1" applyFont="1" applyFill="1" applyBorder="1" applyAlignment="1">
      <alignment horizontal="right" vertical="center" wrapText="1"/>
    </xf>
    <xf numFmtId="0" fontId="8" fillId="8" borderId="51" xfId="2" applyFont="1" applyFill="1" applyBorder="1" applyAlignment="1">
      <alignment horizontal="left" vertical="center" wrapText="1"/>
    </xf>
    <xf numFmtId="3" fontId="8" fillId="6" borderId="21" xfId="2" applyNumberFormat="1" applyFont="1" applyFill="1" applyBorder="1" applyAlignment="1" applyProtection="1">
      <alignment vertical="center" wrapText="1"/>
      <protection locked="0"/>
    </xf>
    <xf numFmtId="4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44" xfId="2" applyNumberFormat="1" applyFont="1" applyFill="1" applyBorder="1" applyAlignment="1" applyProtection="1">
      <alignment vertical="center" wrapText="1"/>
      <protection locked="0"/>
    </xf>
    <xf numFmtId="4" fontId="8" fillId="3" borderId="45" xfId="2" applyNumberFormat="1" applyFont="1" applyFill="1" applyBorder="1" applyAlignment="1" applyProtection="1">
      <alignment vertical="center" wrapText="1"/>
      <protection locked="0"/>
    </xf>
    <xf numFmtId="3" fontId="8" fillId="3" borderId="18" xfId="2" applyNumberFormat="1" applyFont="1" applyFill="1" applyBorder="1" applyAlignment="1" applyProtection="1">
      <alignment vertical="center" wrapText="1"/>
      <protection locked="0"/>
    </xf>
    <xf numFmtId="0" fontId="6" fillId="6" borderId="43" xfId="2" applyFont="1" applyFill="1" applyBorder="1" applyAlignment="1" applyProtection="1">
      <alignment horizontal="center" vertical="center"/>
      <protection locked="0"/>
    </xf>
    <xf numFmtId="0" fontId="6" fillId="6" borderId="51" xfId="2" applyFont="1" applyFill="1" applyBorder="1" applyAlignment="1">
      <alignment horizontal="left" vertical="center" wrapText="1"/>
    </xf>
    <xf numFmtId="3" fontId="6" fillId="6" borderId="21" xfId="2" applyNumberFormat="1" applyFont="1" applyFill="1" applyBorder="1" applyAlignment="1" applyProtection="1">
      <alignment vertical="center" wrapText="1"/>
      <protection locked="0"/>
    </xf>
    <xf numFmtId="4" fontId="6" fillId="6" borderId="16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Protection="1">
      <protection locked="0"/>
    </xf>
    <xf numFmtId="0" fontId="8" fillId="6" borderId="33" xfId="2" applyFont="1" applyFill="1" applyBorder="1" applyAlignment="1" applyProtection="1">
      <alignment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57" xfId="2" applyNumberFormat="1" applyFont="1" applyBorder="1" applyAlignment="1">
      <alignment horizontal="right" vertical="center" wrapText="1"/>
    </xf>
    <xf numFmtId="0" fontId="8" fillId="8" borderId="51" xfId="2" applyFont="1" applyFill="1" applyBorder="1" applyAlignment="1" applyProtection="1">
      <alignment horizontal="left" vertical="center" wrapText="1"/>
      <protection locked="0"/>
    </xf>
    <xf numFmtId="3" fontId="8" fillId="3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1" xfId="2" applyFont="1" applyFill="1" applyBorder="1" applyAlignment="1" applyProtection="1">
      <alignment horizontal="left" vertical="center" wrapText="1"/>
      <protection locked="0"/>
    </xf>
    <xf numFmtId="165" fontId="6" fillId="2" borderId="16" xfId="2" applyNumberFormat="1" applyFont="1" applyFill="1" applyBorder="1" applyAlignment="1">
      <alignment horizontal="right" vertical="center" wrapText="1"/>
    </xf>
    <xf numFmtId="10" fontId="6" fillId="2" borderId="13" xfId="2" applyNumberFormat="1" applyFont="1" applyFill="1" applyBorder="1" applyAlignment="1">
      <alignment horizontal="right" vertical="center" wrapText="1"/>
    </xf>
    <xf numFmtId="3" fontId="8" fillId="6" borderId="35" xfId="2" applyNumberFormat="1" applyFont="1" applyFill="1" applyBorder="1" applyAlignment="1" applyProtection="1">
      <alignment horizontal="right" vertical="center" wrapText="1"/>
      <protection locked="0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3" fontId="8" fillId="6" borderId="44" xfId="2" applyNumberFormat="1" applyFont="1" applyFill="1" applyBorder="1" applyAlignment="1">
      <alignment horizontal="right" vertical="center" wrapText="1"/>
    </xf>
    <xf numFmtId="4" fontId="8" fillId="6" borderId="45" xfId="2" applyNumberFormat="1" applyFont="1" applyFill="1" applyBorder="1" applyAlignment="1">
      <alignment horizontal="right" vertical="center" wrapText="1"/>
    </xf>
    <xf numFmtId="10" fontId="8" fillId="3" borderId="34" xfId="2" applyNumberFormat="1" applyFont="1" applyFill="1" applyBorder="1" applyAlignment="1">
      <alignment horizontal="right" vertical="center" wrapText="1"/>
    </xf>
    <xf numFmtId="3" fontId="8" fillId="6" borderId="53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2" applyNumberFormat="1" applyFont="1" applyFill="1" applyBorder="1" applyAlignment="1" applyProtection="1">
      <alignment horizontal="right" vertical="center" wrapText="1"/>
      <protection locked="0"/>
    </xf>
    <xf numFmtId="165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12" xfId="2" applyFont="1" applyFill="1" applyBorder="1" applyAlignment="1">
      <alignment horizontal="left" vertical="center" wrapText="1"/>
    </xf>
    <xf numFmtId="0" fontId="8" fillId="8" borderId="34" xfId="2" applyFont="1" applyFill="1" applyBorder="1" applyAlignment="1">
      <alignment horizontal="left" vertical="center" wrapText="1"/>
    </xf>
    <xf numFmtId="3" fontId="8" fillId="4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4" borderId="38" xfId="2" applyNumberFormat="1" applyFont="1" applyFill="1" applyBorder="1" applyAlignment="1" applyProtection="1">
      <alignment horizontal="right" vertical="center" wrapText="1"/>
      <protection locked="0"/>
    </xf>
    <xf numFmtId="0" fontId="8" fillId="6" borderId="22" xfId="2" applyFont="1" applyFill="1" applyBorder="1" applyAlignment="1" applyProtection="1">
      <alignment vertical="center" wrapText="1"/>
      <protection locked="0"/>
    </xf>
    <xf numFmtId="165" fontId="8" fillId="6" borderId="47" xfId="2" applyNumberFormat="1" applyFont="1" applyFill="1" applyBorder="1" applyAlignment="1">
      <alignment horizontal="right" vertical="center" wrapText="1"/>
    </xf>
    <xf numFmtId="3" fontId="8" fillId="6" borderId="44" xfId="2" applyNumberFormat="1" applyFont="1" applyFill="1" applyBorder="1" applyAlignment="1" applyProtection="1">
      <alignment vertical="center" wrapText="1"/>
      <protection locked="0"/>
    </xf>
    <xf numFmtId="3" fontId="8" fillId="6" borderId="46" xfId="2" applyNumberFormat="1" applyFont="1" applyFill="1" applyBorder="1" applyAlignment="1" applyProtection="1">
      <alignment vertical="center" wrapText="1"/>
      <protection locked="0"/>
    </xf>
    <xf numFmtId="4" fontId="8" fillId="6" borderId="45" xfId="2" applyNumberFormat="1" applyFont="1" applyFill="1" applyBorder="1" applyAlignment="1" applyProtection="1">
      <alignment vertical="center" wrapText="1"/>
      <protection locked="0"/>
    </xf>
    <xf numFmtId="3" fontId="8" fillId="6" borderId="44" xfId="2" applyNumberFormat="1" applyFont="1" applyFill="1" applyBorder="1" applyAlignment="1">
      <alignment vertical="center" wrapText="1"/>
    </xf>
    <xf numFmtId="4" fontId="8" fillId="6" borderId="45" xfId="2" applyNumberFormat="1" applyFont="1" applyFill="1" applyBorder="1" applyAlignment="1">
      <alignment vertical="center" wrapText="1"/>
    </xf>
    <xf numFmtId="3" fontId="8" fillId="6" borderId="15" xfId="2" applyNumberFormat="1" applyFont="1" applyFill="1" applyBorder="1" applyAlignment="1">
      <alignment vertical="center" wrapText="1"/>
    </xf>
    <xf numFmtId="4" fontId="8" fillId="6" borderId="16" xfId="2" applyNumberFormat="1" applyFont="1" applyFill="1" applyBorder="1" applyAlignment="1">
      <alignment vertical="center" wrapText="1"/>
    </xf>
    <xf numFmtId="3" fontId="8" fillId="6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3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vertical="center" wrapText="1"/>
    </xf>
    <xf numFmtId="4" fontId="6" fillId="2" borderId="14" xfId="2" applyNumberFormat="1" applyFont="1" applyFill="1" applyBorder="1" applyAlignment="1">
      <alignment horizontal="right" vertical="center" wrapText="1"/>
    </xf>
    <xf numFmtId="3" fontId="6" fillId="2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54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2" applyNumberFormat="1" applyFont="1" applyFill="1" applyBorder="1" applyAlignment="1">
      <alignment horizontal="right" vertical="center" wrapText="1"/>
    </xf>
    <xf numFmtId="4" fontId="6" fillId="2" borderId="47" xfId="2" applyNumberFormat="1" applyFont="1" applyFill="1" applyBorder="1" applyAlignment="1">
      <alignment horizontal="right" vertical="center" wrapText="1"/>
    </xf>
    <xf numFmtId="10" fontId="6" fillId="2" borderId="50" xfId="2" applyNumberFormat="1" applyFont="1" applyFill="1" applyBorder="1" applyAlignment="1">
      <alignment horizontal="right" vertical="center" wrapText="1"/>
    </xf>
    <xf numFmtId="4" fontId="6" fillId="2" borderId="22" xfId="2" applyNumberFormat="1" applyFont="1" applyFill="1" applyBorder="1" applyAlignment="1">
      <alignment horizontal="right" vertical="center" wrapText="1"/>
    </xf>
    <xf numFmtId="0" fontId="6" fillId="2" borderId="22" xfId="2" applyFont="1" applyFill="1" applyBorder="1" applyAlignment="1" applyProtection="1">
      <alignment horizontal="center" vertical="center" wrapText="1"/>
      <protection locked="0"/>
    </xf>
    <xf numFmtId="10" fontId="6" fillId="2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5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2" applyFont="1" applyBorder="1" applyAlignment="1" applyProtection="1">
      <alignment horizontal="left" vertical="center" wrapText="1"/>
      <protection locked="0"/>
    </xf>
    <xf numFmtId="3" fontId="8" fillId="0" borderId="57" xfId="2" applyNumberFormat="1" applyFont="1" applyBorder="1" applyAlignment="1" applyProtection="1">
      <alignment horizontal="right" vertical="center" wrapText="1"/>
      <protection locked="0"/>
    </xf>
    <xf numFmtId="3" fontId="8" fillId="0" borderId="58" xfId="2" applyNumberFormat="1" applyFont="1" applyBorder="1" applyAlignment="1" applyProtection="1">
      <alignment horizontal="right" vertical="center" wrapText="1"/>
      <protection locked="0"/>
    </xf>
    <xf numFmtId="4" fontId="8" fillId="0" borderId="46" xfId="2" applyNumberFormat="1" applyFont="1" applyBorder="1" applyAlignment="1">
      <alignment horizontal="right" vertical="center" wrapText="1"/>
    </xf>
    <xf numFmtId="0" fontId="8" fillId="8" borderId="15" xfId="2" applyFont="1" applyFill="1" applyBorder="1" applyAlignment="1" applyProtection="1">
      <alignment horizontal="left" vertical="center" wrapText="1"/>
      <protection locked="0"/>
    </xf>
    <xf numFmtId="0" fontId="8" fillId="8" borderId="16" xfId="2" applyFont="1" applyFill="1" applyBorder="1" applyAlignment="1" applyProtection="1">
      <alignment horizontal="left" vertical="center" wrapText="1"/>
      <protection locked="0"/>
    </xf>
    <xf numFmtId="4" fontId="6" fillId="4" borderId="19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17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2" applyFont="1" applyFill="1" applyBorder="1" applyAlignment="1" applyProtection="1">
      <alignment horizontal="left" vertical="center" wrapText="1"/>
      <protection locked="0"/>
    </xf>
    <xf numFmtId="3" fontId="8" fillId="3" borderId="3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2" applyNumberFormat="1" applyFont="1" applyFill="1" applyBorder="1" applyAlignment="1">
      <alignment horizontal="right" vertical="center" wrapText="1"/>
    </xf>
    <xf numFmtId="4" fontId="8" fillId="6" borderId="39" xfId="2" applyNumberFormat="1" applyFont="1" applyFill="1" applyBorder="1" applyAlignment="1">
      <alignment horizontal="right" vertical="center" wrapText="1"/>
    </xf>
    <xf numFmtId="3" fontId="8" fillId="3" borderId="29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61" xfId="2" applyNumberFormat="1" applyFont="1" applyFill="1" applyBorder="1" applyAlignment="1">
      <alignment horizontal="right" vertical="center" wrapText="1"/>
    </xf>
    <xf numFmtId="4" fontId="8" fillId="6" borderId="30" xfId="2" applyNumberFormat="1" applyFont="1" applyFill="1" applyBorder="1" applyAlignment="1">
      <alignment horizontal="right" vertical="center" wrapText="1"/>
    </xf>
    <xf numFmtId="4" fontId="11" fillId="9" borderId="1" xfId="2" applyNumberFormat="1" applyFont="1" applyFill="1" applyBorder="1" applyAlignment="1">
      <alignment horizontal="right" vertical="center" wrapText="1"/>
    </xf>
    <xf numFmtId="3" fontId="11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2" applyNumberFormat="1" applyFont="1" applyFill="1" applyBorder="1" applyAlignment="1">
      <alignment horizontal="right" vertical="center" wrapText="1"/>
    </xf>
    <xf numFmtId="4" fontId="11" fillId="9" borderId="65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>
      <alignment horizontal="right" vertical="center" wrapText="1"/>
    </xf>
    <xf numFmtId="4" fontId="11" fillId="9" borderId="32" xfId="2" applyNumberFormat="1" applyFont="1" applyFill="1" applyBorder="1" applyAlignment="1">
      <alignment horizontal="right" vertical="center" wrapText="1"/>
    </xf>
    <xf numFmtId="4" fontId="11" fillId="9" borderId="4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" applyNumberFormat="1" applyFont="1" applyFill="1" applyBorder="1" applyAlignment="1">
      <alignment horizontal="right" vertical="center" wrapText="1"/>
    </xf>
    <xf numFmtId="0" fontId="9" fillId="0" borderId="0" xfId="2" applyFont="1" applyProtection="1">
      <protection locked="0"/>
    </xf>
    <xf numFmtId="0" fontId="12" fillId="0" borderId="0" xfId="2" applyFont="1" applyProtection="1">
      <protection locked="0"/>
    </xf>
    <xf numFmtId="4" fontId="12" fillId="0" borderId="0" xfId="2" applyNumberFormat="1" applyFont="1" applyProtection="1">
      <protection locked="0"/>
    </xf>
    <xf numFmtId="10" fontId="8" fillId="6" borderId="51" xfId="1" applyNumberFormat="1" applyFont="1" applyFill="1" applyBorder="1" applyAlignment="1" applyProtection="1">
      <alignment horizontal="right" vertical="center" wrapText="1"/>
    </xf>
    <xf numFmtId="3" fontId="8" fillId="7" borderId="15" xfId="2" applyNumberFormat="1" applyFont="1" applyFill="1" applyBorder="1" applyAlignment="1" applyProtection="1">
      <alignment horizontal="right" vertical="center" wrapText="1"/>
      <protection locked="0"/>
    </xf>
    <xf numFmtId="4" fontId="8" fillId="7" borderId="16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17" xfId="2" applyNumberFormat="1" applyFont="1" applyFill="1" applyBorder="1" applyAlignment="1" applyProtection="1">
      <alignment horizontal="right" vertical="center" wrapText="1"/>
      <protection locked="0"/>
    </xf>
    <xf numFmtId="3" fontId="8" fillId="7" borderId="21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19" xfId="2" applyNumberFormat="1" applyFont="1" applyFill="1" applyBorder="1" applyAlignment="1" applyProtection="1">
      <alignment horizontal="right" vertical="center" wrapText="1"/>
      <protection locked="0"/>
    </xf>
    <xf numFmtId="3" fontId="8" fillId="7" borderId="15" xfId="2" applyNumberFormat="1" applyFont="1" applyFill="1" applyBorder="1" applyAlignment="1">
      <alignment horizontal="right" vertical="center" wrapText="1"/>
    </xf>
    <xf numFmtId="4" fontId="8" fillId="7" borderId="16" xfId="2" applyNumberFormat="1" applyFont="1" applyFill="1" applyBorder="1" applyAlignment="1">
      <alignment horizontal="right" vertical="center" wrapText="1"/>
    </xf>
    <xf numFmtId="10" fontId="8" fillId="7" borderId="13" xfId="1" applyNumberFormat="1" applyFont="1" applyFill="1" applyBorder="1" applyAlignment="1" applyProtection="1">
      <alignment horizontal="right" vertical="center" wrapText="1"/>
    </xf>
    <xf numFmtId="0" fontId="11" fillId="9" borderId="1" xfId="2" applyFont="1" applyFill="1" applyBorder="1" applyAlignment="1">
      <alignment horizontal="left" vertical="center" wrapText="1"/>
    </xf>
    <xf numFmtId="0" fontId="11" fillId="9" borderId="3" xfId="2" applyFont="1" applyFill="1" applyBorder="1" applyAlignment="1">
      <alignment horizontal="left" vertical="center" wrapText="1"/>
    </xf>
    <xf numFmtId="0" fontId="11" fillId="9" borderId="4" xfId="2" applyFont="1" applyFill="1" applyBorder="1" applyAlignment="1">
      <alignment horizontal="center" vertical="center" wrapText="1"/>
    </xf>
    <xf numFmtId="3" fontId="11" fillId="4" borderId="67" xfId="2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8" fillId="6" borderId="33" xfId="2" applyFont="1" applyFill="1" applyBorder="1" applyAlignment="1" applyProtection="1">
      <alignment horizontal="center" vertical="center"/>
      <protection locked="0"/>
    </xf>
    <xf numFmtId="0" fontId="8" fillId="6" borderId="32" xfId="2" applyFont="1" applyFill="1" applyBorder="1" applyAlignment="1" applyProtection="1">
      <alignment horizontal="center" vertical="center"/>
      <protection locked="0"/>
    </xf>
    <xf numFmtId="4" fontId="8" fillId="3" borderId="0" xfId="2" applyNumberFormat="1" applyFont="1" applyFill="1" applyAlignment="1">
      <alignment horizontal="right" vertical="center" wrapText="1"/>
    </xf>
    <xf numFmtId="4" fontId="8" fillId="3" borderId="25" xfId="2" applyNumberFormat="1" applyFont="1" applyFill="1" applyBorder="1" applyAlignment="1">
      <alignment horizontal="right" vertical="center" wrapText="1"/>
    </xf>
    <xf numFmtId="3" fontId="8" fillId="3" borderId="35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>
      <alignment horizontal="right" vertical="center" wrapText="1"/>
    </xf>
    <xf numFmtId="10" fontId="8" fillId="3" borderId="62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4" fontId="8" fillId="3" borderId="32" xfId="2" applyNumberFormat="1" applyFont="1" applyFill="1" applyBorder="1" applyAlignment="1">
      <alignment horizontal="right" vertical="center" wrapText="1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22" xfId="2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8" fillId="6" borderId="22" xfId="2" applyFont="1" applyFill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33" xfId="2" applyFont="1" applyBorder="1" applyAlignment="1" applyProtection="1">
      <alignment horizontal="center" vertical="center"/>
      <protection locked="0"/>
    </xf>
    <xf numFmtId="165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4" fontId="6" fillId="4" borderId="55" xfId="2" applyNumberFormat="1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1" fillId="4" borderId="57" xfId="0" applyFont="1" applyFill="1" applyBorder="1" applyAlignment="1">
      <alignment horizontal="right" vertical="center" wrapText="1"/>
    </xf>
    <xf numFmtId="0" fontId="8" fillId="0" borderId="43" xfId="2" applyFont="1" applyBorder="1" applyAlignment="1" applyProtection="1">
      <alignment horizontal="center" vertical="center"/>
      <protection locked="0"/>
    </xf>
    <xf numFmtId="10" fontId="8" fillId="4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40" xfId="2" applyNumberFormat="1" applyFont="1" applyFill="1" applyBorder="1" applyAlignment="1">
      <alignment horizontal="right" vertical="center" wrapText="1"/>
    </xf>
    <xf numFmtId="4" fontId="8" fillId="4" borderId="33" xfId="2" applyNumberFormat="1" applyFont="1" applyFill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4" fontId="8" fillId="4" borderId="38" xfId="2" applyNumberFormat="1" applyFont="1" applyFill="1" applyBorder="1" applyAlignment="1">
      <alignment horizontal="right" vertical="center" wrapText="1"/>
    </xf>
    <xf numFmtId="4" fontId="8" fillId="4" borderId="45" xfId="2" applyNumberFormat="1" applyFont="1" applyFill="1" applyBorder="1" applyAlignment="1">
      <alignment horizontal="right" vertical="center" wrapText="1"/>
    </xf>
    <xf numFmtId="10" fontId="8" fillId="4" borderId="40" xfId="2" applyNumberFormat="1" applyFont="1" applyFill="1" applyBorder="1" applyAlignment="1">
      <alignment horizontal="right" vertical="center" wrapText="1"/>
    </xf>
    <xf numFmtId="10" fontId="8" fillId="4" borderId="39" xfId="2" applyNumberFormat="1" applyFont="1" applyFill="1" applyBorder="1" applyAlignment="1">
      <alignment horizontal="right" vertical="center" wrapText="1"/>
    </xf>
    <xf numFmtId="4" fontId="8" fillId="0" borderId="50" xfId="2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1" fillId="0" borderId="52" xfId="0" applyFont="1" applyBorder="1" applyAlignment="1">
      <alignment horizontal="right" vertical="center" wrapText="1"/>
    </xf>
    <xf numFmtId="10" fontId="8" fillId="4" borderId="33" xfId="2" applyNumberFormat="1" applyFont="1" applyFill="1" applyBorder="1" applyAlignment="1">
      <alignment horizontal="right" vertical="center" wrapText="1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0" fontId="1" fillId="0" borderId="45" xfId="0" applyFont="1" applyBorder="1" applyAlignment="1">
      <alignment horizontal="right" vertical="center" wrapText="1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15" xfId="2" applyFont="1" applyBorder="1" applyAlignment="1" applyProtection="1">
      <alignment horizontal="center" vertical="center" wrapText="1"/>
      <protection locked="0"/>
    </xf>
    <xf numFmtId="0" fontId="5" fillId="0" borderId="26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31" xfId="2" applyFont="1" applyBorder="1" applyAlignment="1" applyProtection="1">
      <alignment horizontal="center" vertical="center" wrapText="1"/>
      <protection locked="0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32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10 19" xfId="2" xr:uid="{70C4EDB3-94E3-4738-95FB-56E7C1EAA38E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ziel\Moje%20dokumenty\M%20-%20Formaty%20sprawozda&#324;%20ARiMR,%20ARR,%20FAPA\NOWE%20FORMATY\ARR%202013_11%20sprawozdanie%20bie&#380;&#261;ce%20miesi&#281;czne\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rszula.mielczarek\Desktop\Monitoringowe%2014-20\Miesi&#281;czne\2025\kwiecie&#324;%202025\ARiMR%20(M_2025-04)%20-%20sprawozdanie%20miesi&#281;czne%20PROW%202014-2020.xlsx" TargetMode="External"/><Relationship Id="rId1" Type="http://schemas.openxmlformats.org/officeDocument/2006/relationships/externalLinkPath" Target="file:///C:\Users\urszula.mielczarek\Desktop\Monitoringowe%2014-20\Miesi&#281;czne\2025\kwiecie&#324;%202025\ARiMR%20(M_2025-04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  <sheetName val="Słownik"/>
      <sheetName val="Overview_monitoring_tables6"/>
      <sheetName val="G1_6"/>
      <sheetName val="O__111_(1)6"/>
      <sheetName val="O__111_(2)6"/>
      <sheetName val="O__112_(1)6"/>
      <sheetName val="O__112_(2)6"/>
      <sheetName val="O__1136"/>
      <sheetName val="O__114_(1)6"/>
      <sheetName val="O__114_(2)6"/>
      <sheetName val="O__1156"/>
      <sheetName val="O__121_(1)6"/>
      <sheetName val="O__121_(2)6"/>
      <sheetName val="O__121_(3)6"/>
      <sheetName val="O__122_(1)6"/>
      <sheetName val="O__122_(2)6"/>
      <sheetName val="O__123_(1)6"/>
      <sheetName val="O__123_(2)6"/>
      <sheetName val="O__123_(3)6"/>
      <sheetName val="O__123_(4)6"/>
      <sheetName val="O__1246"/>
      <sheetName val="O__1256"/>
      <sheetName val="O__126_(1)6"/>
      <sheetName val="O__126_(2)6"/>
      <sheetName val="O__1316"/>
      <sheetName val="O__1326"/>
      <sheetName val="O__1336"/>
      <sheetName val="O__1416"/>
      <sheetName val="O__1426"/>
      <sheetName val="O__LFA_6"/>
      <sheetName val="O__2116"/>
      <sheetName val="O__2126"/>
      <sheetName val="O__2136"/>
      <sheetName val="O__AGRI-ENV6"/>
      <sheetName val="O__214_(1)6"/>
      <sheetName val="O__214_(2)6"/>
      <sheetName val="O__2156"/>
      <sheetName val="O__2166"/>
      <sheetName val="O__221_(1)6"/>
      <sheetName val="O__221_(2)6"/>
      <sheetName val="O__221_(3)6"/>
      <sheetName val="O__222_(1)6"/>
      <sheetName val="O__222_(2)6"/>
      <sheetName val="O__223_(1)6"/>
      <sheetName val="O__223_(2)6"/>
      <sheetName val="O__223_(3)6"/>
      <sheetName val="O__2246"/>
      <sheetName val="O__2256"/>
      <sheetName val="O__226_(1)6"/>
      <sheetName val="O__226_(2)6"/>
      <sheetName val="O__2276"/>
      <sheetName val="O__3116"/>
      <sheetName val="O__3126"/>
      <sheetName val="O__3136"/>
      <sheetName val="O__3216"/>
      <sheetName val="O__3226"/>
      <sheetName val="O__3236"/>
      <sheetName val="O__331_(1)6"/>
      <sheetName val="O__331_(2)6"/>
      <sheetName val="O__331_(3)6"/>
      <sheetName val="O__341_(1)6"/>
      <sheetName val="O__341_(2)6"/>
      <sheetName val="O__341_(3)6"/>
      <sheetName val="O__41_(1)6"/>
      <sheetName val="O__41_(2)6"/>
      <sheetName val="O__41_(3)6"/>
      <sheetName val="O__4216"/>
      <sheetName val="O__4316"/>
      <sheetName val="Overview_monitoring_tables7"/>
      <sheetName val="G1_7"/>
      <sheetName val="O__111_(1)7"/>
      <sheetName val="O__111_(2)7"/>
      <sheetName val="O__112_(1)7"/>
      <sheetName val="O__112_(2)7"/>
      <sheetName val="O__1137"/>
      <sheetName val="O__114_(1)7"/>
      <sheetName val="O__114_(2)7"/>
      <sheetName val="O__1157"/>
      <sheetName val="O__121_(1)7"/>
      <sheetName val="O__121_(2)7"/>
      <sheetName val="O__121_(3)7"/>
      <sheetName val="O__122_(1)7"/>
      <sheetName val="O__122_(2)7"/>
      <sheetName val="O__123_(1)7"/>
      <sheetName val="O__123_(2)7"/>
      <sheetName val="O__123_(3)7"/>
      <sheetName val="O__123_(4)7"/>
      <sheetName val="O__1247"/>
      <sheetName val="O__1257"/>
      <sheetName val="O__126_(1)7"/>
      <sheetName val="O__126_(2)7"/>
      <sheetName val="O__1317"/>
      <sheetName val="O__1327"/>
      <sheetName val="O__1337"/>
      <sheetName val="O__1417"/>
      <sheetName val="O__1427"/>
      <sheetName val="O__LFA_7"/>
      <sheetName val="O__2117"/>
      <sheetName val="O__2127"/>
      <sheetName val="O__2137"/>
      <sheetName val="O__AGRI-ENV7"/>
      <sheetName val="O__214_(1)7"/>
      <sheetName val="O__214_(2)7"/>
      <sheetName val="O__2157"/>
      <sheetName val="O__2167"/>
      <sheetName val="O__221_(1)7"/>
      <sheetName val="O__221_(2)7"/>
      <sheetName val="O__221_(3)7"/>
      <sheetName val="O__222_(1)7"/>
      <sheetName val="O__222_(2)7"/>
      <sheetName val="O__223_(1)7"/>
      <sheetName val="O__223_(2)7"/>
      <sheetName val="O__223_(3)7"/>
      <sheetName val="O__2247"/>
      <sheetName val="O__2257"/>
      <sheetName val="O__226_(1)7"/>
      <sheetName val="O__226_(2)7"/>
      <sheetName val="O__2277"/>
      <sheetName val="O__3117"/>
      <sheetName val="O__3127"/>
      <sheetName val="O__3137"/>
      <sheetName val="O__3217"/>
      <sheetName val="O__3227"/>
      <sheetName val="O__3237"/>
      <sheetName val="O__331_(1)7"/>
      <sheetName val="O__331_(2)7"/>
      <sheetName val="O__331_(3)7"/>
      <sheetName val="O__341_(1)7"/>
      <sheetName val="O__341_(2)7"/>
      <sheetName val="O__341_(3)7"/>
      <sheetName val="O__41_(1)7"/>
      <sheetName val="O__41_(2)7"/>
      <sheetName val="O__41_(3)7"/>
      <sheetName val="O__4217"/>
      <sheetName val="O__4317"/>
      <sheetName val="Overview_monitoring_tables8"/>
      <sheetName val="G1_8"/>
      <sheetName val="O__111_(1)8"/>
      <sheetName val="O__111_(2)8"/>
      <sheetName val="O__112_(1)8"/>
      <sheetName val="O__112_(2)8"/>
      <sheetName val="O__1138"/>
      <sheetName val="O__114_(1)8"/>
      <sheetName val="O__114_(2)8"/>
      <sheetName val="O__1158"/>
      <sheetName val="O__121_(1)8"/>
      <sheetName val="O__121_(2)8"/>
      <sheetName val="O__121_(3)8"/>
      <sheetName val="O__122_(1)8"/>
      <sheetName val="O__122_(2)8"/>
      <sheetName val="O__123_(1)8"/>
      <sheetName val="O__123_(2)8"/>
      <sheetName val="O__123_(3)8"/>
      <sheetName val="O__123_(4)8"/>
      <sheetName val="O__1248"/>
      <sheetName val="O__1258"/>
      <sheetName val="O__126_(1)8"/>
      <sheetName val="O__126_(2)8"/>
      <sheetName val="O__1318"/>
      <sheetName val="O__1328"/>
      <sheetName val="O__1338"/>
      <sheetName val="O__1418"/>
      <sheetName val="O__1428"/>
      <sheetName val="O__LFA_8"/>
      <sheetName val="O__2118"/>
      <sheetName val="O__2128"/>
      <sheetName val="O__2138"/>
      <sheetName val="O__AGRI-ENV8"/>
      <sheetName val="O__214_(1)8"/>
      <sheetName val="O__214_(2)8"/>
      <sheetName val="O__2158"/>
      <sheetName val="O__2168"/>
      <sheetName val="O__221_(1)8"/>
      <sheetName val="O__221_(2)8"/>
      <sheetName val="O__221_(3)8"/>
      <sheetName val="O__222_(1)8"/>
      <sheetName val="O__222_(2)8"/>
      <sheetName val="O__223_(1)8"/>
      <sheetName val="O__223_(2)8"/>
      <sheetName val="O__223_(3)8"/>
      <sheetName val="O__2248"/>
      <sheetName val="O__2258"/>
      <sheetName val="O__226_(1)8"/>
      <sheetName val="O__226_(2)8"/>
      <sheetName val="O__2278"/>
      <sheetName val="O__3118"/>
      <sheetName val="O__3128"/>
      <sheetName val="O__3138"/>
      <sheetName val="O__3218"/>
      <sheetName val="O__3228"/>
      <sheetName val="O__3238"/>
      <sheetName val="O__331_(1)8"/>
      <sheetName val="O__331_(2)8"/>
      <sheetName val="O__331_(3)8"/>
      <sheetName val="O__341_(1)8"/>
      <sheetName val="O__341_(2)8"/>
      <sheetName val="O__341_(3)8"/>
      <sheetName val="O__41_(1)8"/>
      <sheetName val="O__41_(2)8"/>
      <sheetName val="O__41_(3)8"/>
      <sheetName val="O__4218"/>
      <sheetName val="O__4318"/>
      <sheetName val="Overview_monitoring_tables9"/>
      <sheetName val="G1_9"/>
      <sheetName val="O__111_(1)9"/>
      <sheetName val="O__111_(2)9"/>
      <sheetName val="O__112_(1)9"/>
      <sheetName val="O__112_(2)9"/>
      <sheetName val="O__1139"/>
      <sheetName val="O__114_(1)9"/>
      <sheetName val="O__114_(2)9"/>
      <sheetName val="O__1159"/>
      <sheetName val="O__121_(1)9"/>
      <sheetName val="O__121_(2)9"/>
      <sheetName val="O__121_(3)9"/>
      <sheetName val="O__122_(1)9"/>
      <sheetName val="O__122_(2)9"/>
      <sheetName val="O__123_(1)9"/>
      <sheetName val="O__123_(2)9"/>
      <sheetName val="O__123_(3)9"/>
      <sheetName val="O__123_(4)9"/>
      <sheetName val="O__1249"/>
      <sheetName val="O__1259"/>
      <sheetName val="O__126_(1)9"/>
      <sheetName val="O__126_(2)9"/>
      <sheetName val="O__1319"/>
      <sheetName val="O__1329"/>
      <sheetName val="O__1339"/>
      <sheetName val="O__1419"/>
      <sheetName val="O__1429"/>
      <sheetName val="O__LFA_9"/>
      <sheetName val="O__2119"/>
      <sheetName val="O__2129"/>
      <sheetName val="O__2139"/>
      <sheetName val="O__AGRI-ENV9"/>
      <sheetName val="O__214_(1)9"/>
      <sheetName val="O__214_(2)9"/>
      <sheetName val="O__2159"/>
      <sheetName val="O__2169"/>
      <sheetName val="O__221_(1)9"/>
      <sheetName val="O__221_(2)9"/>
      <sheetName val="O__221_(3)9"/>
      <sheetName val="O__222_(1)9"/>
      <sheetName val="O__222_(2)9"/>
      <sheetName val="O__223_(1)9"/>
      <sheetName val="O__223_(2)9"/>
      <sheetName val="O__223_(3)9"/>
      <sheetName val="O__2249"/>
      <sheetName val="O__2259"/>
      <sheetName val="O__226_(1)9"/>
      <sheetName val="O__226_(2)9"/>
      <sheetName val="O__2279"/>
      <sheetName val="O__3119"/>
      <sheetName val="O__3129"/>
      <sheetName val="O__3139"/>
      <sheetName val="O__3219"/>
      <sheetName val="O__3229"/>
      <sheetName val="O__3239"/>
      <sheetName val="O__331_(1)9"/>
      <sheetName val="O__331_(2)9"/>
      <sheetName val="O__331_(3)9"/>
      <sheetName val="O__341_(1)9"/>
      <sheetName val="O__341_(2)9"/>
      <sheetName val="O__341_(3)9"/>
      <sheetName val="O__41_(1)9"/>
      <sheetName val="O__41_(2)9"/>
      <sheetName val="O__41_(3)9"/>
      <sheetName val="O__4219"/>
      <sheetName val="O__4319"/>
      <sheetName val="Overview_monitoring_tables10"/>
      <sheetName val="G1_10"/>
      <sheetName val="O__111_(1)10"/>
      <sheetName val="O__111_(2)10"/>
      <sheetName val="O__112_(1)10"/>
      <sheetName val="O__112_(2)10"/>
      <sheetName val="O__11310"/>
      <sheetName val="O__114_(1)10"/>
      <sheetName val="O__114_(2)10"/>
      <sheetName val="O__11510"/>
      <sheetName val="O__121_(1)10"/>
      <sheetName val="O__121_(2)10"/>
      <sheetName val="O__121_(3)10"/>
      <sheetName val="O__122_(1)10"/>
      <sheetName val="O__122_(2)10"/>
      <sheetName val="O__123_(1)10"/>
      <sheetName val="O__123_(2)10"/>
      <sheetName val="O__123_(3)10"/>
      <sheetName val="O__123_(4)10"/>
      <sheetName val="O__12410"/>
      <sheetName val="O__12510"/>
      <sheetName val="O__126_(1)10"/>
      <sheetName val="O__126_(2)10"/>
      <sheetName val="O__13110"/>
      <sheetName val="O__13210"/>
      <sheetName val="O__13310"/>
      <sheetName val="O__14110"/>
      <sheetName val="O__14210"/>
      <sheetName val="O__LFA_10"/>
      <sheetName val="O__21110"/>
      <sheetName val="O__21210"/>
      <sheetName val="O__21310"/>
      <sheetName val="O__AGRI-ENV10"/>
      <sheetName val="O__214_(1)10"/>
      <sheetName val="O__214_(2)10"/>
      <sheetName val="O__21510"/>
      <sheetName val="O__21610"/>
      <sheetName val="O__221_(1)10"/>
      <sheetName val="O__221_(2)10"/>
      <sheetName val="O__221_(3)10"/>
      <sheetName val="O__222_(1)10"/>
      <sheetName val="O__222_(2)10"/>
      <sheetName val="O__223_(1)10"/>
      <sheetName val="O__223_(2)10"/>
      <sheetName val="O__223_(3)10"/>
      <sheetName val="O__22410"/>
      <sheetName val="O__22510"/>
      <sheetName val="O__226_(1)10"/>
      <sheetName val="O__226_(2)10"/>
      <sheetName val="O__22710"/>
      <sheetName val="O__31110"/>
      <sheetName val="O__31210"/>
      <sheetName val="O__31310"/>
      <sheetName val="O__32110"/>
      <sheetName val="O__32210"/>
      <sheetName val="O__32310"/>
      <sheetName val="O__331_(1)10"/>
      <sheetName val="O__331_(2)10"/>
      <sheetName val="O__331_(3)10"/>
      <sheetName val="O__341_(1)10"/>
      <sheetName val="O__341_(2)10"/>
      <sheetName val="O__341_(3)10"/>
      <sheetName val="O__41_(1)10"/>
      <sheetName val="O__41_(2)10"/>
      <sheetName val="O__41_(3)10"/>
      <sheetName val="O__42110"/>
      <sheetName val="O__43110"/>
      <sheetName val="Overview_monitoring_tables11"/>
      <sheetName val="G1_11"/>
      <sheetName val="O__111_(1)11"/>
      <sheetName val="O__111_(2)11"/>
      <sheetName val="O__112_(1)11"/>
      <sheetName val="O__112_(2)11"/>
      <sheetName val="O__11311"/>
      <sheetName val="O__114_(1)11"/>
      <sheetName val="O__114_(2)11"/>
      <sheetName val="O__11511"/>
      <sheetName val="O__121_(1)11"/>
      <sheetName val="O__121_(2)11"/>
      <sheetName val="O__121_(3)11"/>
      <sheetName val="O__122_(1)11"/>
      <sheetName val="O__122_(2)11"/>
      <sheetName val="O__123_(1)11"/>
      <sheetName val="O__123_(2)11"/>
      <sheetName val="O__123_(3)11"/>
      <sheetName val="O__123_(4)11"/>
      <sheetName val="O__12411"/>
      <sheetName val="O__12511"/>
      <sheetName val="O__126_(1)11"/>
      <sheetName val="O__126_(2)11"/>
      <sheetName val="O__13111"/>
      <sheetName val="O__13211"/>
      <sheetName val="O__13311"/>
      <sheetName val="O__14111"/>
      <sheetName val="O__14211"/>
      <sheetName val="O__LFA_11"/>
      <sheetName val="O__21111"/>
      <sheetName val="O__21211"/>
      <sheetName val="O__21311"/>
      <sheetName val="O__AGRI-ENV11"/>
      <sheetName val="O__214_(1)11"/>
      <sheetName val="O__214_(2)11"/>
      <sheetName val="O__21511"/>
      <sheetName val="O__21611"/>
      <sheetName val="O__221_(1)11"/>
      <sheetName val="O__221_(2)11"/>
      <sheetName val="O__221_(3)11"/>
      <sheetName val="O__222_(1)11"/>
      <sheetName val="O__222_(2)11"/>
      <sheetName val="O__223_(1)11"/>
      <sheetName val="O__223_(2)11"/>
      <sheetName val="O__223_(3)11"/>
      <sheetName val="O__22411"/>
      <sheetName val="O__22511"/>
      <sheetName val="O__226_(1)11"/>
      <sheetName val="O__226_(2)11"/>
      <sheetName val="O__22711"/>
      <sheetName val="O__31111"/>
      <sheetName val="O__31211"/>
      <sheetName val="O__31311"/>
      <sheetName val="O__32111"/>
      <sheetName val="O__32211"/>
      <sheetName val="O__32311"/>
      <sheetName val="O__331_(1)11"/>
      <sheetName val="O__331_(2)11"/>
      <sheetName val="O__331_(3)11"/>
      <sheetName val="O__341_(1)11"/>
      <sheetName val="O__341_(2)11"/>
      <sheetName val="O__341_(3)11"/>
      <sheetName val="O__41_(1)11"/>
      <sheetName val="O__41_(2)11"/>
      <sheetName val="O__41_(3)11"/>
      <sheetName val="O__42111"/>
      <sheetName val="O__43111"/>
      <sheetName val="Overview_monitoring_tables13"/>
      <sheetName val="G1_13"/>
      <sheetName val="O__111_(1)13"/>
      <sheetName val="O__111_(2)13"/>
      <sheetName val="O__112_(1)13"/>
      <sheetName val="O__112_(2)13"/>
      <sheetName val="O__11313"/>
      <sheetName val="O__114_(1)13"/>
      <sheetName val="O__114_(2)13"/>
      <sheetName val="O__11513"/>
      <sheetName val="O__121_(1)13"/>
      <sheetName val="O__121_(2)13"/>
      <sheetName val="O__121_(3)13"/>
      <sheetName val="O__122_(1)13"/>
      <sheetName val="O__122_(2)13"/>
      <sheetName val="O__123_(1)13"/>
      <sheetName val="O__123_(2)13"/>
      <sheetName val="O__123_(3)13"/>
      <sheetName val="O__123_(4)13"/>
      <sheetName val="O__12413"/>
      <sheetName val="O__12513"/>
      <sheetName val="O__126_(1)13"/>
      <sheetName val="O__126_(2)13"/>
      <sheetName val="O__13113"/>
      <sheetName val="O__13213"/>
      <sheetName val="O__13313"/>
      <sheetName val="O__14113"/>
      <sheetName val="O__14213"/>
      <sheetName val="O__LFA_13"/>
      <sheetName val="O__21113"/>
      <sheetName val="O__21213"/>
      <sheetName val="O__21313"/>
      <sheetName val="O__AGRI-ENV13"/>
      <sheetName val="O__214_(1)13"/>
      <sheetName val="O__214_(2)13"/>
      <sheetName val="O__21513"/>
      <sheetName val="O__21613"/>
      <sheetName val="O__221_(1)13"/>
      <sheetName val="O__221_(2)13"/>
      <sheetName val="O__221_(3)13"/>
      <sheetName val="O__222_(1)13"/>
      <sheetName val="O__222_(2)13"/>
      <sheetName val="O__223_(1)13"/>
      <sheetName val="O__223_(2)13"/>
      <sheetName val="O__223_(3)13"/>
      <sheetName val="O__22413"/>
      <sheetName val="O__22513"/>
      <sheetName val="O__226_(1)13"/>
      <sheetName val="O__226_(2)13"/>
      <sheetName val="O__22713"/>
      <sheetName val="O__31113"/>
      <sheetName val="O__31213"/>
      <sheetName val="O__31313"/>
      <sheetName val="O__32113"/>
      <sheetName val="O__32213"/>
      <sheetName val="O__32313"/>
      <sheetName val="O__331_(1)13"/>
      <sheetName val="O__331_(2)13"/>
      <sheetName val="O__331_(3)13"/>
      <sheetName val="O__341_(1)13"/>
      <sheetName val="O__341_(2)13"/>
      <sheetName val="O__341_(3)13"/>
      <sheetName val="O__41_(1)13"/>
      <sheetName val="O__41_(2)13"/>
      <sheetName val="O__41_(3)13"/>
      <sheetName val="O__42113"/>
      <sheetName val="O__43113"/>
      <sheetName val="Overview_monitoring_tables12"/>
      <sheetName val="G1_12"/>
      <sheetName val="O__111_(1)12"/>
      <sheetName val="O__111_(2)12"/>
      <sheetName val="O__112_(1)12"/>
      <sheetName val="O__112_(2)12"/>
      <sheetName val="O__11312"/>
      <sheetName val="O__114_(1)12"/>
      <sheetName val="O__114_(2)12"/>
      <sheetName val="O__11512"/>
      <sheetName val="O__121_(1)12"/>
      <sheetName val="O__121_(2)12"/>
      <sheetName val="O__121_(3)12"/>
      <sheetName val="O__122_(1)12"/>
      <sheetName val="O__122_(2)12"/>
      <sheetName val="O__123_(1)12"/>
      <sheetName val="O__123_(2)12"/>
      <sheetName val="O__123_(3)12"/>
      <sheetName val="O__123_(4)12"/>
      <sheetName val="O__12412"/>
      <sheetName val="O__12512"/>
      <sheetName val="O__126_(1)12"/>
      <sheetName val="O__126_(2)12"/>
      <sheetName val="O__13112"/>
      <sheetName val="O__13212"/>
      <sheetName val="O__13312"/>
      <sheetName val="O__14112"/>
      <sheetName val="O__14212"/>
      <sheetName val="O__LFA_12"/>
      <sheetName val="O__21112"/>
      <sheetName val="O__21212"/>
      <sheetName val="O__21312"/>
      <sheetName val="O__AGRI-ENV12"/>
      <sheetName val="O__214_(1)12"/>
      <sheetName val="O__214_(2)12"/>
      <sheetName val="O__21512"/>
      <sheetName val="O__21612"/>
      <sheetName val="O__221_(1)12"/>
      <sheetName val="O__221_(2)12"/>
      <sheetName val="O__221_(3)12"/>
      <sheetName val="O__222_(1)12"/>
      <sheetName val="O__222_(2)12"/>
      <sheetName val="O__223_(1)12"/>
      <sheetName val="O__223_(2)12"/>
      <sheetName val="O__223_(3)12"/>
      <sheetName val="O__22412"/>
      <sheetName val="O__22512"/>
      <sheetName val="O__226_(1)12"/>
      <sheetName val="O__226_(2)12"/>
      <sheetName val="O__22712"/>
      <sheetName val="O__31112"/>
      <sheetName val="O__31212"/>
      <sheetName val="O__31312"/>
      <sheetName val="O__32112"/>
      <sheetName val="O__32212"/>
      <sheetName val="O__32312"/>
      <sheetName val="O__331_(1)12"/>
      <sheetName val="O__331_(2)12"/>
      <sheetName val="O__331_(3)12"/>
      <sheetName val="O__341_(1)12"/>
      <sheetName val="O__341_(2)12"/>
      <sheetName val="O__341_(3)12"/>
      <sheetName val="O__41_(1)12"/>
      <sheetName val="O__41_(2)12"/>
      <sheetName val="O__41_(3)12"/>
      <sheetName val="O__42112"/>
      <sheetName val="O__43112"/>
      <sheetName val="Overview_monitoring_tables14"/>
      <sheetName val="G1_14"/>
      <sheetName val="O__111_(1)14"/>
      <sheetName val="O__111_(2)14"/>
      <sheetName val="O__112_(1)14"/>
      <sheetName val="O__112_(2)14"/>
      <sheetName val="O__11314"/>
      <sheetName val="O__114_(1)14"/>
      <sheetName val="O__114_(2)14"/>
      <sheetName val="O__11514"/>
      <sheetName val="O__121_(1)14"/>
      <sheetName val="O__121_(2)14"/>
      <sheetName val="O__121_(3)14"/>
      <sheetName val="O__122_(1)14"/>
      <sheetName val="O__122_(2)14"/>
      <sheetName val="O__123_(1)14"/>
      <sheetName val="O__123_(2)14"/>
      <sheetName val="O__123_(3)14"/>
      <sheetName val="O__123_(4)14"/>
      <sheetName val="O__12414"/>
      <sheetName val="O__12514"/>
      <sheetName val="O__126_(1)14"/>
      <sheetName val="O__126_(2)14"/>
      <sheetName val="O__13114"/>
      <sheetName val="O__13214"/>
      <sheetName val="O__13314"/>
      <sheetName val="O__14114"/>
      <sheetName val="O__14214"/>
      <sheetName val="O__LFA_14"/>
      <sheetName val="O__21114"/>
      <sheetName val="O__21214"/>
      <sheetName val="O__21314"/>
      <sheetName val="O__AGRI-ENV14"/>
      <sheetName val="O__214_(1)14"/>
      <sheetName val="O__214_(2)14"/>
      <sheetName val="O__21514"/>
      <sheetName val="O__21614"/>
      <sheetName val="O__221_(1)14"/>
      <sheetName val="O__221_(2)14"/>
      <sheetName val="O__221_(3)14"/>
      <sheetName val="O__222_(1)14"/>
      <sheetName val="O__222_(2)14"/>
      <sheetName val="O__223_(1)14"/>
      <sheetName val="O__223_(2)14"/>
      <sheetName val="O__223_(3)14"/>
      <sheetName val="O__22414"/>
      <sheetName val="O__22514"/>
      <sheetName val="O__226_(1)14"/>
      <sheetName val="O__226_(2)14"/>
      <sheetName val="O__22714"/>
      <sheetName val="O__31114"/>
      <sheetName val="O__31214"/>
      <sheetName val="O__31314"/>
      <sheetName val="O__32114"/>
      <sheetName val="O__32214"/>
      <sheetName val="O__32314"/>
      <sheetName val="O__331_(1)14"/>
      <sheetName val="O__331_(2)14"/>
      <sheetName val="O__331_(3)14"/>
      <sheetName val="O__341_(1)14"/>
      <sheetName val="O__341_(2)14"/>
      <sheetName val="O__341_(3)14"/>
      <sheetName val="O__41_(1)14"/>
      <sheetName val="O__41_(2)14"/>
      <sheetName val="O__41_(3)14"/>
      <sheetName val="O__42114"/>
      <sheetName val="O__43114"/>
      <sheetName val="Overview_monitoring_tables15"/>
      <sheetName val="G1_15"/>
      <sheetName val="O__111_(1)15"/>
      <sheetName val="O__111_(2)15"/>
      <sheetName val="O__112_(1)15"/>
      <sheetName val="O__112_(2)15"/>
      <sheetName val="O__11315"/>
      <sheetName val="O__114_(1)15"/>
      <sheetName val="O__114_(2)15"/>
      <sheetName val="O__11515"/>
      <sheetName val="O__121_(1)15"/>
      <sheetName val="O__121_(2)15"/>
      <sheetName val="O__121_(3)15"/>
      <sheetName val="O__122_(1)15"/>
      <sheetName val="O__122_(2)15"/>
      <sheetName val="O__123_(1)15"/>
      <sheetName val="O__123_(2)15"/>
      <sheetName val="O__123_(3)15"/>
      <sheetName val="O__123_(4)15"/>
      <sheetName val="O__12415"/>
      <sheetName val="O__12515"/>
      <sheetName val="O__126_(1)15"/>
      <sheetName val="O__126_(2)15"/>
      <sheetName val="O__13115"/>
      <sheetName val="O__13215"/>
      <sheetName val="O__13315"/>
      <sheetName val="O__14115"/>
      <sheetName val="O__14215"/>
      <sheetName val="O__LFA_15"/>
      <sheetName val="O__21115"/>
      <sheetName val="O__21215"/>
      <sheetName val="O__21315"/>
      <sheetName val="O__AGRI-ENV15"/>
      <sheetName val="O__214_(1)15"/>
      <sheetName val="O__214_(2)15"/>
      <sheetName val="O__21515"/>
      <sheetName val="O__21615"/>
      <sheetName val="O__221_(1)15"/>
      <sheetName val="O__221_(2)15"/>
      <sheetName val="O__221_(3)15"/>
      <sheetName val="O__222_(1)15"/>
      <sheetName val="O__222_(2)15"/>
      <sheetName val="O__223_(1)15"/>
      <sheetName val="O__223_(2)15"/>
      <sheetName val="O__223_(3)15"/>
      <sheetName val="O__22415"/>
      <sheetName val="O__22515"/>
      <sheetName val="O__226_(1)15"/>
      <sheetName val="O__226_(2)15"/>
      <sheetName val="O__22715"/>
      <sheetName val="O__31115"/>
      <sheetName val="O__31215"/>
      <sheetName val="O__31315"/>
      <sheetName val="O__32115"/>
      <sheetName val="O__32215"/>
      <sheetName val="O__32315"/>
      <sheetName val="O__331_(1)15"/>
      <sheetName val="O__331_(2)15"/>
      <sheetName val="O__331_(3)15"/>
      <sheetName val="O__341_(1)15"/>
      <sheetName val="O__341_(2)15"/>
      <sheetName val="O__341_(3)15"/>
      <sheetName val="O__41_(1)15"/>
      <sheetName val="O__41_(2)15"/>
      <sheetName val="O__41_(3)15"/>
      <sheetName val="O__42115"/>
      <sheetName val="O__43115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T"/>
      <sheetName val="mm.rrrr(ogółem)"/>
      <sheetName val="133"/>
      <sheetName val="Oszczędności"/>
      <sheetName val="mm_rrrr(ogółem)"/>
      <sheetName val="mm_rrrr(ogółem)1"/>
      <sheetName val="mm_rrrr(ogółem)2"/>
      <sheetName val="mm_rrrr(ogółem)3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DZN_kraj"/>
      <sheetName val="DZN_maz"/>
      <sheetName val="ODZ_DK_kraj"/>
      <sheetName val="ODZ_DK_maz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_k_DK"/>
      <sheetName val="cel_OR7_DK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 IV nabór"/>
      <sheetName val="1.1 V nabór"/>
      <sheetName val="1.1 VI nabór"/>
      <sheetName val="1.1"/>
      <sheetName val="1.2 I nabór"/>
      <sheetName val="1.2 II nabór"/>
      <sheetName val="1.2 I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0_4"/>
      <sheetName val="2.3_kampania_2021_1"/>
      <sheetName val="2.3_kampania_2021_2"/>
      <sheetName val="2.3_kampania_2022"/>
      <sheetName val="2.3_kampania_202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 Nabór 2022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_2023"/>
      <sheetName val="4.1_modernizacja_2023_2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2023"/>
      <sheetName val="4.1_ochrona_wód_2023_2"/>
      <sheetName val="4.1_ochrona_wód_2024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_scalanie"/>
      <sheetName val="4.3 ZZW nabory"/>
      <sheetName val="4.3 ZZW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_nabór 2022"/>
      <sheetName val="5.1_nabór 2022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_nabór_2023"/>
      <sheetName val="5.2_nabór_2024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_nabór_2022"/>
      <sheetName val="6.3"/>
      <sheetName val="6.4_nabor 2016"/>
      <sheetName val="6.4_nabor 2019"/>
      <sheetName val="6.4_nabor 2020"/>
      <sheetName val="6.4_nabor 2022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_2022_I"/>
      <sheetName val="9_PROW 14-20_2022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7_nabory"/>
      <sheetName val="17"/>
      <sheetName val="19.1_2015"/>
      <sheetName val="19.1_2022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22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100">
          <cell r="D100">
            <v>2323401907</v>
          </cell>
          <cell r="E100">
            <v>10249408217.083595</v>
          </cell>
        </row>
        <row r="101">
          <cell r="D101">
            <v>8000000</v>
          </cell>
          <cell r="E101">
            <v>35131015.075950004</v>
          </cell>
        </row>
        <row r="102">
          <cell r="D102">
            <v>21300000</v>
          </cell>
          <cell r="E102">
            <v>90031754.607399985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od uruchomienia Programu na dzień 30.04.2025 r.</v>
          </cell>
        </row>
        <row r="8">
          <cell r="F8">
            <v>199856631.617075</v>
          </cell>
          <cell r="AK8">
            <v>24</v>
          </cell>
          <cell r="AR8">
            <v>45999757</v>
          </cell>
        </row>
        <row r="9">
          <cell r="H9">
            <v>195</v>
          </cell>
          <cell r="I9">
            <v>213846805.05000001</v>
          </cell>
          <cell r="U9">
            <v>62</v>
          </cell>
          <cell r="V9">
            <v>106829144.31999999</v>
          </cell>
          <cell r="AK9">
            <v>23</v>
          </cell>
          <cell r="AL9">
            <v>88275197.150000006</v>
          </cell>
          <cell r="AM9">
            <v>56169507.31000001</v>
          </cell>
          <cell r="AN9">
            <v>19900939.199999999</v>
          </cell>
        </row>
        <row r="16">
          <cell r="H16">
            <v>5</v>
          </cell>
          <cell r="I16">
            <v>138624330.92000002</v>
          </cell>
          <cell r="U16">
            <v>3</v>
          </cell>
          <cell r="V16">
            <v>98211180.399999991</v>
          </cell>
          <cell r="AK16">
            <v>2</v>
          </cell>
          <cell r="AL16">
            <v>57160073.82</v>
          </cell>
          <cell r="AM16">
            <v>36370954.950000003</v>
          </cell>
          <cell r="AN16">
            <v>13071407.93</v>
          </cell>
        </row>
        <row r="20">
          <cell r="F20">
            <v>474762263.69097501</v>
          </cell>
          <cell r="AR20">
            <v>107000519</v>
          </cell>
        </row>
        <row r="21">
          <cell r="H21">
            <v>103</v>
          </cell>
          <cell r="I21">
            <v>499787010.64999998</v>
          </cell>
          <cell r="U21">
            <v>88</v>
          </cell>
          <cell r="V21">
            <v>456392846.75</v>
          </cell>
          <cell r="AK21">
            <v>17</v>
          </cell>
          <cell r="AL21">
            <v>382144656.84000003</v>
          </cell>
          <cell r="AM21">
            <v>243158644.07999998</v>
          </cell>
          <cell r="AN21">
            <v>85250269.269999981</v>
          </cell>
        </row>
        <row r="27">
          <cell r="H27">
            <v>86</v>
          </cell>
          <cell r="I27">
            <v>86633178.959999993</v>
          </cell>
          <cell r="U27">
            <v>43</v>
          </cell>
          <cell r="V27">
            <v>32942153.560000002</v>
          </cell>
          <cell r="AK27">
            <v>12</v>
          </cell>
          <cell r="AL27">
            <v>25677941.290000003</v>
          </cell>
          <cell r="AM27">
            <v>16338873.689999998</v>
          </cell>
          <cell r="AN27">
            <v>5726297.8299999982</v>
          </cell>
        </row>
        <row r="39">
          <cell r="F39">
            <v>170263718.54767501</v>
          </cell>
          <cell r="AK39">
            <v>10669</v>
          </cell>
          <cell r="AR39">
            <v>39004400</v>
          </cell>
        </row>
        <row r="40">
          <cell r="AK40">
            <v>10601</v>
          </cell>
        </row>
        <row r="41">
          <cell r="H41">
            <v>4417</v>
          </cell>
          <cell r="U41">
            <v>3318</v>
          </cell>
          <cell r="AK41">
            <v>2446</v>
          </cell>
          <cell r="AL41">
            <v>9133680.2799999993</v>
          </cell>
          <cell r="AM41">
            <v>5811730.2800000003</v>
          </cell>
          <cell r="AN41">
            <v>2073855.1399999994</v>
          </cell>
        </row>
        <row r="50">
          <cell r="AK50">
            <v>8305</v>
          </cell>
          <cell r="AL50">
            <v>22571733.219999999</v>
          </cell>
          <cell r="AM50">
            <v>14362319.380000001</v>
          </cell>
          <cell r="AN50">
            <v>5228085.03</v>
          </cell>
        </row>
        <row r="51">
          <cell r="H51">
            <v>199</v>
          </cell>
          <cell r="I51">
            <v>268858534.80000001</v>
          </cell>
          <cell r="U51">
            <v>100</v>
          </cell>
          <cell r="V51">
            <v>136662567.06</v>
          </cell>
          <cell r="AK51">
            <v>69</v>
          </cell>
          <cell r="AL51">
            <v>116136818.54000002</v>
          </cell>
          <cell r="AM51">
            <v>73897856.079999998</v>
          </cell>
          <cell r="AN51">
            <v>26334478.870000005</v>
          </cell>
        </row>
        <row r="55">
          <cell r="F55">
            <v>17096296202.718849</v>
          </cell>
          <cell r="AK55">
            <v>49064</v>
          </cell>
          <cell r="AR55">
            <v>3889373515</v>
          </cell>
        </row>
        <row r="56">
          <cell r="F56">
            <v>10919562986.767174</v>
          </cell>
          <cell r="H56">
            <v>105081</v>
          </cell>
          <cell r="I56">
            <v>20297328759.860001</v>
          </cell>
          <cell r="U56">
            <v>55013</v>
          </cell>
          <cell r="V56">
            <v>10349967961.890001</v>
          </cell>
          <cell r="AK56">
            <v>44886</v>
          </cell>
          <cell r="AL56">
            <v>8971786524.6499996</v>
          </cell>
          <cell r="AM56">
            <v>5708747603.3800058</v>
          </cell>
          <cell r="AN56">
            <v>2016662297.5699968</v>
          </cell>
          <cell r="AR56">
            <v>2470933224</v>
          </cell>
        </row>
        <row r="71">
          <cell r="F71">
            <v>409568964.61269999</v>
          </cell>
          <cell r="H71">
            <v>4681</v>
          </cell>
          <cell r="I71">
            <v>805486735.70000005</v>
          </cell>
          <cell r="U71">
            <v>2759</v>
          </cell>
          <cell r="V71">
            <v>410409321.16999996</v>
          </cell>
          <cell r="AK71">
            <v>2580</v>
          </cell>
          <cell r="AL71">
            <v>402386027.53000003</v>
          </cell>
          <cell r="AM71">
            <v>350121511.43000001</v>
          </cell>
          <cell r="AN71">
            <v>90171410.909999996</v>
          </cell>
          <cell r="AR71">
            <v>91898335</v>
          </cell>
        </row>
        <row r="75">
          <cell r="D75" t="str">
            <v>Inwestycje mające na celu ochronę wód przed zanieczyszczeniem azotanami pochodzącymi ze źródeł rolniczych 
(w tym "Inwestycje w gospodarstwach położonych na obszarach OSN")</v>
          </cell>
          <cell r="F75">
            <v>549046240.21657503</v>
          </cell>
          <cell r="H75">
            <v>11999</v>
          </cell>
          <cell r="I75">
            <v>984510347.77999997</v>
          </cell>
          <cell r="U75">
            <v>6311</v>
          </cell>
          <cell r="V75">
            <v>547392274.4000001</v>
          </cell>
          <cell r="AK75">
            <v>5163</v>
          </cell>
          <cell r="AL75">
            <v>433742102.84000003</v>
          </cell>
          <cell r="AM75">
            <v>401619071.31999993</v>
          </cell>
          <cell r="AN75">
            <v>97398435.200000018</v>
          </cell>
          <cell r="AR75">
            <v>125003224</v>
          </cell>
        </row>
        <row r="85">
          <cell r="F85">
            <v>3024841517.2977247</v>
          </cell>
          <cell r="H85">
            <v>5846</v>
          </cell>
          <cell r="I85">
            <v>11191473194.859999</v>
          </cell>
          <cell r="U85">
            <v>1421</v>
          </cell>
          <cell r="V85">
            <v>3049936283.2600002</v>
          </cell>
          <cell r="AK85">
            <v>1057</v>
          </cell>
          <cell r="AL85">
            <v>2541095986.1800003</v>
          </cell>
          <cell r="AM85">
            <v>1616899368.9300001</v>
          </cell>
          <cell r="AN85">
            <v>570655698.28000009</v>
          </cell>
          <cell r="AR85">
            <v>686812899</v>
          </cell>
        </row>
        <row r="97">
          <cell r="F97">
            <v>1810051555.6588249</v>
          </cell>
          <cell r="H97">
            <v>234</v>
          </cell>
          <cell r="I97">
            <v>2189936393.7623234</v>
          </cell>
          <cell r="U97">
            <v>185</v>
          </cell>
          <cell r="V97">
            <v>1876672645.6042306</v>
          </cell>
          <cell r="AK97">
            <v>56</v>
          </cell>
          <cell r="AL97">
            <v>687455991.92999995</v>
          </cell>
          <cell r="AM97">
            <v>437428246.71999997</v>
          </cell>
          <cell r="AN97">
            <v>154256253.00999999</v>
          </cell>
          <cell r="AR97">
            <v>422980512</v>
          </cell>
        </row>
        <row r="98">
          <cell r="F98">
            <v>383224938.16585004</v>
          </cell>
          <cell r="H98">
            <v>827</v>
          </cell>
          <cell r="I98">
            <v>477749200.03000009</v>
          </cell>
          <cell r="U98">
            <v>616</v>
          </cell>
          <cell r="V98">
            <v>293646045.56</v>
          </cell>
          <cell r="AK98">
            <v>24</v>
          </cell>
          <cell r="AL98">
            <v>10244033.709999999</v>
          </cell>
          <cell r="AM98">
            <v>6518278.4900000002</v>
          </cell>
          <cell r="AN98">
            <v>2462040.46</v>
          </cell>
          <cell r="AR98">
            <v>91745321</v>
          </cell>
        </row>
        <row r="99">
          <cell r="D99" t="str">
            <v>w tym beneficjent - PGW Wody Polskie</v>
          </cell>
          <cell r="H99">
            <v>24</v>
          </cell>
          <cell r="I99">
            <v>152650722.06</v>
          </cell>
          <cell r="U99">
            <v>9</v>
          </cell>
          <cell r="V99">
            <v>64529365</v>
          </cell>
          <cell r="AK99">
            <v>1</v>
          </cell>
          <cell r="AL99">
            <v>1121827</v>
          </cell>
          <cell r="AM99">
            <v>713818.51</v>
          </cell>
          <cell r="AN99">
            <v>268540.28000000003</v>
          </cell>
          <cell r="AR99">
            <v>29439482</v>
          </cell>
        </row>
        <row r="100">
          <cell r="D100" t="str">
            <v>w tym beneficjenci - gminy</v>
          </cell>
          <cell r="H100">
            <v>803</v>
          </cell>
          <cell r="I100">
            <v>325098477.97000003</v>
          </cell>
          <cell r="U100">
            <v>607</v>
          </cell>
          <cell r="V100">
            <v>229116680.56</v>
          </cell>
          <cell r="AK100">
            <v>23</v>
          </cell>
          <cell r="AL100">
            <v>9122206.709999999</v>
          </cell>
          <cell r="AM100">
            <v>5804459.9800000004</v>
          </cell>
          <cell r="AN100">
            <v>2193500.1799999997</v>
          </cell>
          <cell r="AR100">
            <v>62305839</v>
          </cell>
        </row>
        <row r="101">
          <cell r="F101">
            <v>451552298.05412501</v>
          </cell>
          <cell r="AK101">
            <v>5355</v>
          </cell>
          <cell r="AR101">
            <v>101046174</v>
          </cell>
        </row>
        <row r="102">
          <cell r="H102">
            <v>9862</v>
          </cell>
          <cell r="I102">
            <v>716187926.85000002</v>
          </cell>
          <cell r="U102">
            <v>5555</v>
          </cell>
          <cell r="V102">
            <v>389147917.09000003</v>
          </cell>
          <cell r="AK102">
            <v>4796</v>
          </cell>
          <cell r="AL102">
            <v>364637199.80000007</v>
          </cell>
          <cell r="AM102">
            <v>231241637.29000002</v>
          </cell>
          <cell r="AN102">
            <v>80664469.730000004</v>
          </cell>
        </row>
        <row r="112">
          <cell r="H112">
            <v>1783</v>
          </cell>
          <cell r="I112">
            <v>130424934.69000001</v>
          </cell>
          <cell r="U112">
            <v>648</v>
          </cell>
          <cell r="V112">
            <v>34794798.580000006</v>
          </cell>
          <cell r="AK112">
            <v>566</v>
          </cell>
          <cell r="AL112">
            <v>33376731.359999999</v>
          </cell>
          <cell r="AM112">
            <v>21237611.690000001</v>
          </cell>
          <cell r="AN112">
            <v>7524162.7699999996</v>
          </cell>
        </row>
        <row r="126">
          <cell r="AK126">
            <v>123865</v>
          </cell>
        </row>
        <row r="127">
          <cell r="F127">
            <v>3332601188.1090002</v>
          </cell>
          <cell r="H127">
            <v>35642</v>
          </cell>
          <cell r="I127">
            <v>4485450000</v>
          </cell>
          <cell r="U127">
            <v>25992</v>
          </cell>
          <cell r="V127">
            <v>3317300000</v>
          </cell>
          <cell r="AK127">
            <v>27029</v>
          </cell>
          <cell r="AL127">
            <v>3303290000</v>
          </cell>
          <cell r="AM127">
            <v>2101883427</v>
          </cell>
          <cell r="AN127">
            <v>739613995.46999991</v>
          </cell>
          <cell r="AR127">
            <v>747471231</v>
          </cell>
        </row>
        <row r="136">
          <cell r="F136">
            <v>2979632561.1440248</v>
          </cell>
          <cell r="H136">
            <v>31827</v>
          </cell>
          <cell r="I136">
            <v>5629400000</v>
          </cell>
          <cell r="U136">
            <v>16769</v>
          </cell>
          <cell r="V136">
            <v>2875650000</v>
          </cell>
          <cell r="AK136">
            <v>17374</v>
          </cell>
          <cell r="AL136">
            <v>2763680000</v>
          </cell>
          <cell r="AM136">
            <v>1758529584</v>
          </cell>
          <cell r="AN136">
            <v>608554262.81999993</v>
          </cell>
          <cell r="AR136">
            <v>661377347</v>
          </cell>
        </row>
        <row r="145">
          <cell r="F145">
            <v>4285066276.4779506</v>
          </cell>
          <cell r="H145">
            <v>89941</v>
          </cell>
          <cell r="I145">
            <v>5396460000</v>
          </cell>
          <cell r="U145">
            <v>71036</v>
          </cell>
          <cell r="V145">
            <v>4262160000</v>
          </cell>
          <cell r="AK145">
            <v>73696</v>
          </cell>
          <cell r="AL145">
            <v>4141992000</v>
          </cell>
          <cell r="AM145">
            <v>2635549509.5999999</v>
          </cell>
          <cell r="AN145">
            <v>922633606.03999996</v>
          </cell>
          <cell r="AR145">
            <v>957752603</v>
          </cell>
        </row>
        <row r="156">
          <cell r="F156">
            <v>2862000100.17485</v>
          </cell>
          <cell r="H156">
            <v>12801</v>
          </cell>
          <cell r="I156">
            <v>5492829672.9100008</v>
          </cell>
          <cell r="U156">
            <v>6602</v>
          </cell>
          <cell r="V156">
            <v>2828175830.5100002</v>
          </cell>
          <cell r="AK156">
            <v>5615</v>
          </cell>
          <cell r="AL156">
            <v>2443490035.1099997</v>
          </cell>
          <cell r="AM156">
            <v>1561067739.3699999</v>
          </cell>
          <cell r="AN156">
            <v>551383852.77999997</v>
          </cell>
          <cell r="AR156">
            <v>651577793</v>
          </cell>
        </row>
        <row r="162">
          <cell r="F162">
            <v>10249581.115474999</v>
          </cell>
          <cell r="H162">
            <v>887</v>
          </cell>
          <cell r="U162">
            <v>571</v>
          </cell>
          <cell r="V162">
            <v>10115497.399999999</v>
          </cell>
          <cell r="AK162">
            <v>570</v>
          </cell>
          <cell r="AL162">
            <v>9979061.1999999993</v>
          </cell>
          <cell r="AM162">
            <v>6349673.71</v>
          </cell>
          <cell r="AN162">
            <v>2332100.96</v>
          </cell>
          <cell r="AR162">
            <v>2396857</v>
          </cell>
        </row>
        <row r="168">
          <cell r="F168">
            <v>10210631958.914824</v>
          </cell>
          <cell r="AK168">
            <v>2279</v>
          </cell>
          <cell r="AR168">
            <v>2361951634</v>
          </cell>
        </row>
        <row r="169">
          <cell r="H169">
            <v>6638</v>
          </cell>
          <cell r="I169">
            <v>10021489203.127947</v>
          </cell>
          <cell r="U169">
            <v>3100</v>
          </cell>
          <cell r="V169">
            <v>4364284684.9116774</v>
          </cell>
          <cell r="AK169">
            <v>1398</v>
          </cell>
          <cell r="AL169">
            <v>3140776632.1199999</v>
          </cell>
          <cell r="AM169">
            <v>1998476160.1099999</v>
          </cell>
          <cell r="AN169">
            <v>729784551.13</v>
          </cell>
        </row>
        <row r="170">
          <cell r="H170">
            <v>4423</v>
          </cell>
          <cell r="I170">
            <v>9876353797.7796421</v>
          </cell>
          <cell r="U170">
            <v>2566</v>
          </cell>
          <cell r="V170">
            <v>5315127923.0265179</v>
          </cell>
          <cell r="AK170">
            <v>1447</v>
          </cell>
          <cell r="AL170">
            <v>3633517972.6999993</v>
          </cell>
          <cell r="AM170">
            <v>2574909507.8899999</v>
          </cell>
          <cell r="AN170">
            <v>821281532.93999994</v>
          </cell>
        </row>
        <row r="173">
          <cell r="H173">
            <v>1538</v>
          </cell>
          <cell r="I173">
            <v>944294693.04759717</v>
          </cell>
          <cell r="U173">
            <v>859</v>
          </cell>
          <cell r="V173">
            <v>532739785.4103269</v>
          </cell>
          <cell r="AK173" t="str">
            <v>63 3</v>
          </cell>
          <cell r="AL173">
            <v>488275811.22000003</v>
          </cell>
          <cell r="AM173">
            <v>310689895.13999999</v>
          </cell>
          <cell r="AN173">
            <v>109055887.72</v>
          </cell>
        </row>
        <row r="174">
          <cell r="H174">
            <v>350</v>
          </cell>
          <cell r="I174">
            <v>444843734.68042427</v>
          </cell>
          <cell r="U174">
            <v>213</v>
          </cell>
          <cell r="V174">
            <v>260735803.98828223</v>
          </cell>
          <cell r="AK174">
            <v>209</v>
          </cell>
          <cell r="AL174">
            <v>250708588.21000004</v>
          </cell>
          <cell r="AM174">
            <v>159525873.91999999</v>
          </cell>
          <cell r="AN174">
            <v>56708990.080000006</v>
          </cell>
        </row>
        <row r="175">
          <cell r="H175">
            <v>103</v>
          </cell>
          <cell r="I175">
            <v>58895854.840573631</v>
          </cell>
          <cell r="U175">
            <v>75</v>
          </cell>
          <cell r="V175">
            <v>43819382.976900831</v>
          </cell>
          <cell r="AK175">
            <v>75</v>
          </cell>
          <cell r="AL175">
            <v>42629766.57</v>
          </cell>
          <cell r="AM175">
            <v>27125320.16</v>
          </cell>
          <cell r="AN175">
            <v>9568679.6400000006</v>
          </cell>
        </row>
        <row r="177">
          <cell r="F177">
            <v>1049021390.7933249</v>
          </cell>
          <cell r="H177">
            <v>36628</v>
          </cell>
          <cell r="I177">
            <v>154300127.54000002</v>
          </cell>
          <cell r="U177">
            <v>31982</v>
          </cell>
          <cell r="V177">
            <v>1075010222.1900001</v>
          </cell>
          <cell r="AK177">
            <v>19097</v>
          </cell>
          <cell r="AL177">
            <v>1027623721.0600001</v>
          </cell>
          <cell r="AM177">
            <v>653875440.63</v>
          </cell>
          <cell r="AN177">
            <v>233873065.61000001</v>
          </cell>
          <cell r="AR177">
            <v>239089060</v>
          </cell>
        </row>
        <row r="178">
          <cell r="H178">
            <v>33989</v>
          </cell>
          <cell r="I178">
            <v>138110775.26000002</v>
          </cell>
          <cell r="U178">
            <v>30159</v>
          </cell>
          <cell r="V178">
            <v>1065798520</v>
          </cell>
          <cell r="AK178">
            <v>18641</v>
          </cell>
          <cell r="AL178">
            <v>1018395017.3900001</v>
          </cell>
          <cell r="AM178">
            <v>648003225.66999996</v>
          </cell>
          <cell r="AN178">
            <v>231842585.19999999</v>
          </cell>
        </row>
        <row r="179">
          <cell r="H179">
            <v>33827</v>
          </cell>
          <cell r="I179">
            <v>135715931.36000001</v>
          </cell>
          <cell r="U179">
            <v>30102</v>
          </cell>
          <cell r="AK179">
            <v>2881</v>
          </cell>
          <cell r="AL179">
            <v>115169842.19</v>
          </cell>
          <cell r="AM179">
            <v>73282323.450000003</v>
          </cell>
          <cell r="AN179">
            <v>26095404.669999998</v>
          </cell>
        </row>
        <row r="206">
          <cell r="H206">
            <v>162</v>
          </cell>
          <cell r="I206">
            <v>2394843.9</v>
          </cell>
          <cell r="U206">
            <v>57</v>
          </cell>
          <cell r="AK206">
            <v>9476</v>
          </cell>
          <cell r="AL206">
            <v>418580599.5</v>
          </cell>
          <cell r="AM206">
            <v>266341915.22000006</v>
          </cell>
          <cell r="AN206">
            <v>95446732.189999983</v>
          </cell>
        </row>
        <row r="219">
          <cell r="V219">
            <v>531671520</v>
          </cell>
          <cell r="AK219">
            <v>7907</v>
          </cell>
          <cell r="AL219">
            <v>484644575.70000005</v>
          </cell>
          <cell r="AM219">
            <v>308378987</v>
          </cell>
          <cell r="AN219">
            <v>110300448.33999999</v>
          </cell>
        </row>
        <row r="230">
          <cell r="H230">
            <v>2639</v>
          </cell>
          <cell r="I230">
            <v>16189352.279999999</v>
          </cell>
          <cell r="U230">
            <v>1823</v>
          </cell>
          <cell r="V230">
            <v>9211702.1899999995</v>
          </cell>
          <cell r="AK230">
            <v>1357</v>
          </cell>
          <cell r="AL230">
            <v>9228703.6700000018</v>
          </cell>
          <cell r="AM230">
            <v>5872214.96</v>
          </cell>
          <cell r="AN230">
            <v>2030480.4100000001</v>
          </cell>
        </row>
        <row r="237">
          <cell r="F237">
            <v>1247003167.57495</v>
          </cell>
          <cell r="AR237">
            <v>283416420</v>
          </cell>
        </row>
        <row r="238">
          <cell r="H238">
            <v>804</v>
          </cell>
          <cell r="U238">
            <v>772</v>
          </cell>
          <cell r="AK238">
            <v>749</v>
          </cell>
          <cell r="AL238">
            <v>903323247.26999998</v>
          </cell>
          <cell r="AM238">
            <v>574370524.27999997</v>
          </cell>
          <cell r="AN238">
            <v>203065185.55000001</v>
          </cell>
        </row>
        <row r="251">
          <cell r="AK251">
            <v>756</v>
          </cell>
          <cell r="AL251">
            <v>271387585.75</v>
          </cell>
          <cell r="AM251">
            <v>172683911.65000001</v>
          </cell>
          <cell r="AN251">
            <v>63008249.32</v>
          </cell>
        </row>
        <row r="252">
          <cell r="F252">
            <v>8538748450.9599991</v>
          </cell>
          <cell r="H252">
            <v>682710</v>
          </cell>
          <cell r="U252">
            <v>644067</v>
          </cell>
          <cell r="AK252">
            <v>123011</v>
          </cell>
          <cell r="AL252">
            <v>8618156618.4099998</v>
          </cell>
          <cell r="AM252">
            <v>5483722769.5699997</v>
          </cell>
          <cell r="AN252">
            <v>1946815787.2799997</v>
          </cell>
          <cell r="AR252">
            <v>1929664058</v>
          </cell>
        </row>
        <row r="253">
          <cell r="H253">
            <v>638749</v>
          </cell>
          <cell r="U253">
            <v>604898</v>
          </cell>
          <cell r="V253">
            <v>7841239311.4499998</v>
          </cell>
          <cell r="AK253">
            <v>115613</v>
          </cell>
          <cell r="AL253">
            <v>7973637662.8199997</v>
          </cell>
          <cell r="AM253">
            <v>5073615726.9700003</v>
          </cell>
          <cell r="AN253">
            <v>1801563569.1499996</v>
          </cell>
        </row>
        <row r="254">
          <cell r="H254">
            <v>61439</v>
          </cell>
          <cell r="U254">
            <v>58018</v>
          </cell>
          <cell r="V254">
            <v>638434698.80999994</v>
          </cell>
          <cell r="AK254">
            <v>13526</v>
          </cell>
          <cell r="AL254">
            <v>644518955.59000003</v>
          </cell>
          <cell r="AM254">
            <v>410107042.59999996</v>
          </cell>
          <cell r="AN254">
            <v>145252218.13</v>
          </cell>
        </row>
        <row r="255">
          <cell r="H255">
            <v>532996</v>
          </cell>
          <cell r="U255">
            <v>500339</v>
          </cell>
          <cell r="AK255">
            <v>94503</v>
          </cell>
          <cell r="AL255">
            <v>7075056032.5199995</v>
          </cell>
          <cell r="AM255">
            <v>4501865766.749999</v>
          </cell>
          <cell r="AN255">
            <v>1589377514.5100002</v>
          </cell>
        </row>
        <row r="274">
          <cell r="H274">
            <v>149714</v>
          </cell>
          <cell r="U274">
            <v>143728</v>
          </cell>
          <cell r="AK274">
            <v>57610</v>
          </cell>
          <cell r="AL274">
            <v>1543056469.0899997</v>
          </cell>
          <cell r="AM274">
            <v>981828931.31000018</v>
          </cell>
          <cell r="AN274">
            <v>357427708.40999997</v>
          </cell>
        </row>
        <row r="279">
          <cell r="AK279">
            <v>1</v>
          </cell>
          <cell r="AL279">
            <v>44116.800000000003</v>
          </cell>
          <cell r="AM279">
            <v>28071.51</v>
          </cell>
          <cell r="AN279">
            <v>10564.36</v>
          </cell>
        </row>
        <row r="280">
          <cell r="F280">
            <v>3845726725.3952751</v>
          </cell>
          <cell r="H280">
            <v>176158</v>
          </cell>
          <cell r="U280">
            <v>169559</v>
          </cell>
          <cell r="AK280">
            <v>34348</v>
          </cell>
          <cell r="AL280">
            <v>3837493569.23</v>
          </cell>
          <cell r="AM280">
            <v>2441795184.4499998</v>
          </cell>
          <cell r="AN280">
            <v>869467356.15999997</v>
          </cell>
          <cell r="AR280">
            <v>872068117</v>
          </cell>
        </row>
        <row r="281">
          <cell r="H281">
            <v>42137</v>
          </cell>
          <cell r="U281">
            <v>38291</v>
          </cell>
          <cell r="V281">
            <v>808859991.38999999</v>
          </cell>
          <cell r="AK281">
            <v>16764</v>
          </cell>
          <cell r="AL281">
            <v>809850417.07000005</v>
          </cell>
          <cell r="AM281">
            <v>515307455.97000003</v>
          </cell>
          <cell r="AN281">
            <v>182015442.35999998</v>
          </cell>
        </row>
        <row r="282">
          <cell r="H282">
            <v>148107</v>
          </cell>
          <cell r="U282">
            <v>143821</v>
          </cell>
          <cell r="V282">
            <v>3039686614.0599999</v>
          </cell>
          <cell r="AK282">
            <v>33252</v>
          </cell>
          <cell r="AL282">
            <v>3027643152.1599998</v>
          </cell>
          <cell r="AM282">
            <v>1926487728.48</v>
          </cell>
          <cell r="AN282">
            <v>687451913.79999995</v>
          </cell>
        </row>
        <row r="283">
          <cell r="H283">
            <v>135378</v>
          </cell>
          <cell r="U283">
            <v>129599</v>
          </cell>
          <cell r="AK283">
            <v>24043</v>
          </cell>
          <cell r="AL283">
            <v>3276287097.1199999</v>
          </cell>
          <cell r="AM283">
            <v>2084699856.5</v>
          </cell>
          <cell r="AN283">
            <v>739568834.54999995</v>
          </cell>
        </row>
        <row r="301">
          <cell r="H301">
            <v>40780</v>
          </cell>
          <cell r="U301">
            <v>39960</v>
          </cell>
          <cell r="AK301">
            <v>17901</v>
          </cell>
          <cell r="AL301">
            <v>561206472.11000001</v>
          </cell>
          <cell r="AM301">
            <v>357095327.94999999</v>
          </cell>
          <cell r="AN301">
            <v>129898521.60999998</v>
          </cell>
        </row>
        <row r="306">
          <cell r="F306">
            <v>12492271699.760799</v>
          </cell>
          <cell r="H306">
            <v>7142229</v>
          </cell>
          <cell r="U306">
            <v>7002435</v>
          </cell>
          <cell r="V306">
            <v>12475752905.92</v>
          </cell>
          <cell r="AK306">
            <v>1099862</v>
          </cell>
          <cell r="AL306">
            <v>12511945573.179998</v>
          </cell>
          <cell r="AM306">
            <v>8468422188.8999996</v>
          </cell>
          <cell r="AN306">
            <v>2818760855.71</v>
          </cell>
          <cell r="AR306">
            <v>2814368425</v>
          </cell>
        </row>
        <row r="307">
          <cell r="H307">
            <v>279911</v>
          </cell>
          <cell r="U307">
            <v>275848</v>
          </cell>
          <cell r="V307">
            <v>622097320.8900001</v>
          </cell>
          <cell r="AK307">
            <v>42189</v>
          </cell>
          <cell r="AL307">
            <v>624410699.04999995</v>
          </cell>
          <cell r="AM307">
            <v>424738063.90000004</v>
          </cell>
          <cell r="AN307">
            <v>140604682</v>
          </cell>
        </row>
        <row r="308">
          <cell r="H308">
            <v>5929839</v>
          </cell>
          <cell r="U308">
            <v>5830788</v>
          </cell>
          <cell r="V308">
            <v>10460278834.790001</v>
          </cell>
          <cell r="AK308">
            <v>940697</v>
          </cell>
          <cell r="AL308">
            <v>10487717789.690001</v>
          </cell>
          <cell r="AM308">
            <v>7073386859.6400003</v>
          </cell>
          <cell r="AN308">
            <v>2366675613.0700002</v>
          </cell>
        </row>
        <row r="309">
          <cell r="H309">
            <v>1142983</v>
          </cell>
          <cell r="U309">
            <v>1110262</v>
          </cell>
          <cell r="V309">
            <v>1393376750.2400002</v>
          </cell>
          <cell r="AK309">
            <v>223790</v>
          </cell>
          <cell r="AL309">
            <v>1399817084.4400003</v>
          </cell>
          <cell r="AM309">
            <v>970297265.3599999</v>
          </cell>
          <cell r="AN309">
            <v>311480560.64000005</v>
          </cell>
        </row>
        <row r="310">
          <cell r="H310">
            <v>7141420</v>
          </cell>
          <cell r="U310">
            <v>7001626</v>
          </cell>
          <cell r="V310">
            <v>12471749365.620001</v>
          </cell>
          <cell r="AK310">
            <v>1099783</v>
          </cell>
          <cell r="AL310">
            <v>12509520306.789999</v>
          </cell>
          <cell r="AM310">
            <v>8466878994.6399994</v>
          </cell>
          <cell r="AN310">
            <v>2818194645.8600001</v>
          </cell>
        </row>
        <row r="320">
          <cell r="H320">
            <v>809</v>
          </cell>
          <cell r="U320">
            <v>809</v>
          </cell>
          <cell r="V320">
            <v>4003540.3000000003</v>
          </cell>
          <cell r="AK320">
            <v>812</v>
          </cell>
          <cell r="AL320">
            <v>2425266.3899999997</v>
          </cell>
          <cell r="AM320">
            <v>1543194.2599999998</v>
          </cell>
          <cell r="AN320">
            <v>566209.84999999986</v>
          </cell>
        </row>
        <row r="322">
          <cell r="F322">
            <v>972516598.81422508</v>
          </cell>
          <cell r="H322">
            <v>144695</v>
          </cell>
          <cell r="U322">
            <v>136652</v>
          </cell>
          <cell r="V322">
            <v>969944283.81999993</v>
          </cell>
          <cell r="AK322">
            <v>57966</v>
          </cell>
          <cell r="AL322">
            <v>970879986.5200001</v>
          </cell>
          <cell r="AM322">
            <v>669081962.68999994</v>
          </cell>
          <cell r="AN322">
            <v>210731776.31999999</v>
          </cell>
          <cell r="AR322">
            <v>211140000</v>
          </cell>
        </row>
        <row r="327">
          <cell r="F327">
            <v>719093253.94362509</v>
          </cell>
          <cell r="H327">
            <v>1112</v>
          </cell>
          <cell r="I327">
            <v>2554208040.1399999</v>
          </cell>
          <cell r="U327">
            <v>438</v>
          </cell>
          <cell r="V327">
            <v>747258657</v>
          </cell>
          <cell r="AK327">
            <v>350</v>
          </cell>
          <cell r="AL327">
            <v>532812525.47000003</v>
          </cell>
          <cell r="AM327">
            <v>297607857.31999999</v>
          </cell>
          <cell r="AN327">
            <v>118991406.36000001</v>
          </cell>
          <cell r="AR327">
            <v>163644108</v>
          </cell>
        </row>
        <row r="335">
          <cell r="F335">
            <v>15278279.509949999</v>
          </cell>
          <cell r="H335">
            <v>1683</v>
          </cell>
          <cell r="I335">
            <v>17204825.129999999</v>
          </cell>
          <cell r="U335">
            <v>1426</v>
          </cell>
          <cell r="V335">
            <v>15470010.33</v>
          </cell>
          <cell r="AK335">
            <v>914</v>
          </cell>
          <cell r="AL335">
            <v>15058422.360000001</v>
          </cell>
          <cell r="AM335">
            <v>9581666.9300000016</v>
          </cell>
          <cell r="AN335">
            <v>3417074.68</v>
          </cell>
          <cell r="AR335">
            <v>3470000</v>
          </cell>
        </row>
        <row r="341">
          <cell r="F341">
            <v>4258018125.0973506</v>
          </cell>
          <cell r="AK341">
            <v>24244</v>
          </cell>
          <cell r="AR341">
            <v>963653465</v>
          </cell>
        </row>
        <row r="342">
          <cell r="H342">
            <v>620</v>
          </cell>
          <cell r="I342">
            <v>61028000</v>
          </cell>
          <cell r="U342">
            <v>603</v>
          </cell>
          <cell r="V342">
            <v>59640000</v>
          </cell>
          <cell r="AK342">
            <v>334</v>
          </cell>
          <cell r="AL342">
            <v>59798460</v>
          </cell>
          <cell r="AM342">
            <v>38049760.07</v>
          </cell>
          <cell r="AN342">
            <v>13630497.820000002</v>
          </cell>
        </row>
        <row r="345">
          <cell r="H345">
            <v>52499</v>
          </cell>
          <cell r="I345">
            <v>6024616634.6828585</v>
          </cell>
          <cell r="AK345">
            <v>24158</v>
          </cell>
          <cell r="AL345">
            <v>3439285749.4899993</v>
          </cell>
          <cell r="AM345">
            <v>2159165953.9299998</v>
          </cell>
          <cell r="AN345">
            <v>778360844.41999996</v>
          </cell>
        </row>
        <row r="346">
          <cell r="H346">
            <v>52499</v>
          </cell>
          <cell r="I346">
            <v>6024616634.6828585</v>
          </cell>
          <cell r="U346">
            <v>29962</v>
          </cell>
          <cell r="V346">
            <v>3419318053.8070784</v>
          </cell>
          <cell r="AK346">
            <v>24105</v>
          </cell>
          <cell r="AL346">
            <v>3434239068.9499993</v>
          </cell>
          <cell r="AM346">
            <v>2155954751.3099999</v>
          </cell>
          <cell r="AN346">
            <v>777226132.75</v>
          </cell>
        </row>
        <row r="347">
          <cell r="U347">
            <v>63</v>
          </cell>
          <cell r="V347">
            <v>5046680.5399999991</v>
          </cell>
          <cell r="AK347">
            <v>62</v>
          </cell>
          <cell r="AL347">
            <v>5046680.5399999991</v>
          </cell>
          <cell r="AM347">
            <v>3211202.62</v>
          </cell>
          <cell r="AN347">
            <v>1134711.67</v>
          </cell>
        </row>
        <row r="348">
          <cell r="H348">
            <v>404</v>
          </cell>
          <cell r="I348">
            <v>244129322.9807418</v>
          </cell>
          <cell r="AK348">
            <v>284</v>
          </cell>
          <cell r="AL348">
            <v>181326283.55000001</v>
          </cell>
          <cell r="AM348">
            <v>109088660.61</v>
          </cell>
          <cell r="AN348">
            <v>40694704.780000001</v>
          </cell>
        </row>
        <row r="349">
          <cell r="H349">
            <v>404</v>
          </cell>
          <cell r="I349">
            <v>244129322.9807418</v>
          </cell>
          <cell r="U349">
            <v>314</v>
          </cell>
          <cell r="V349">
            <v>193955170.54121011</v>
          </cell>
          <cell r="AK349">
            <v>283</v>
          </cell>
          <cell r="AL349">
            <v>180356125.27000001</v>
          </cell>
          <cell r="AM349">
            <v>108471348.92999999</v>
          </cell>
          <cell r="AN349">
            <v>40476858.140000001</v>
          </cell>
        </row>
        <row r="350">
          <cell r="U350">
            <v>4</v>
          </cell>
          <cell r="V350">
            <v>970158.28</v>
          </cell>
          <cell r="AK350">
            <v>7</v>
          </cell>
          <cell r="AL350">
            <v>970158.28</v>
          </cell>
          <cell r="AM350">
            <v>617311.68000000005</v>
          </cell>
          <cell r="AN350">
            <v>217846.64</v>
          </cell>
        </row>
        <row r="351">
          <cell r="H351">
            <v>274</v>
          </cell>
          <cell r="I351">
            <v>631442906.30450964</v>
          </cell>
          <cell r="U351">
            <v>273</v>
          </cell>
          <cell r="V351">
            <v>629945491.30450964</v>
          </cell>
          <cell r="AK351">
            <v>274</v>
          </cell>
          <cell r="AL351">
            <v>625266540.13999999</v>
          </cell>
          <cell r="AM351">
            <v>397354074.25999999</v>
          </cell>
          <cell r="AN351">
            <v>141363431.13</v>
          </cell>
        </row>
        <row r="352">
          <cell r="F352">
            <v>2099365014.5112753</v>
          </cell>
          <cell r="H352">
            <v>2132</v>
          </cell>
          <cell r="I352">
            <v>2196089898.7400007</v>
          </cell>
          <cell r="U352">
            <v>2046</v>
          </cell>
          <cell r="V352">
            <v>2106217212.8899996</v>
          </cell>
          <cell r="AK352">
            <v>43</v>
          </cell>
          <cell r="AL352">
            <v>1728585287.9999998</v>
          </cell>
          <cell r="AM352">
            <v>1099898488.1700001</v>
          </cell>
          <cell r="AN352">
            <v>389381493.79999995</v>
          </cell>
          <cell r="AR352">
            <v>478137978</v>
          </cell>
        </row>
        <row r="355">
          <cell r="B355">
            <v>21</v>
          </cell>
          <cell r="C355" t="str">
            <v>Wyjątkowe tymczasowe wsparcie dla rolników i MŚP szczególnie dotkniętych kryzysem
związanym z COVID-19</v>
          </cell>
          <cell r="F355">
            <v>1198799009.5253251</v>
          </cell>
          <cell r="H355">
            <v>195625</v>
          </cell>
          <cell r="U355">
            <v>180303</v>
          </cell>
          <cell r="V355">
            <v>1198849966.8999999</v>
          </cell>
          <cell r="AK355">
            <v>180340</v>
          </cell>
          <cell r="AL355">
            <v>1199187395.2399998</v>
          </cell>
          <cell r="AM355">
            <v>763042532.93000019</v>
          </cell>
          <cell r="AN355">
            <v>267027232.38999996</v>
          </cell>
          <cell r="AR355">
            <v>266943558</v>
          </cell>
        </row>
        <row r="356">
          <cell r="F356">
            <v>578724296.52167499</v>
          </cell>
          <cell r="H356">
            <v>34662</v>
          </cell>
          <cell r="U356">
            <v>30137</v>
          </cell>
          <cell r="V356">
            <v>578594815</v>
          </cell>
          <cell r="AK356">
            <v>30137</v>
          </cell>
          <cell r="AL356">
            <v>578724815</v>
          </cell>
          <cell r="AM356">
            <v>368242599.77000004</v>
          </cell>
          <cell r="AN356">
            <v>122722661.33</v>
          </cell>
          <cell r="AR356">
            <v>122722815</v>
          </cell>
        </row>
        <row r="357">
          <cell r="F357">
            <v>1109846145.6771748</v>
          </cell>
          <cell r="AK357">
            <v>53466</v>
          </cell>
          <cell r="AR357">
            <v>262285099</v>
          </cell>
        </row>
        <row r="358">
          <cell r="AK358">
            <v>17662</v>
          </cell>
          <cell r="AL358">
            <v>586710746.80999994</v>
          </cell>
          <cell r="AM358">
            <v>373321628.94999999</v>
          </cell>
          <cell r="AN358">
            <v>137689495.24000001</v>
          </cell>
        </row>
        <row r="359">
          <cell r="AK359">
            <v>35804</v>
          </cell>
          <cell r="AL359">
            <v>673095313.02999997</v>
          </cell>
          <cell r="AM359">
            <v>428288593.16000003</v>
          </cell>
          <cell r="AN359">
            <v>160332838.28</v>
          </cell>
        </row>
        <row r="360">
          <cell r="F360">
            <v>79652332938.64978</v>
          </cell>
          <cell r="AK360">
            <v>1314031</v>
          </cell>
          <cell r="AR360">
            <v>18057323616</v>
          </cell>
        </row>
        <row r="361">
          <cell r="F361">
            <v>80197324938.64978</v>
          </cell>
          <cell r="V361">
            <v>80651901220.657837</v>
          </cell>
          <cell r="AL361">
            <v>72669818406.779999</v>
          </cell>
          <cell r="AM361">
            <v>47208402113.650002</v>
          </cell>
          <cell r="AN361">
            <v>16365862832.459995</v>
          </cell>
        </row>
      </sheetData>
      <sheetData sheetId="19"/>
      <sheetData sheetId="20"/>
      <sheetData sheetId="21"/>
      <sheetData sheetId="22"/>
      <sheetData sheetId="23">
        <row r="7">
          <cell r="F7">
            <v>9759955.5399999879</v>
          </cell>
        </row>
        <row r="8">
          <cell r="F8">
            <v>22571733.219999999</v>
          </cell>
        </row>
        <row r="10">
          <cell r="F10">
            <v>114820000</v>
          </cell>
        </row>
        <row r="11">
          <cell r="F11">
            <v>419307000</v>
          </cell>
        </row>
        <row r="13">
          <cell r="F13">
            <v>1287463622.6071036</v>
          </cell>
        </row>
        <row r="14">
          <cell r="F14">
            <v>1009118763.2971035</v>
          </cell>
        </row>
        <row r="15">
          <cell r="F15">
            <v>278344859.31</v>
          </cell>
        </row>
        <row r="16">
          <cell r="F16">
            <v>8608881742.1100006</v>
          </cell>
        </row>
        <row r="17">
          <cell r="F17">
            <v>7065976919.1300001</v>
          </cell>
        </row>
        <row r="18">
          <cell r="F18">
            <v>1542904822.98</v>
          </cell>
        </row>
        <row r="19">
          <cell r="F19">
            <v>3849338430.9499998</v>
          </cell>
        </row>
        <row r="20">
          <cell r="F20">
            <v>3288300000</v>
          </cell>
        </row>
        <row r="21">
          <cell r="F21">
            <v>561038430.95000005</v>
          </cell>
        </row>
        <row r="22">
          <cell r="F22">
            <v>1259806059.8399999</v>
          </cell>
        </row>
        <row r="23">
          <cell r="F23">
            <v>586710746.80999994</v>
          </cell>
        </row>
        <row r="24">
          <cell r="F24">
            <v>673095313.02999997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6">
          <cell r="D46">
            <v>91919</v>
          </cell>
          <cell r="E46">
            <v>16871760000.110001</v>
          </cell>
          <cell r="M46">
            <v>50941</v>
          </cell>
          <cell r="N46">
            <v>9291053086</v>
          </cell>
          <cell r="W46">
            <v>7976510152.8099995</v>
          </cell>
          <cell r="X46">
            <v>5075453262.3300056</v>
          </cell>
          <cell r="Y46">
            <v>1790083880.1099966</v>
          </cell>
        </row>
        <row r="69">
          <cell r="D69">
            <v>896</v>
          </cell>
          <cell r="E69">
            <v>678237307.79000008</v>
          </cell>
          <cell r="M69">
            <v>231</v>
          </cell>
          <cell r="N69">
            <v>177268697.26999998</v>
          </cell>
          <cell r="W69">
            <v>176464244.66999999</v>
          </cell>
          <cell r="X69">
            <v>112284197.80999997</v>
          </cell>
          <cell r="Y69">
            <v>40129003</v>
          </cell>
        </row>
        <row r="92">
          <cell r="D92">
            <v>4443</v>
          </cell>
          <cell r="E92">
            <v>1489780594.96</v>
          </cell>
          <cell r="M92">
            <v>1897</v>
          </cell>
          <cell r="N92">
            <v>603594115.68999994</v>
          </cell>
          <cell r="W92">
            <v>590527470.43999994</v>
          </cell>
          <cell r="X92">
            <v>375752621.75999993</v>
          </cell>
          <cell r="Y92">
            <v>134260951.56000006</v>
          </cell>
        </row>
        <row r="115">
          <cell r="D115">
            <v>2141</v>
          </cell>
          <cell r="E115">
            <v>776787057.8499999</v>
          </cell>
          <cell r="M115">
            <v>475</v>
          </cell>
          <cell r="N115">
            <v>158639049.63000003</v>
          </cell>
          <cell r="W115">
            <v>156079032.23000005</v>
          </cell>
          <cell r="X115">
            <v>99313085.609999999</v>
          </cell>
          <cell r="Y115">
            <v>35565354.710000001</v>
          </cell>
        </row>
        <row r="138">
          <cell r="D138">
            <v>2666</v>
          </cell>
          <cell r="E138">
            <v>210155218.63</v>
          </cell>
          <cell r="M138">
            <v>428</v>
          </cell>
          <cell r="N138">
            <v>31031441.599999998</v>
          </cell>
          <cell r="W138">
            <v>23472650.600000001</v>
          </cell>
          <cell r="X138">
            <v>14935646.459999997</v>
          </cell>
          <cell r="Y138">
            <v>5209111.9499999993</v>
          </cell>
        </row>
        <row r="161">
          <cell r="D161">
            <v>3016</v>
          </cell>
          <cell r="E161">
            <v>270608580.52000004</v>
          </cell>
          <cell r="M161">
            <v>1041</v>
          </cell>
          <cell r="N161">
            <v>88381571.699999988</v>
          </cell>
          <cell r="W161">
            <v>48732973.899999991</v>
          </cell>
          <cell r="X161">
            <v>31008789.410000011</v>
          </cell>
          <cell r="Y161">
            <v>11413996.239999998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B09DA-EADE-4D9D-8EAD-9B1F7ED6A233}">
  <sheetPr>
    <pageSetUpPr fitToPage="1"/>
  </sheetPr>
  <dimension ref="A1:Q97"/>
  <sheetViews>
    <sheetView tabSelected="1" topLeftCell="A2" zoomScale="80" zoomScaleNormal="80" workbookViewId="0">
      <selection sqref="A1:M2"/>
    </sheetView>
  </sheetViews>
  <sheetFormatPr defaultColWidth="9.28515625" defaultRowHeight="12.75" x14ac:dyDescent="0.2"/>
  <cols>
    <col min="1" max="1" width="14.42578125" style="1" customWidth="1"/>
    <col min="2" max="2" width="69.28515625" style="1" customWidth="1"/>
    <col min="3" max="3" width="22.42578125" style="1" bestFit="1" customWidth="1"/>
    <col min="4" max="4" width="14.5703125" style="1" customWidth="1"/>
    <col min="5" max="5" width="22.42578125" style="1" bestFit="1" customWidth="1"/>
    <col min="6" max="6" width="14.5703125" style="1" customWidth="1"/>
    <col min="7" max="7" width="13.5703125" style="1" customWidth="1"/>
    <col min="8" max="8" width="24.42578125" style="1" customWidth="1"/>
    <col min="9" max="9" width="14.42578125" style="1" customWidth="1"/>
    <col min="10" max="10" width="14.7109375" style="1" customWidth="1"/>
    <col min="11" max="11" width="23.5703125" style="1" bestFit="1" customWidth="1"/>
    <col min="12" max="12" width="23.5703125" style="1" customWidth="1"/>
    <col min="13" max="13" width="21.5703125" style="1" customWidth="1"/>
    <col min="14" max="14" width="14.5703125" style="1" customWidth="1"/>
    <col min="15" max="15" width="22.42578125" style="1" bestFit="1" customWidth="1"/>
    <col min="16" max="16" width="16.42578125" style="1" bestFit="1" customWidth="1"/>
    <col min="17" max="16384" width="9.28515625" style="1"/>
  </cols>
  <sheetData>
    <row r="1" spans="1:16" s="2" customFormat="1" ht="29.25" hidden="1" customHeight="1" thickBot="1" x14ac:dyDescent="0.25">
      <c r="A1" s="3"/>
      <c r="B1" s="3"/>
      <c r="C1" s="4" t="s">
        <v>0</v>
      </c>
      <c r="D1" s="328" t="s">
        <v>1</v>
      </c>
      <c r="E1" s="329"/>
      <c r="F1" s="330"/>
      <c r="G1" s="331" t="s">
        <v>2</v>
      </c>
      <c r="H1" s="331"/>
      <c r="I1" s="331"/>
      <c r="J1" s="332" t="s">
        <v>3</v>
      </c>
      <c r="K1" s="331"/>
      <c r="L1" s="331"/>
      <c r="M1" s="331"/>
      <c r="N1" s="333"/>
      <c r="O1" s="5" t="s">
        <v>4</v>
      </c>
    </row>
    <row r="2" spans="1:16" s="2" customFormat="1" ht="30" x14ac:dyDescent="0.2">
      <c r="A2" s="334" t="s">
        <v>5</v>
      </c>
      <c r="B2" s="337" t="s">
        <v>6</v>
      </c>
      <c r="C2" s="7" t="s">
        <v>7</v>
      </c>
      <c r="D2" s="340" t="s">
        <v>8</v>
      </c>
      <c r="E2" s="341"/>
      <c r="F2" s="337"/>
      <c r="G2" s="341" t="s">
        <v>9</v>
      </c>
      <c r="H2" s="341"/>
      <c r="I2" s="341"/>
      <c r="J2" s="342" t="s">
        <v>10</v>
      </c>
      <c r="K2" s="343"/>
      <c r="L2" s="343"/>
      <c r="M2" s="343"/>
      <c r="N2" s="344"/>
      <c r="O2" s="6" t="s">
        <v>11</v>
      </c>
    </row>
    <row r="3" spans="1:16" s="2" customFormat="1" ht="30" x14ac:dyDescent="0.2">
      <c r="A3" s="335"/>
      <c r="B3" s="338"/>
      <c r="C3" s="316" t="s">
        <v>12</v>
      </c>
      <c r="D3" s="318" t="s">
        <v>13</v>
      </c>
      <c r="E3" s="8" t="s">
        <v>14</v>
      </c>
      <c r="F3" s="9" t="s">
        <v>15</v>
      </c>
      <c r="G3" s="320" t="s">
        <v>16</v>
      </c>
      <c r="H3" s="10" t="s">
        <v>14</v>
      </c>
      <c r="I3" s="11" t="s">
        <v>15</v>
      </c>
      <c r="J3" s="322" t="s">
        <v>17</v>
      </c>
      <c r="K3" s="324" t="s">
        <v>14</v>
      </c>
      <c r="L3" s="325"/>
      <c r="M3" s="8" t="s">
        <v>18</v>
      </c>
      <c r="N3" s="9" t="s">
        <v>15</v>
      </c>
      <c r="O3" s="326" t="s">
        <v>12</v>
      </c>
    </row>
    <row r="4" spans="1:16" s="2" customFormat="1" ht="22.5" customHeight="1" thickBot="1" x14ac:dyDescent="0.25">
      <c r="A4" s="336"/>
      <c r="B4" s="339"/>
      <c r="C4" s="317"/>
      <c r="D4" s="319"/>
      <c r="E4" s="12" t="s">
        <v>12</v>
      </c>
      <c r="F4" s="13" t="s">
        <v>19</v>
      </c>
      <c r="G4" s="321"/>
      <c r="H4" s="12" t="s">
        <v>12</v>
      </c>
      <c r="I4" s="14" t="s">
        <v>19</v>
      </c>
      <c r="J4" s="323"/>
      <c r="K4" s="12" t="s">
        <v>12</v>
      </c>
      <c r="L4" s="12" t="s">
        <v>20</v>
      </c>
      <c r="M4" s="12" t="s">
        <v>12</v>
      </c>
      <c r="N4" s="13" t="s">
        <v>19</v>
      </c>
      <c r="O4" s="327"/>
    </row>
    <row r="5" spans="1:16" s="2" customFormat="1" ht="15.75" hidden="1" thickBot="1" x14ac:dyDescent="0.25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5">
        <v>15</v>
      </c>
    </row>
    <row r="6" spans="1:16" s="37" customFormat="1" ht="14.25" x14ac:dyDescent="0.2">
      <c r="A6" s="24">
        <v>1</v>
      </c>
      <c r="B6" s="25" t="s">
        <v>24</v>
      </c>
      <c r="C6" s="26">
        <f>'[3]arkusz główny'!F8</f>
        <v>199856631.617075</v>
      </c>
      <c r="D6" s="27">
        <f>SUM(D7:D8)</f>
        <v>200</v>
      </c>
      <c r="E6" s="28">
        <f>SUM(E7:E8)</f>
        <v>352471135.97000003</v>
      </c>
      <c r="F6" s="29">
        <f>IFERROR(E6/C6,".")</f>
        <v>1.7636199165276347</v>
      </c>
      <c r="G6" s="30">
        <f>SUM(G7:G8)</f>
        <v>65</v>
      </c>
      <c r="H6" s="28">
        <f>SUM(H7:H8)</f>
        <v>205040324.71999997</v>
      </c>
      <c r="I6" s="31">
        <f>IFERROR(H6/C6,".")</f>
        <v>1.0259370582851457</v>
      </c>
      <c r="J6" s="32">
        <f>'[3]arkusz główny'!AK8</f>
        <v>24</v>
      </c>
      <c r="K6" s="33">
        <f>SUM(K7:K8)</f>
        <v>145435270.97</v>
      </c>
      <c r="L6" s="33">
        <f>SUM(L7:L8)</f>
        <v>92540462.26000002</v>
      </c>
      <c r="M6" s="33">
        <f>SUM(M7:M8)</f>
        <v>32972347.129999999</v>
      </c>
      <c r="N6" s="34">
        <f>IFERROR(M6/O6,".")</f>
        <v>0.71679394154190856</v>
      </c>
      <c r="O6" s="35">
        <f>'[3]arkusz główny'!AR8</f>
        <v>45999757</v>
      </c>
      <c r="P6" s="36"/>
    </row>
    <row r="7" spans="1:16" s="37" customFormat="1" ht="14.25" x14ac:dyDescent="0.2">
      <c r="A7" s="38" t="s">
        <v>25</v>
      </c>
      <c r="B7" s="39" t="s">
        <v>26</v>
      </c>
      <c r="C7" s="266"/>
      <c r="D7" s="41">
        <f>'[3]arkusz główny'!H9</f>
        <v>195</v>
      </c>
      <c r="E7" s="42">
        <f>'[3]arkusz główny'!I9</f>
        <v>213846805.05000001</v>
      </c>
      <c r="F7" s="275"/>
      <c r="G7" s="44">
        <f>'[3]arkusz główny'!U9</f>
        <v>62</v>
      </c>
      <c r="H7" s="42">
        <f>'[3]arkusz główny'!V9</f>
        <v>106829144.31999999</v>
      </c>
      <c r="I7" s="269"/>
      <c r="J7" s="45">
        <f>'[3]arkusz główny'!AK9</f>
        <v>23</v>
      </c>
      <c r="K7" s="46">
        <f>'[3]arkusz główny'!AL9</f>
        <v>88275197.150000006</v>
      </c>
      <c r="L7" s="46">
        <f>'[3]arkusz główny'!AM9</f>
        <v>56169507.31000001</v>
      </c>
      <c r="M7" s="46">
        <f>'[3]arkusz główny'!AN9</f>
        <v>19900939.199999999</v>
      </c>
      <c r="N7" s="271"/>
      <c r="O7" s="273"/>
    </row>
    <row r="8" spans="1:16" x14ac:dyDescent="0.2">
      <c r="A8" s="48" t="s">
        <v>27</v>
      </c>
      <c r="B8" s="49" t="s">
        <v>28</v>
      </c>
      <c r="C8" s="266"/>
      <c r="D8" s="50">
        <f>'[3]arkusz główny'!H16</f>
        <v>5</v>
      </c>
      <c r="E8" s="51">
        <f>'[3]arkusz główny'!I16</f>
        <v>138624330.92000002</v>
      </c>
      <c r="F8" s="275"/>
      <c r="G8" s="52">
        <f>'[3]arkusz główny'!U16</f>
        <v>3</v>
      </c>
      <c r="H8" s="51">
        <f>'[3]arkusz główny'!V16</f>
        <v>98211180.399999991</v>
      </c>
      <c r="I8" s="269"/>
      <c r="J8" s="53">
        <f>'[3]arkusz główny'!AK16</f>
        <v>2</v>
      </c>
      <c r="K8" s="54">
        <f>'[3]arkusz główny'!AL16</f>
        <v>57160073.82</v>
      </c>
      <c r="L8" s="55">
        <f>'[3]arkusz główny'!AM16</f>
        <v>36370954.950000003</v>
      </c>
      <c r="M8" s="46">
        <f>'[3]arkusz główny'!AN16</f>
        <v>13071407.93</v>
      </c>
      <c r="N8" s="271"/>
      <c r="O8" s="273"/>
    </row>
    <row r="9" spans="1:16" ht="24" x14ac:dyDescent="0.2">
      <c r="A9" s="56">
        <v>2</v>
      </c>
      <c r="B9" s="57" t="s">
        <v>29</v>
      </c>
      <c r="C9" s="58">
        <f>'[3]arkusz główny'!F20</f>
        <v>474762263.69097501</v>
      </c>
      <c r="D9" s="59">
        <f>D10+D12</f>
        <v>189</v>
      </c>
      <c r="E9" s="60">
        <f>E10+E12</f>
        <v>586420189.61000001</v>
      </c>
      <c r="F9" s="61">
        <f>IFERROR(E9/C9,".")</f>
        <v>1.2351870282422102</v>
      </c>
      <c r="G9" s="62">
        <f>G10+G12</f>
        <v>131</v>
      </c>
      <c r="H9" s="60">
        <f>H10+H12</f>
        <v>489335000.31</v>
      </c>
      <c r="I9" s="63">
        <f>IFERROR(H9/C9,".")</f>
        <v>1.0306948081882734</v>
      </c>
      <c r="J9" s="64">
        <f>J12+J10</f>
        <v>29</v>
      </c>
      <c r="K9" s="65">
        <f>K10+K12</f>
        <v>407822598.13000005</v>
      </c>
      <c r="L9" s="65">
        <f>L10+L12</f>
        <v>259497517.76999998</v>
      </c>
      <c r="M9" s="65">
        <f>M10+M12</f>
        <v>90976567.099999979</v>
      </c>
      <c r="N9" s="66">
        <f>IFERROR(M9/O9,".")</f>
        <v>0.8502441665726872</v>
      </c>
      <c r="O9" s="67">
        <f>'[3]arkusz główny'!AR20</f>
        <v>107000519</v>
      </c>
      <c r="P9" s="68"/>
    </row>
    <row r="10" spans="1:16" x14ac:dyDescent="0.2">
      <c r="A10" s="285" t="s">
        <v>30</v>
      </c>
      <c r="B10" s="39" t="s">
        <v>31</v>
      </c>
      <c r="C10" s="266"/>
      <c r="D10" s="314">
        <f>'[3]arkusz główny'!H21</f>
        <v>103</v>
      </c>
      <c r="E10" s="309">
        <f>'[3]arkusz główny'!I21</f>
        <v>499787010.64999998</v>
      </c>
      <c r="F10" s="275"/>
      <c r="G10" s="307">
        <f>'[3]arkusz główny'!U21</f>
        <v>88</v>
      </c>
      <c r="H10" s="309">
        <f>'[3]arkusz główny'!V21</f>
        <v>456392846.75</v>
      </c>
      <c r="I10" s="269"/>
      <c r="J10" s="311">
        <f>'[3]arkusz główny'!AK21</f>
        <v>17</v>
      </c>
      <c r="K10" s="298">
        <f>'[3]arkusz główny'!AL21</f>
        <v>382144656.84000003</v>
      </c>
      <c r="L10" s="312">
        <f>'[3]arkusz główny'!AM21</f>
        <v>243158644.07999998</v>
      </c>
      <c r="M10" s="298">
        <f>'[3]arkusz główny'!AN21</f>
        <v>85250269.269999981</v>
      </c>
      <c r="N10" s="271"/>
      <c r="O10" s="273"/>
    </row>
    <row r="11" spans="1:16" ht="21.75" customHeight="1" x14ac:dyDescent="0.2">
      <c r="A11" s="285"/>
      <c r="B11" s="74" t="s">
        <v>32</v>
      </c>
      <c r="C11" s="266"/>
      <c r="D11" s="315"/>
      <c r="E11" s="310"/>
      <c r="F11" s="275"/>
      <c r="G11" s="308"/>
      <c r="H11" s="310"/>
      <c r="I11" s="269"/>
      <c r="J11" s="311"/>
      <c r="K11" s="298"/>
      <c r="L11" s="313"/>
      <c r="M11" s="298"/>
      <c r="N11" s="271"/>
      <c r="O11" s="273"/>
    </row>
    <row r="12" spans="1:16" x14ac:dyDescent="0.2">
      <c r="A12" s="48" t="s">
        <v>33</v>
      </c>
      <c r="B12" s="49" t="s">
        <v>34</v>
      </c>
      <c r="C12" s="266"/>
      <c r="D12" s="50">
        <f>'[3]arkusz główny'!H27</f>
        <v>86</v>
      </c>
      <c r="E12" s="51">
        <f>'[3]arkusz główny'!I27</f>
        <v>86633178.959999993</v>
      </c>
      <c r="F12" s="275"/>
      <c r="G12" s="52">
        <f>'[3]arkusz główny'!U27</f>
        <v>43</v>
      </c>
      <c r="H12" s="51">
        <f>'[3]arkusz główny'!V27</f>
        <v>32942153.560000002</v>
      </c>
      <c r="I12" s="269"/>
      <c r="J12" s="53">
        <f>'[3]arkusz główny'!AK27</f>
        <v>12</v>
      </c>
      <c r="K12" s="54">
        <f>'[3]arkusz główny'!AL27</f>
        <v>25677941.290000003</v>
      </c>
      <c r="L12" s="54">
        <f>'[3]arkusz główny'!AM27</f>
        <v>16338873.689999998</v>
      </c>
      <c r="M12" s="54">
        <f>'[3]arkusz główny'!AN27</f>
        <v>5726297.8299999982</v>
      </c>
      <c r="N12" s="271"/>
      <c r="O12" s="273"/>
    </row>
    <row r="13" spans="1:16" x14ac:dyDescent="0.2">
      <c r="A13" s="56">
        <v>3</v>
      </c>
      <c r="B13" s="57" t="s">
        <v>35</v>
      </c>
      <c r="C13" s="58">
        <f>'[3]arkusz główny'!F39</f>
        <v>170263718.54767501</v>
      </c>
      <c r="D13" s="59">
        <f>D14+D17</f>
        <v>4616</v>
      </c>
      <c r="E13" s="60">
        <f>E14+E17</f>
        <v>268858534.80000001</v>
      </c>
      <c r="F13" s="61"/>
      <c r="G13" s="62">
        <f>G14+G17</f>
        <v>3418</v>
      </c>
      <c r="H13" s="60">
        <f>H14+H17</f>
        <v>168994255.81999999</v>
      </c>
      <c r="I13" s="63">
        <f>IFERROR(H13/C13,".")</f>
        <v>0.99254413836075384</v>
      </c>
      <c r="J13" s="64">
        <f>'[3]arkusz główny'!AK39</f>
        <v>10669</v>
      </c>
      <c r="K13" s="65">
        <f>K14+K17</f>
        <v>147842232.04000002</v>
      </c>
      <c r="L13" s="65">
        <f>L14+L17</f>
        <v>94071905.739999995</v>
      </c>
      <c r="M13" s="65">
        <f>M14+M17</f>
        <v>33636419.040000007</v>
      </c>
      <c r="N13" s="66">
        <f>IFERROR(M13/O13,".")</f>
        <v>0.86237498948836555</v>
      </c>
      <c r="O13" s="67">
        <f>'[3]arkusz główny'!AR39</f>
        <v>39004400</v>
      </c>
      <c r="P13" s="68"/>
    </row>
    <row r="14" spans="1:16" x14ac:dyDescent="0.2">
      <c r="A14" s="277" t="s">
        <v>36</v>
      </c>
      <c r="B14" s="75" t="s">
        <v>37</v>
      </c>
      <c r="C14" s="266"/>
      <c r="D14" s="45">
        <f>D15+D16</f>
        <v>4417</v>
      </c>
      <c r="E14" s="299"/>
      <c r="F14" s="301"/>
      <c r="G14" s="76">
        <f>G15+G16</f>
        <v>3318</v>
      </c>
      <c r="H14" s="77">
        <f>H15+H16</f>
        <v>32331688.759999987</v>
      </c>
      <c r="I14" s="302"/>
      <c r="J14" s="45">
        <f>'[3]arkusz główny'!AK40</f>
        <v>10601</v>
      </c>
      <c r="K14" s="46">
        <f>K15+K16</f>
        <v>31705413.5</v>
      </c>
      <c r="L14" s="46">
        <f>L15+L16</f>
        <v>20174049.66</v>
      </c>
      <c r="M14" s="46">
        <f>M15+M16</f>
        <v>7301940.1699999999</v>
      </c>
      <c r="N14" s="303"/>
      <c r="O14" s="306"/>
    </row>
    <row r="15" spans="1:16" ht="24" x14ac:dyDescent="0.2">
      <c r="A15" s="278"/>
      <c r="B15" s="75" t="s">
        <v>38</v>
      </c>
      <c r="C15" s="266"/>
      <c r="D15" s="45">
        <f>'[3]arkusz główny'!H41</f>
        <v>4417</v>
      </c>
      <c r="E15" s="299"/>
      <c r="F15" s="301"/>
      <c r="G15" s="76">
        <f>'[3]arkusz główny'!U41</f>
        <v>3318</v>
      </c>
      <c r="H15" s="77">
        <f>'[3]zobowiązania wieloletnie'!F7</f>
        <v>9759955.5399999879</v>
      </c>
      <c r="I15" s="302"/>
      <c r="J15" s="45">
        <f>'[3]arkusz główny'!AK41</f>
        <v>2446</v>
      </c>
      <c r="K15" s="46">
        <f>'[3]arkusz główny'!AL41</f>
        <v>9133680.2799999993</v>
      </c>
      <c r="L15" s="46">
        <f>'[3]arkusz główny'!AM41</f>
        <v>5811730.2800000003</v>
      </c>
      <c r="M15" s="46">
        <f>'[3]arkusz główny'!AN41</f>
        <v>2073855.1399999994</v>
      </c>
      <c r="N15" s="304"/>
      <c r="O15" s="306"/>
    </row>
    <row r="16" spans="1:16" x14ac:dyDescent="0.2">
      <c r="A16" s="279"/>
      <c r="B16" s="78" t="s">
        <v>39</v>
      </c>
      <c r="C16" s="266"/>
      <c r="D16" s="79"/>
      <c r="E16" s="300"/>
      <c r="F16" s="301"/>
      <c r="G16" s="80"/>
      <c r="H16" s="81">
        <f>'[3]zobowiązania wieloletnie'!F8</f>
        <v>22571733.219999999</v>
      </c>
      <c r="I16" s="302"/>
      <c r="J16" s="82">
        <f>'[3]arkusz główny'!AK50</f>
        <v>8305</v>
      </c>
      <c r="K16" s="83">
        <f>'[3]arkusz główny'!AL50</f>
        <v>22571733.219999999</v>
      </c>
      <c r="L16" s="83">
        <f>'[3]arkusz główny'!AM50</f>
        <v>14362319.380000001</v>
      </c>
      <c r="M16" s="83">
        <f>'[3]arkusz główny'!AN50</f>
        <v>5228085.03</v>
      </c>
      <c r="N16" s="304"/>
      <c r="O16" s="306"/>
    </row>
    <row r="17" spans="1:17" x14ac:dyDescent="0.2">
      <c r="A17" s="48" t="s">
        <v>40</v>
      </c>
      <c r="B17" s="84" t="s">
        <v>41</v>
      </c>
      <c r="C17" s="40"/>
      <c r="D17" s="53">
        <f>'[3]arkusz główny'!H51</f>
        <v>199</v>
      </c>
      <c r="E17" s="54">
        <f>'[3]arkusz główny'!I51</f>
        <v>268858534.80000001</v>
      </c>
      <c r="F17" s="301"/>
      <c r="G17" s="85">
        <f>'[3]arkusz główny'!U51</f>
        <v>100</v>
      </c>
      <c r="H17" s="86">
        <f>'[3]arkusz główny'!V51</f>
        <v>136662567.06</v>
      </c>
      <c r="I17" s="302"/>
      <c r="J17" s="53">
        <f>'[3]arkusz główny'!AK51</f>
        <v>69</v>
      </c>
      <c r="K17" s="54">
        <f>'[3]arkusz główny'!AL51</f>
        <v>116136818.54000002</v>
      </c>
      <c r="L17" s="54">
        <f>'[3]arkusz główny'!AM51</f>
        <v>73897856.079999998</v>
      </c>
      <c r="M17" s="54">
        <f>'[3]arkusz główny'!AN51</f>
        <v>26334478.870000005</v>
      </c>
      <c r="N17" s="305"/>
      <c r="O17" s="306"/>
    </row>
    <row r="18" spans="1:17" x14ac:dyDescent="0.2">
      <c r="A18" s="56">
        <v>4</v>
      </c>
      <c r="B18" s="57" t="s">
        <v>42</v>
      </c>
      <c r="C18" s="58">
        <f>'[3]arkusz główny'!F55</f>
        <v>17096296202.718849</v>
      </c>
      <c r="D18" s="59">
        <f>D19+D24+D25+D26+D27+D28</f>
        <v>128668</v>
      </c>
      <c r="E18" s="60">
        <f>E19+E24+E25+E26+E27+E28</f>
        <v>35946484631.992317</v>
      </c>
      <c r="F18" s="61">
        <f t="shared" ref="F18:F31" si="0">IFERROR(E18/C18,".")</f>
        <v>2.1025890172794091</v>
      </c>
      <c r="G18" s="62">
        <f>G19+G24+G25+G26+G27+G28</f>
        <v>66305</v>
      </c>
      <c r="H18" s="60">
        <f>H19+H24+H25+H26+H27+H28</f>
        <v>16528024531.884232</v>
      </c>
      <c r="I18" s="63">
        <f t="shared" ref="I18:I31" si="1">IFERROR(H18/C18,".")</f>
        <v>0.96676053900234571</v>
      </c>
      <c r="J18" s="64">
        <f>'[3]arkusz główny'!AK55</f>
        <v>49064</v>
      </c>
      <c r="K18" s="65">
        <f>K19+K24+K25+K26+K27+K28</f>
        <v>13046710666.84</v>
      </c>
      <c r="L18" s="65">
        <f t="shared" ref="L18:M18" si="2">L19+L24+L25+L26+L27+L28</f>
        <v>8521334080.2700062</v>
      </c>
      <c r="M18" s="65">
        <f t="shared" si="2"/>
        <v>2931606135.4299974</v>
      </c>
      <c r="N18" s="66">
        <f t="shared" ref="N18:N31" si="3">IFERROR(M18/O18,".")</f>
        <v>0.75374764705004105</v>
      </c>
      <c r="O18" s="67">
        <f>'[3]arkusz główny'!AR55</f>
        <v>3889373515</v>
      </c>
      <c r="P18" s="68"/>
    </row>
    <row r="19" spans="1:17" x14ac:dyDescent="0.2">
      <c r="A19" s="277" t="s">
        <v>43</v>
      </c>
      <c r="B19" s="87" t="s">
        <v>44</v>
      </c>
      <c r="C19" s="88">
        <f>'[3]arkusz główny'!F56</f>
        <v>10919562986.767174</v>
      </c>
      <c r="D19" s="70">
        <f>'[3]arkusz główny'!H56</f>
        <v>105081</v>
      </c>
      <c r="E19" s="71">
        <f>'[3]arkusz główny'!I56</f>
        <v>20297328759.860001</v>
      </c>
      <c r="F19" s="89">
        <f t="shared" si="0"/>
        <v>1.8588041283755798</v>
      </c>
      <c r="G19" s="72">
        <f>'[3]arkusz główny'!U56</f>
        <v>55013</v>
      </c>
      <c r="H19" s="71">
        <f>'[3]arkusz główny'!V56</f>
        <v>10349967961.890001</v>
      </c>
      <c r="I19" s="89">
        <f t="shared" si="1"/>
        <v>0.94783719590541915</v>
      </c>
      <c r="J19" s="73">
        <f>'[3]arkusz główny'!AK56</f>
        <v>44886</v>
      </c>
      <c r="K19" s="55">
        <f>'[3]arkusz główny'!AL56</f>
        <v>8971786524.6499996</v>
      </c>
      <c r="L19" s="55">
        <f>'[3]arkusz główny'!AM56</f>
        <v>5708747603.3800058</v>
      </c>
      <c r="M19" s="55">
        <f>'[3]arkusz główny'!AN56</f>
        <v>2016662297.5699968</v>
      </c>
      <c r="N19" s="90">
        <f t="shared" si="3"/>
        <v>0.81615410646564557</v>
      </c>
      <c r="O19" s="91">
        <f>'[3]arkusz główny'!AR56</f>
        <v>2470933224</v>
      </c>
      <c r="P19" s="92"/>
      <c r="Q19" s="92"/>
    </row>
    <row r="20" spans="1:17" x14ac:dyDescent="0.2">
      <c r="A20" s="285"/>
      <c r="B20" s="93" t="s">
        <v>45</v>
      </c>
      <c r="C20" s="94">
        <f>[3]limity_ogółem!E100</f>
        <v>10249408217.083595</v>
      </c>
      <c r="D20" s="95">
        <f>'[3]4.1_modernizacja'!D46+'[3]4.1_modernizacja'!D69+'[3]4.1_modernizacja'!D92+'[3]4.1_modernizacja'!D115</f>
        <v>99399</v>
      </c>
      <c r="E20" s="96">
        <f>'[3]4.1_modernizacja'!E46+'[3]4.1_modernizacja'!E69+'[3]4.1_modernizacja'!E92+'[3]4.1_modernizacja'!E115</f>
        <v>19816564960.709999</v>
      </c>
      <c r="F20" s="89">
        <f t="shared" si="0"/>
        <v>1.9334350375156273</v>
      </c>
      <c r="G20" s="97">
        <f>'[3]4.1_modernizacja'!M46+'[3]4.1_modernizacja'!M69+'[3]4.1_modernizacja'!M92+'[3]4.1_modernizacja'!M115</f>
        <v>53544</v>
      </c>
      <c r="H20" s="96">
        <f>'[3]4.1_modernizacja'!N46+'[3]4.1_modernizacja'!N69+'[3]4.1_modernizacja'!N92+'[3]4.1_modernizacja'!N115</f>
        <v>10230554948.59</v>
      </c>
      <c r="I20" s="89">
        <f t="shared" si="1"/>
        <v>0.9981605505318667</v>
      </c>
      <c r="J20" s="82">
        <v>44439</v>
      </c>
      <c r="K20" s="83">
        <f>'[3]4.1_modernizacja'!W46+'[3]4.1_modernizacja'!W69+'[3]4.1_modernizacja'!W92+'[3]4.1_modernizacja'!W115</f>
        <v>8899580900.1499996</v>
      </c>
      <c r="L20" s="83">
        <f>'[3]4.1_modernizacja'!X46+'[3]4.1_modernizacja'!X69+'[3]4.1_modernizacja'!X92+'[3]4.1_modernizacja'!X115</f>
        <v>5662803167.510006</v>
      </c>
      <c r="M20" s="83">
        <f>'[3]4.1_modernizacja'!Y46+'[3]4.1_modernizacja'!Y69+'[3]4.1_modernizacja'!Y92+'[3]4.1_modernizacja'!Y115</f>
        <v>2000039189.3799968</v>
      </c>
      <c r="N20" s="98">
        <f t="shared" si="3"/>
        <v>0.8608235980844432</v>
      </c>
      <c r="O20" s="94">
        <f>[3]limity_ogółem!D100</f>
        <v>2323401907</v>
      </c>
    </row>
    <row r="21" spans="1:17" x14ac:dyDescent="0.2">
      <c r="A21" s="285"/>
      <c r="B21" s="93" t="s">
        <v>46</v>
      </c>
      <c r="C21" s="99">
        <f>[3]limity_ogółem!E101</f>
        <v>35131015.075950004</v>
      </c>
      <c r="D21" s="95">
        <f>'[3]4.1_modernizacja'!D138</f>
        <v>2666</v>
      </c>
      <c r="E21" s="96">
        <f>'[3]4.1_modernizacja'!E138</f>
        <v>210155218.63</v>
      </c>
      <c r="F21" s="89">
        <f t="shared" si="0"/>
        <v>5.9820423114921066</v>
      </c>
      <c r="G21" s="97">
        <f>'[3]4.1_modernizacja'!M138</f>
        <v>428</v>
      </c>
      <c r="H21" s="96">
        <f>'[3]4.1_modernizacja'!N138</f>
        <v>31031441.599999998</v>
      </c>
      <c r="I21" s="100">
        <f t="shared" si="1"/>
        <v>0.88330614794115381</v>
      </c>
      <c r="J21" s="82">
        <v>351</v>
      </c>
      <c r="K21" s="83">
        <f>'[3]4.1_modernizacja'!W138</f>
        <v>23472650.600000001</v>
      </c>
      <c r="L21" s="83">
        <f>'[3]4.1_modernizacja'!X138</f>
        <v>14935646.459999997</v>
      </c>
      <c r="M21" s="83">
        <f>'[3]4.1_modernizacja'!Y138</f>
        <v>5209111.9499999993</v>
      </c>
      <c r="N21" s="98">
        <f t="shared" si="3"/>
        <v>0.65113899374999995</v>
      </c>
      <c r="O21" s="94">
        <f>[3]limity_ogółem!D101</f>
        <v>8000000</v>
      </c>
    </row>
    <row r="22" spans="1:17" x14ac:dyDescent="0.2">
      <c r="A22" s="285"/>
      <c r="B22" s="93" t="s">
        <v>47</v>
      </c>
      <c r="C22" s="101">
        <f>[3]limity_ogółem!E102</f>
        <v>90031754.607399985</v>
      </c>
      <c r="D22" s="70">
        <f>'[3]4.1_modernizacja'!D161</f>
        <v>3016</v>
      </c>
      <c r="E22" s="71">
        <f>'[3]4.1_modernizacja'!E161</f>
        <v>270608580.52000004</v>
      </c>
      <c r="F22" s="102">
        <f t="shared" si="0"/>
        <v>3.0057015072075237</v>
      </c>
      <c r="G22" s="72">
        <f>'[3]4.1_modernizacja'!M161</f>
        <v>1041</v>
      </c>
      <c r="H22" s="71">
        <f>'[3]4.1_modernizacja'!N161</f>
        <v>88381571.699999988</v>
      </c>
      <c r="I22" s="103">
        <f t="shared" si="1"/>
        <v>0.98167110132868207</v>
      </c>
      <c r="J22" s="73">
        <v>612</v>
      </c>
      <c r="K22" s="55">
        <f>'[3]4.1_modernizacja'!W161</f>
        <v>48732973.899999991</v>
      </c>
      <c r="L22" s="55">
        <f>'[3]4.1_modernizacja'!X161</f>
        <v>31008789.410000011</v>
      </c>
      <c r="M22" s="54">
        <f>'[3]4.1_modernizacja'!Y161</f>
        <v>11413996.239999998</v>
      </c>
      <c r="N22" s="249">
        <f t="shared" si="3"/>
        <v>0.53586836807511729</v>
      </c>
      <c r="O22" s="94">
        <f>[3]limity_ogółem!D102</f>
        <v>21300000</v>
      </c>
    </row>
    <row r="23" spans="1:17" x14ac:dyDescent="0.2">
      <c r="A23" s="285"/>
      <c r="B23" s="93" t="s">
        <v>135</v>
      </c>
      <c r="C23" s="94">
        <f>C19-C20-C21-C22</f>
        <v>544992000.00022852</v>
      </c>
      <c r="D23" s="250"/>
      <c r="E23" s="251"/>
      <c r="F23" s="252"/>
      <c r="G23" s="253"/>
      <c r="H23" s="251"/>
      <c r="I23" s="254"/>
      <c r="J23" s="255"/>
      <c r="K23" s="256"/>
      <c r="L23" s="256"/>
      <c r="M23" s="256"/>
      <c r="N23" s="257"/>
      <c r="O23" s="112">
        <f>O19-O20-O21-O22</f>
        <v>118231317</v>
      </c>
    </row>
    <row r="24" spans="1:17" x14ac:dyDescent="0.2">
      <c r="A24" s="285"/>
      <c r="B24" s="87" t="s">
        <v>48</v>
      </c>
      <c r="C24" s="104">
        <f>'[3]arkusz główny'!F71</f>
        <v>409568964.61269999</v>
      </c>
      <c r="D24" s="105">
        <f>'[3]arkusz główny'!H71</f>
        <v>4681</v>
      </c>
      <c r="E24" s="106">
        <f>'[3]arkusz główny'!I71</f>
        <v>805486735.70000005</v>
      </c>
      <c r="F24" s="107">
        <f t="shared" si="0"/>
        <v>1.9666693653453238</v>
      </c>
      <c r="G24" s="108">
        <f>'[3]arkusz główny'!U71</f>
        <v>2759</v>
      </c>
      <c r="H24" s="106">
        <f>'[3]arkusz główny'!V71</f>
        <v>410409321.16999996</v>
      </c>
      <c r="I24" s="109">
        <f t="shared" si="1"/>
        <v>1.0020518072166298</v>
      </c>
      <c r="J24" s="110">
        <f>'[3]arkusz główny'!AK71</f>
        <v>2580</v>
      </c>
      <c r="K24" s="86">
        <f>'[3]arkusz główny'!AL71</f>
        <v>402386027.53000003</v>
      </c>
      <c r="L24" s="86">
        <f>'[3]arkusz główny'!AM71</f>
        <v>350121511.43000001</v>
      </c>
      <c r="M24" s="86">
        <f>'[3]arkusz główny'!AN71</f>
        <v>90171410.909999996</v>
      </c>
      <c r="N24" s="111">
        <f t="shared" si="3"/>
        <v>0.98120832015074044</v>
      </c>
      <c r="O24" s="112">
        <f>'[3]arkusz główny'!AR71</f>
        <v>91898335</v>
      </c>
    </row>
    <row r="25" spans="1:17" ht="36" x14ac:dyDescent="0.2">
      <c r="A25" s="285"/>
      <c r="B25" s="87" t="str">
        <f>'[3]arkusz główny'!D75</f>
        <v>Inwestycje mające na celu ochronę wód przed zanieczyszczeniem azotanami pochodzącymi ze źródeł rolniczych 
(w tym "Inwestycje w gospodarstwach położonych na obszarach OSN")</v>
      </c>
      <c r="C25" s="104">
        <f>'[3]arkusz główny'!F75</f>
        <v>549046240.21657503</v>
      </c>
      <c r="D25" s="105">
        <f>'[3]arkusz główny'!H75</f>
        <v>11999</v>
      </c>
      <c r="E25" s="106">
        <f>'[3]arkusz główny'!I75</f>
        <v>984510347.77999997</v>
      </c>
      <c r="F25" s="113">
        <f t="shared" si="0"/>
        <v>1.7931282935143189</v>
      </c>
      <c r="G25" s="108">
        <f>'[3]arkusz główny'!U75</f>
        <v>6311</v>
      </c>
      <c r="H25" s="106">
        <f>'[3]arkusz główny'!V75</f>
        <v>547392274.4000001</v>
      </c>
      <c r="I25" s="109">
        <f t="shared" si="1"/>
        <v>0.99698756553560497</v>
      </c>
      <c r="J25" s="110">
        <f>'[3]arkusz główny'!AK75</f>
        <v>5163</v>
      </c>
      <c r="K25" s="86">
        <f>'[3]arkusz główny'!AL75</f>
        <v>433742102.84000003</v>
      </c>
      <c r="L25" s="86">
        <f>'[3]arkusz główny'!AM75</f>
        <v>401619071.31999993</v>
      </c>
      <c r="M25" s="86">
        <f>'[3]arkusz główny'!AN75</f>
        <v>97398435.200000018</v>
      </c>
      <c r="N25" s="111">
        <f t="shared" si="3"/>
        <v>0.77916738531479812</v>
      </c>
      <c r="O25" s="112">
        <f>'[3]arkusz główny'!AR75</f>
        <v>125003224</v>
      </c>
    </row>
    <row r="26" spans="1:17" x14ac:dyDescent="0.2">
      <c r="A26" s="48" t="s">
        <v>49</v>
      </c>
      <c r="B26" s="87" t="s">
        <v>50</v>
      </c>
      <c r="C26" s="114">
        <f>'[3]arkusz główny'!F85</f>
        <v>3024841517.2977247</v>
      </c>
      <c r="D26" s="95">
        <f>'[3]arkusz główny'!H85</f>
        <v>5846</v>
      </c>
      <c r="E26" s="96">
        <f>'[3]arkusz główny'!I85</f>
        <v>11191473194.859999</v>
      </c>
      <c r="F26" s="115">
        <f t="shared" si="0"/>
        <v>3.69985439926718</v>
      </c>
      <c r="G26" s="97">
        <f>'[3]arkusz główny'!U85</f>
        <v>1421</v>
      </c>
      <c r="H26" s="96">
        <f>'[3]arkusz główny'!V85</f>
        <v>3049936283.2600002</v>
      </c>
      <c r="I26" s="116">
        <f t="shared" si="1"/>
        <v>1.0082962250480794</v>
      </c>
      <c r="J26" s="53">
        <f>'[3]arkusz główny'!AK85</f>
        <v>1057</v>
      </c>
      <c r="K26" s="54">
        <f>'[3]arkusz główny'!AL85</f>
        <v>2541095986.1800003</v>
      </c>
      <c r="L26" s="54">
        <f>'[3]arkusz główny'!AM85</f>
        <v>1616899368.9300001</v>
      </c>
      <c r="M26" s="54">
        <f>'[3]arkusz główny'!AN85</f>
        <v>570655698.28000009</v>
      </c>
      <c r="N26" s="117">
        <f t="shared" si="3"/>
        <v>0.83087504487885289</v>
      </c>
      <c r="O26" s="118">
        <f>'[3]arkusz główny'!AR85</f>
        <v>686812899</v>
      </c>
    </row>
    <row r="27" spans="1:17" x14ac:dyDescent="0.2">
      <c r="A27" s="277" t="s">
        <v>51</v>
      </c>
      <c r="B27" s="84" t="s">
        <v>52</v>
      </c>
      <c r="C27" s="114">
        <f>'[3]arkusz główny'!F97</f>
        <v>1810051555.6588249</v>
      </c>
      <c r="D27" s="95">
        <f>'[3]arkusz główny'!H97</f>
        <v>234</v>
      </c>
      <c r="E27" s="96">
        <f>'[3]arkusz główny'!I97</f>
        <v>2189936393.7623234</v>
      </c>
      <c r="F27" s="115">
        <f t="shared" si="0"/>
        <v>1.2098751479845156</v>
      </c>
      <c r="G27" s="52">
        <f>'[3]arkusz główny'!U97</f>
        <v>185</v>
      </c>
      <c r="H27" s="96">
        <f>'[3]arkusz główny'!V97</f>
        <v>1876672645.6042306</v>
      </c>
      <c r="I27" s="116">
        <f t="shared" si="1"/>
        <v>1.0368061836344529</v>
      </c>
      <c r="J27" s="119">
        <f>'[3]arkusz główny'!AK97</f>
        <v>56</v>
      </c>
      <c r="K27" s="83">
        <f>'[3]arkusz główny'!AL97</f>
        <v>687455991.92999995</v>
      </c>
      <c r="L27" s="120">
        <f>'[3]arkusz główny'!AM97</f>
        <v>437428246.71999997</v>
      </c>
      <c r="M27" s="54">
        <f>'[3]arkusz główny'!AN97</f>
        <v>154256253.00999999</v>
      </c>
      <c r="N27" s="117">
        <f t="shared" si="3"/>
        <v>0.36468879448044167</v>
      </c>
      <c r="O27" s="118">
        <f>'[3]arkusz główny'!AR97</f>
        <v>422980512</v>
      </c>
    </row>
    <row r="28" spans="1:17" x14ac:dyDescent="0.2">
      <c r="A28" s="278"/>
      <c r="B28" s="84" t="s">
        <v>53</v>
      </c>
      <c r="C28" s="114">
        <f>'[3]arkusz główny'!F98</f>
        <v>383224938.16585004</v>
      </c>
      <c r="D28" s="95">
        <f>'[3]arkusz główny'!H98</f>
        <v>827</v>
      </c>
      <c r="E28" s="96">
        <f>'[3]arkusz główny'!I98</f>
        <v>477749200.03000009</v>
      </c>
      <c r="F28" s="115">
        <f t="shared" si="0"/>
        <v>1.2466547775219219</v>
      </c>
      <c r="G28" s="52">
        <f>'[3]arkusz główny'!U98</f>
        <v>616</v>
      </c>
      <c r="H28" s="96">
        <f>'[3]arkusz główny'!V98</f>
        <v>293646045.56</v>
      </c>
      <c r="I28" s="116">
        <f t="shared" si="1"/>
        <v>0.76624983479785291</v>
      </c>
      <c r="J28" s="119">
        <f>'[3]arkusz główny'!AK98</f>
        <v>24</v>
      </c>
      <c r="K28" s="83">
        <f>'[3]arkusz główny'!AL98</f>
        <v>10244033.709999999</v>
      </c>
      <c r="L28" s="120">
        <f>'[3]arkusz główny'!AM98</f>
        <v>6518278.4900000002</v>
      </c>
      <c r="M28" s="54">
        <f>'[3]arkusz główny'!AN98</f>
        <v>2462040.46</v>
      </c>
      <c r="N28" s="117">
        <f t="shared" si="3"/>
        <v>2.6835596989191416E-2</v>
      </c>
      <c r="O28" s="118">
        <f>'[3]arkusz główny'!AR98</f>
        <v>91745321</v>
      </c>
    </row>
    <row r="29" spans="1:17" x14ac:dyDescent="0.2">
      <c r="A29" s="278"/>
      <c r="B29" s="121" t="str">
        <f>'[3]arkusz główny'!D99</f>
        <v>w tym beneficjent - PGW Wody Polskie</v>
      </c>
      <c r="C29" s="122"/>
      <c r="D29" s="95">
        <f>'[3]arkusz główny'!H99</f>
        <v>24</v>
      </c>
      <c r="E29" s="96">
        <f>'[3]arkusz główny'!I99</f>
        <v>152650722.06</v>
      </c>
      <c r="F29" s="115" t="str">
        <f t="shared" si="0"/>
        <v>.</v>
      </c>
      <c r="G29" s="52">
        <f>'[3]arkusz główny'!U99</f>
        <v>9</v>
      </c>
      <c r="H29" s="96">
        <f>'[3]arkusz główny'!V99</f>
        <v>64529365</v>
      </c>
      <c r="I29" s="116" t="str">
        <f t="shared" si="1"/>
        <v>.</v>
      </c>
      <c r="J29" s="119">
        <f>'[3]arkusz główny'!AK99</f>
        <v>1</v>
      </c>
      <c r="K29" s="83">
        <f>'[3]arkusz główny'!AL99</f>
        <v>1121827</v>
      </c>
      <c r="L29" s="120">
        <f>'[3]arkusz główny'!AM99</f>
        <v>713818.51</v>
      </c>
      <c r="M29" s="54">
        <f>'[3]arkusz główny'!AN99</f>
        <v>268540.28000000003</v>
      </c>
      <c r="N29" s="117">
        <f t="shared" si="3"/>
        <v>9.1217732703313195E-3</v>
      </c>
      <c r="O29" s="118">
        <f>'[3]arkusz główny'!AR99</f>
        <v>29439482</v>
      </c>
    </row>
    <row r="30" spans="1:17" x14ac:dyDescent="0.2">
      <c r="A30" s="279"/>
      <c r="B30" s="121" t="str">
        <f>'[3]arkusz główny'!D100</f>
        <v>w tym beneficjenci - gminy</v>
      </c>
      <c r="C30" s="122"/>
      <c r="D30" s="95">
        <f>'[3]arkusz główny'!H100</f>
        <v>803</v>
      </c>
      <c r="E30" s="96">
        <f>'[3]arkusz główny'!I100</f>
        <v>325098477.97000003</v>
      </c>
      <c r="F30" s="115" t="str">
        <f t="shared" si="0"/>
        <v>.</v>
      </c>
      <c r="G30" s="52">
        <f>'[3]arkusz główny'!U100</f>
        <v>607</v>
      </c>
      <c r="H30" s="96">
        <f>'[3]arkusz główny'!V100</f>
        <v>229116680.56</v>
      </c>
      <c r="I30" s="116" t="str">
        <f t="shared" si="1"/>
        <v>.</v>
      </c>
      <c r="J30" s="119">
        <f>'[3]arkusz główny'!AK100</f>
        <v>23</v>
      </c>
      <c r="K30" s="83">
        <f>'[3]arkusz główny'!AL100</f>
        <v>9122206.709999999</v>
      </c>
      <c r="L30" s="120">
        <f>'[3]arkusz główny'!AM100</f>
        <v>5804459.9800000004</v>
      </c>
      <c r="M30" s="54">
        <f>'[3]arkusz główny'!AN100</f>
        <v>2193500.1799999997</v>
      </c>
      <c r="N30" s="117">
        <f t="shared" si="3"/>
        <v>3.5205371040746274E-2</v>
      </c>
      <c r="O30" s="118">
        <f>'[3]arkusz główny'!AR100</f>
        <v>62305839</v>
      </c>
    </row>
    <row r="31" spans="1:17" ht="24" x14ac:dyDescent="0.2">
      <c r="A31" s="56">
        <v>5</v>
      </c>
      <c r="B31" s="57" t="s">
        <v>54</v>
      </c>
      <c r="C31" s="58">
        <f>'[3]arkusz główny'!F101</f>
        <v>451552298.05412501</v>
      </c>
      <c r="D31" s="59">
        <f>D32+D33</f>
        <v>11645</v>
      </c>
      <c r="E31" s="60">
        <f>E32+E33</f>
        <v>846612861.54000008</v>
      </c>
      <c r="F31" s="61">
        <f t="shared" si="0"/>
        <v>1.8748943703493708</v>
      </c>
      <c r="G31" s="62">
        <f>G32+G33</f>
        <v>6203</v>
      </c>
      <c r="H31" s="60">
        <f>H32+H33</f>
        <v>423942715.67000002</v>
      </c>
      <c r="I31" s="63">
        <f t="shared" si="1"/>
        <v>0.93885629083695732</v>
      </c>
      <c r="J31" s="64">
        <f>'[3]arkusz główny'!AK101</f>
        <v>5355</v>
      </c>
      <c r="K31" s="65">
        <f>K32+K33</f>
        <v>398013931.16000009</v>
      </c>
      <c r="L31" s="65">
        <f>L32+L33</f>
        <v>252479248.98000002</v>
      </c>
      <c r="M31" s="65">
        <f>M32+M33</f>
        <v>88188632.5</v>
      </c>
      <c r="N31" s="66">
        <f t="shared" si="3"/>
        <v>0.87275578093634698</v>
      </c>
      <c r="O31" s="67">
        <f>'[3]arkusz główny'!AR101</f>
        <v>101046174</v>
      </c>
      <c r="P31" s="68"/>
    </row>
    <row r="32" spans="1:17" x14ac:dyDescent="0.2">
      <c r="A32" s="69" t="s">
        <v>55</v>
      </c>
      <c r="B32" s="123" t="s">
        <v>56</v>
      </c>
      <c r="C32" s="266"/>
      <c r="D32" s="41">
        <f>'[3]arkusz główny'!H102</f>
        <v>9862</v>
      </c>
      <c r="E32" s="42">
        <f>'[3]arkusz główny'!I102</f>
        <v>716187926.85000002</v>
      </c>
      <c r="F32" s="275"/>
      <c r="G32" s="44">
        <f>'[3]arkusz główny'!U102</f>
        <v>5555</v>
      </c>
      <c r="H32" s="42">
        <f>'[3]arkusz główny'!V102</f>
        <v>389147917.09000003</v>
      </c>
      <c r="I32" s="269"/>
      <c r="J32" s="73">
        <f>'[3]arkusz główny'!AK102</f>
        <v>4796</v>
      </c>
      <c r="K32" s="55">
        <f>'[3]arkusz główny'!AL102</f>
        <v>364637199.80000007</v>
      </c>
      <c r="L32" s="55">
        <f>'[3]arkusz główny'!AM102</f>
        <v>231241637.29000002</v>
      </c>
      <c r="M32" s="55">
        <f>'[3]arkusz główny'!AN102</f>
        <v>80664469.730000004</v>
      </c>
      <c r="N32" s="271"/>
      <c r="O32" s="273"/>
    </row>
    <row r="33" spans="1:16" x14ac:dyDescent="0.2">
      <c r="A33" s="48" t="s">
        <v>57</v>
      </c>
      <c r="B33" s="49" t="s">
        <v>58</v>
      </c>
      <c r="C33" s="266"/>
      <c r="D33" s="50">
        <f>'[3]arkusz główny'!H112</f>
        <v>1783</v>
      </c>
      <c r="E33" s="51">
        <f>'[3]arkusz główny'!I112</f>
        <v>130424934.69000001</v>
      </c>
      <c r="F33" s="275"/>
      <c r="G33" s="52">
        <f>'[3]arkusz główny'!U112</f>
        <v>648</v>
      </c>
      <c r="H33" s="51">
        <f>'[3]arkusz główny'!V112</f>
        <v>34794798.580000006</v>
      </c>
      <c r="I33" s="269"/>
      <c r="J33" s="53">
        <f>'[3]arkusz główny'!AK112</f>
        <v>566</v>
      </c>
      <c r="K33" s="54">
        <f>'[3]arkusz główny'!AL112</f>
        <v>33376731.359999999</v>
      </c>
      <c r="L33" s="54">
        <f>'[3]arkusz główny'!AM112</f>
        <v>21237611.690000001</v>
      </c>
      <c r="M33" s="54">
        <f>'[3]arkusz główny'!AN112</f>
        <v>7524162.7699999996</v>
      </c>
      <c r="N33" s="271"/>
      <c r="O33" s="273"/>
    </row>
    <row r="34" spans="1:16" x14ac:dyDescent="0.2">
      <c r="A34" s="56">
        <v>6</v>
      </c>
      <c r="B34" s="57" t="s">
        <v>59</v>
      </c>
      <c r="C34" s="58">
        <f>SUM(C35:C39)</f>
        <v>13469549707.021301</v>
      </c>
      <c r="D34" s="59">
        <f>D35+D36+D37+D38+D39</f>
        <v>171098</v>
      </c>
      <c r="E34" s="60">
        <f>E35+E36+E37+E38+E39</f>
        <v>21004139672.91</v>
      </c>
      <c r="F34" s="61">
        <f t="shared" ref="F34:F40" si="4">IFERROR(E34/C34,".")</f>
        <v>1.5593794989272081</v>
      </c>
      <c r="G34" s="62">
        <f>G35+G36+G37+G38+G39</f>
        <v>120970</v>
      </c>
      <c r="H34" s="60">
        <f>H35+H36+H37+H38+H39</f>
        <v>13293401327.91</v>
      </c>
      <c r="I34" s="63">
        <f t="shared" ref="I34:I40" si="5">IFERROR(H34/C34,".")</f>
        <v>0.98692247454868665</v>
      </c>
      <c r="J34" s="64">
        <f>'[3]arkusz główny'!AK126</f>
        <v>123865</v>
      </c>
      <c r="K34" s="65">
        <f>K35+K36+K37+K38+K39</f>
        <v>12662431096.310001</v>
      </c>
      <c r="L34" s="65">
        <f>L35+L36+L37+L38+L39</f>
        <v>8063379933.6800003</v>
      </c>
      <c r="M34" s="65">
        <f>M35+M36+M37+M38+M39</f>
        <v>2824517818.0699997</v>
      </c>
      <c r="N34" s="66">
        <f t="shared" ref="N34:N40" si="6">IFERROR(M34/O34,".")</f>
        <v>0.93509250424443313</v>
      </c>
      <c r="O34" s="67">
        <f>SUM(O35:O39)</f>
        <v>3020575831</v>
      </c>
      <c r="P34" s="68"/>
    </row>
    <row r="35" spans="1:16" x14ac:dyDescent="0.2">
      <c r="A35" s="69" t="s">
        <v>60</v>
      </c>
      <c r="B35" s="123" t="s">
        <v>61</v>
      </c>
      <c r="C35" s="124">
        <f>'[3]arkusz główny'!F127</f>
        <v>3332601188.1090002</v>
      </c>
      <c r="D35" s="41">
        <f>'[3]arkusz główny'!H127</f>
        <v>35642</v>
      </c>
      <c r="E35" s="42">
        <f>'[3]arkusz główny'!I127</f>
        <v>4485450000</v>
      </c>
      <c r="F35" s="102">
        <f t="shared" si="4"/>
        <v>1.3459306250038141</v>
      </c>
      <c r="G35" s="44">
        <f>'[3]arkusz główny'!U127</f>
        <v>25992</v>
      </c>
      <c r="H35" s="42">
        <f>'[3]arkusz główny'!V127</f>
        <v>3317300000</v>
      </c>
      <c r="I35" s="103">
        <f t="shared" si="5"/>
        <v>0.99540863510353528</v>
      </c>
      <c r="J35" s="73">
        <f>'[3]arkusz główny'!AK127</f>
        <v>27029</v>
      </c>
      <c r="K35" s="55">
        <f>'[3]arkusz główny'!AL127</f>
        <v>3303290000</v>
      </c>
      <c r="L35" s="55">
        <f>'[3]arkusz główny'!AM127</f>
        <v>2101883427</v>
      </c>
      <c r="M35" s="55">
        <f>'[3]arkusz główny'!AN127</f>
        <v>739613995.46999991</v>
      </c>
      <c r="N35" s="125">
        <f t="shared" si="6"/>
        <v>0.98948824355488796</v>
      </c>
      <c r="O35" s="91">
        <f>'[3]arkusz główny'!AR127</f>
        <v>747471231</v>
      </c>
    </row>
    <row r="36" spans="1:16" x14ac:dyDescent="0.2">
      <c r="A36" s="48" t="s">
        <v>62</v>
      </c>
      <c r="B36" s="49" t="s">
        <v>63</v>
      </c>
      <c r="C36" s="114">
        <f>'[3]arkusz główny'!F136</f>
        <v>2979632561.1440248</v>
      </c>
      <c r="D36" s="95">
        <f>'[3]arkusz główny'!H136</f>
        <v>31827</v>
      </c>
      <c r="E36" s="96">
        <f>'[3]arkusz główny'!I136</f>
        <v>5629400000</v>
      </c>
      <c r="F36" s="115">
        <f t="shared" si="4"/>
        <v>1.8892933556339582</v>
      </c>
      <c r="G36" s="97">
        <f>'[3]arkusz główny'!U136</f>
        <v>16769</v>
      </c>
      <c r="H36" s="96">
        <f>'[3]arkusz główny'!V136</f>
        <v>2875650000</v>
      </c>
      <c r="I36" s="116">
        <f t="shared" si="5"/>
        <v>0.96510222015291014</v>
      </c>
      <c r="J36" s="53">
        <f>'[3]arkusz główny'!AK136</f>
        <v>17374</v>
      </c>
      <c r="K36" s="54">
        <f>'[3]arkusz główny'!AL136</f>
        <v>2763680000</v>
      </c>
      <c r="L36" s="54">
        <f>'[3]arkusz główny'!AM136</f>
        <v>1758529584</v>
      </c>
      <c r="M36" s="54">
        <f>'[3]arkusz główny'!AN136</f>
        <v>608554262.81999993</v>
      </c>
      <c r="N36" s="117">
        <f t="shared" si="6"/>
        <v>0.92013170027730018</v>
      </c>
      <c r="O36" s="118">
        <f>'[3]arkusz główny'!AR136</f>
        <v>661377347</v>
      </c>
    </row>
    <row r="37" spans="1:16" x14ac:dyDescent="0.2">
      <c r="A37" s="48" t="s">
        <v>64</v>
      </c>
      <c r="B37" s="49" t="s">
        <v>65</v>
      </c>
      <c r="C37" s="114">
        <f>'[3]arkusz główny'!F145</f>
        <v>4285066276.4779506</v>
      </c>
      <c r="D37" s="95">
        <f>'[3]arkusz główny'!H145</f>
        <v>89941</v>
      </c>
      <c r="E37" s="96">
        <f>'[3]arkusz główny'!I145</f>
        <v>5396460000</v>
      </c>
      <c r="F37" s="115">
        <f t="shared" si="4"/>
        <v>1.2593644186142072</v>
      </c>
      <c r="G37" s="97">
        <f>'[3]arkusz główny'!U145</f>
        <v>71036</v>
      </c>
      <c r="H37" s="96">
        <f>'[3]arkusz główny'!V145</f>
        <v>4262160000</v>
      </c>
      <c r="I37" s="116">
        <f t="shared" si="5"/>
        <v>0.99465439388798016</v>
      </c>
      <c r="J37" s="53">
        <f>'[3]arkusz główny'!AK145</f>
        <v>73696</v>
      </c>
      <c r="K37" s="54">
        <f>'[3]arkusz główny'!AL145</f>
        <v>4141992000</v>
      </c>
      <c r="L37" s="54">
        <f>'[3]arkusz główny'!AM145</f>
        <v>2635549509.5999999</v>
      </c>
      <c r="M37" s="54">
        <f>'[3]arkusz główny'!AN145</f>
        <v>922633606.03999996</v>
      </c>
      <c r="N37" s="117">
        <f t="shared" si="6"/>
        <v>0.96333186999440601</v>
      </c>
      <c r="O37" s="118">
        <f>'[3]arkusz główny'!AR145</f>
        <v>957752603</v>
      </c>
    </row>
    <row r="38" spans="1:16" x14ac:dyDescent="0.2">
      <c r="A38" s="48" t="s">
        <v>66</v>
      </c>
      <c r="B38" s="49" t="s">
        <v>67</v>
      </c>
      <c r="C38" s="114">
        <f>'[3]arkusz główny'!F156</f>
        <v>2862000100.17485</v>
      </c>
      <c r="D38" s="95">
        <f>'[3]arkusz główny'!H156</f>
        <v>12801</v>
      </c>
      <c r="E38" s="96">
        <f>'[3]arkusz główny'!I156</f>
        <v>5492829672.9100008</v>
      </c>
      <c r="F38" s="115">
        <f t="shared" si="4"/>
        <v>1.9192276312549479</v>
      </c>
      <c r="G38" s="97">
        <f>'[3]arkusz główny'!U156</f>
        <v>6602</v>
      </c>
      <c r="H38" s="96">
        <f>'[3]arkusz główny'!V156</f>
        <v>2828175830.5100002</v>
      </c>
      <c r="I38" s="116">
        <f t="shared" si="5"/>
        <v>0.98818159731623234</v>
      </c>
      <c r="J38" s="53">
        <f>'[3]arkusz główny'!AK156</f>
        <v>5615</v>
      </c>
      <c r="K38" s="54">
        <f>'[3]arkusz główny'!AL156</f>
        <v>2443490035.1099997</v>
      </c>
      <c r="L38" s="54">
        <f>'[3]arkusz główny'!AM156</f>
        <v>1561067739.3699999</v>
      </c>
      <c r="M38" s="54">
        <f>'[3]arkusz główny'!AN156</f>
        <v>551383852.77999997</v>
      </c>
      <c r="N38" s="117">
        <f t="shared" si="6"/>
        <v>0.84622873692688905</v>
      </c>
      <c r="O38" s="118">
        <f>'[3]arkusz główny'!AR156</f>
        <v>651577793</v>
      </c>
    </row>
    <row r="39" spans="1:16" x14ac:dyDescent="0.2">
      <c r="A39" s="48" t="s">
        <v>68</v>
      </c>
      <c r="B39" s="49" t="s">
        <v>69</v>
      </c>
      <c r="C39" s="114">
        <f>'[3]arkusz główny'!F162</f>
        <v>10249581.115474999</v>
      </c>
      <c r="D39" s="50">
        <f>'[3]arkusz główny'!H162</f>
        <v>887</v>
      </c>
      <c r="E39" s="126"/>
      <c r="F39" s="127"/>
      <c r="G39" s="52">
        <f>'[3]arkusz główny'!U162</f>
        <v>571</v>
      </c>
      <c r="H39" s="51">
        <f>'[3]arkusz główny'!V162</f>
        <v>10115497.399999999</v>
      </c>
      <c r="I39" s="116">
        <f t="shared" si="5"/>
        <v>0.98691812729082573</v>
      </c>
      <c r="J39" s="53">
        <f>'[3]arkusz główny'!AK162</f>
        <v>570</v>
      </c>
      <c r="K39" s="54">
        <f>'[3]arkusz główny'!AL162</f>
        <v>9979061.1999999993</v>
      </c>
      <c r="L39" s="54">
        <f>'[3]arkusz główny'!AM162</f>
        <v>6349673.71</v>
      </c>
      <c r="M39" s="54">
        <f>'[3]arkusz główny'!AN162</f>
        <v>2332100.96</v>
      </c>
      <c r="N39" s="117">
        <f t="shared" si="6"/>
        <v>0.97298293556937265</v>
      </c>
      <c r="O39" s="118">
        <f>'[3]arkusz główny'!AR162</f>
        <v>2396857</v>
      </c>
    </row>
    <row r="40" spans="1:16" x14ac:dyDescent="0.2">
      <c r="A40" s="56">
        <v>7</v>
      </c>
      <c r="B40" s="57" t="s">
        <v>70</v>
      </c>
      <c r="C40" s="58">
        <f>'[3]arkusz główny'!F168</f>
        <v>10210631958.914824</v>
      </c>
      <c r="D40" s="59">
        <f>SUM(D41:D45)</f>
        <v>13052</v>
      </c>
      <c r="E40" s="60">
        <f>SUM(E41:E45)</f>
        <v>21345877283.476181</v>
      </c>
      <c r="F40" s="61">
        <f t="shared" si="4"/>
        <v>2.09055398033804</v>
      </c>
      <c r="G40" s="62">
        <f>SUM(G41:G45)</f>
        <v>6813</v>
      </c>
      <c r="H40" s="60">
        <f>SUM(H41:H45)</f>
        <v>10516707580.313704</v>
      </c>
      <c r="I40" s="63">
        <f t="shared" si="5"/>
        <v>1.0299761682362518</v>
      </c>
      <c r="J40" s="64">
        <f>'[3]arkusz główny'!AK168</f>
        <v>2279</v>
      </c>
      <c r="K40" s="65">
        <f>SUM(K41:K45)</f>
        <v>7555908770.8199997</v>
      </c>
      <c r="L40" s="65">
        <f>SUM(L41:L45)</f>
        <v>5070726757.2200003</v>
      </c>
      <c r="M40" s="65">
        <f>SUM(M41:M45)</f>
        <v>1726399641.51</v>
      </c>
      <c r="N40" s="66">
        <f t="shared" si="6"/>
        <v>0.73092082693764426</v>
      </c>
      <c r="O40" s="67">
        <f>'[3]arkusz główny'!AR168</f>
        <v>2361951634</v>
      </c>
      <c r="P40" s="68"/>
    </row>
    <row r="41" spans="1:16" x14ac:dyDescent="0.2">
      <c r="A41" s="277" t="s">
        <v>71</v>
      </c>
      <c r="B41" s="87" t="s">
        <v>72</v>
      </c>
      <c r="C41" s="266"/>
      <c r="D41" s="41">
        <f>'[3]arkusz główny'!H169</f>
        <v>6638</v>
      </c>
      <c r="E41" s="42">
        <f>'[3]arkusz główny'!I169</f>
        <v>10021489203.127947</v>
      </c>
      <c r="F41" s="275"/>
      <c r="G41" s="44">
        <f>'[3]arkusz główny'!U169</f>
        <v>3100</v>
      </c>
      <c r="H41" s="42">
        <f>'[3]arkusz główny'!V169</f>
        <v>4364284684.9116774</v>
      </c>
      <c r="I41" s="269"/>
      <c r="J41" s="45">
        <f>'[3]arkusz główny'!AK169</f>
        <v>1398</v>
      </c>
      <c r="K41" s="46">
        <f>'[3]arkusz główny'!AL169</f>
        <v>3140776632.1199999</v>
      </c>
      <c r="L41" s="46">
        <f>'[3]arkusz główny'!AM169</f>
        <v>1998476160.1099999</v>
      </c>
      <c r="M41" s="46">
        <f>'[3]arkusz główny'!AN169</f>
        <v>729784551.13</v>
      </c>
      <c r="N41" s="271"/>
      <c r="O41" s="273"/>
    </row>
    <row r="42" spans="1:16" ht="24" customHeight="1" x14ac:dyDescent="0.2">
      <c r="A42" s="293"/>
      <c r="B42" s="87" t="s">
        <v>73</v>
      </c>
      <c r="C42" s="266"/>
      <c r="D42" s="95">
        <f>'[3]arkusz główny'!H170</f>
        <v>4423</v>
      </c>
      <c r="E42" s="96">
        <f>'[3]arkusz główny'!I170</f>
        <v>9876353797.7796421</v>
      </c>
      <c r="F42" s="275"/>
      <c r="G42" s="97">
        <f>'[3]arkusz główny'!U170</f>
        <v>2566</v>
      </c>
      <c r="H42" s="96">
        <f>'[3]arkusz główny'!V170</f>
        <v>5315127923.0265179</v>
      </c>
      <c r="I42" s="269"/>
      <c r="J42" s="82">
        <f>'[3]arkusz główny'!AK170</f>
        <v>1447</v>
      </c>
      <c r="K42" s="83">
        <f>'[3]arkusz główny'!AL170</f>
        <v>3633517972.6999993</v>
      </c>
      <c r="L42" s="83">
        <f>'[3]arkusz główny'!AM170</f>
        <v>2574909507.8899999</v>
      </c>
      <c r="M42" s="83">
        <f>'[3]arkusz główny'!AN170</f>
        <v>821281532.93999994</v>
      </c>
      <c r="N42" s="271"/>
      <c r="O42" s="273"/>
    </row>
    <row r="43" spans="1:16" x14ac:dyDescent="0.2">
      <c r="A43" s="277" t="s">
        <v>74</v>
      </c>
      <c r="B43" s="84" t="s">
        <v>75</v>
      </c>
      <c r="C43" s="266"/>
      <c r="D43" s="95">
        <f>'[3]arkusz główny'!H173</f>
        <v>1538</v>
      </c>
      <c r="E43" s="96">
        <f>'[3]arkusz główny'!I173</f>
        <v>944294693.04759717</v>
      </c>
      <c r="F43" s="275"/>
      <c r="G43" s="97">
        <f>'[3]arkusz główny'!U173</f>
        <v>859</v>
      </c>
      <c r="H43" s="96">
        <f>'[3]arkusz główny'!V173</f>
        <v>532739785.4103269</v>
      </c>
      <c r="I43" s="269"/>
      <c r="J43" s="82" t="str">
        <f>'[3]arkusz główny'!AK173</f>
        <v>63 3</v>
      </c>
      <c r="K43" s="83">
        <f>'[3]arkusz główny'!AL173</f>
        <v>488275811.22000003</v>
      </c>
      <c r="L43" s="83">
        <f>'[3]arkusz główny'!AM173</f>
        <v>310689895.13999999</v>
      </c>
      <c r="M43" s="83">
        <f>'[3]arkusz główny'!AN173</f>
        <v>109055887.72</v>
      </c>
      <c r="N43" s="271"/>
      <c r="O43" s="273"/>
    </row>
    <row r="44" spans="1:16" ht="24" x14ac:dyDescent="0.2">
      <c r="A44" s="293"/>
      <c r="B44" s="74" t="s">
        <v>76</v>
      </c>
      <c r="C44" s="266"/>
      <c r="D44" s="95">
        <f>'[3]arkusz główny'!H174</f>
        <v>350</v>
      </c>
      <c r="E44" s="96">
        <f>'[3]arkusz główny'!I174</f>
        <v>444843734.68042427</v>
      </c>
      <c r="F44" s="275"/>
      <c r="G44" s="97">
        <f>'[3]arkusz główny'!U174</f>
        <v>213</v>
      </c>
      <c r="H44" s="96">
        <f>'[3]arkusz główny'!V174</f>
        <v>260735803.98828223</v>
      </c>
      <c r="I44" s="269"/>
      <c r="J44" s="82">
        <f>'[3]arkusz główny'!AK174</f>
        <v>209</v>
      </c>
      <c r="K44" s="83">
        <f>'[3]arkusz główny'!AL174</f>
        <v>250708588.21000004</v>
      </c>
      <c r="L44" s="83">
        <f>'[3]arkusz główny'!AM174</f>
        <v>159525873.91999999</v>
      </c>
      <c r="M44" s="83">
        <f>'[3]arkusz główny'!AN174</f>
        <v>56708990.080000006</v>
      </c>
      <c r="N44" s="271"/>
      <c r="O44" s="273"/>
    </row>
    <row r="45" spans="1:16" x14ac:dyDescent="0.2">
      <c r="A45" s="128" t="s">
        <v>77</v>
      </c>
      <c r="B45" s="84" t="s">
        <v>78</v>
      </c>
      <c r="C45" s="266"/>
      <c r="D45" s="50">
        <f>'[3]arkusz główny'!H175</f>
        <v>103</v>
      </c>
      <c r="E45" s="51">
        <f>'[3]arkusz główny'!I175</f>
        <v>58895854.840573631</v>
      </c>
      <c r="F45" s="275"/>
      <c r="G45" s="52">
        <f>'[3]arkusz główny'!U175</f>
        <v>75</v>
      </c>
      <c r="H45" s="51">
        <f>'[3]arkusz główny'!V175</f>
        <v>43819382.976900831</v>
      </c>
      <c r="I45" s="269"/>
      <c r="J45" s="53">
        <f>'[3]arkusz główny'!AK175</f>
        <v>75</v>
      </c>
      <c r="K45" s="54">
        <f>'[3]arkusz główny'!AL175</f>
        <v>42629766.57</v>
      </c>
      <c r="L45" s="54">
        <f>'[3]arkusz główny'!AM175</f>
        <v>27125320.16</v>
      </c>
      <c r="M45" s="54">
        <f>'[3]arkusz główny'!AN175</f>
        <v>9568679.6400000006</v>
      </c>
      <c r="N45" s="271"/>
      <c r="O45" s="273"/>
    </row>
    <row r="46" spans="1:16" x14ac:dyDescent="0.2">
      <c r="A46" s="56">
        <v>8</v>
      </c>
      <c r="B46" s="57" t="s">
        <v>79</v>
      </c>
      <c r="C46" s="58">
        <f>'[3]arkusz główny'!F177</f>
        <v>1049021390.7933249</v>
      </c>
      <c r="D46" s="59">
        <f>'[3]arkusz główny'!H177</f>
        <v>36628</v>
      </c>
      <c r="E46" s="60">
        <f>'[3]arkusz główny'!I177</f>
        <v>154300127.54000002</v>
      </c>
      <c r="F46" s="61">
        <f>IFERROR(E46/C46,".")</f>
        <v>0.14708959120777335</v>
      </c>
      <c r="G46" s="62">
        <f>'[3]arkusz główny'!U177</f>
        <v>31982</v>
      </c>
      <c r="H46" s="60">
        <f>'[3]arkusz główny'!V177</f>
        <v>1075010222.1900001</v>
      </c>
      <c r="I46" s="63">
        <f>IFERROR(H46/C46,".")</f>
        <v>1.024774357915639</v>
      </c>
      <c r="J46" s="64">
        <f>'[3]arkusz główny'!AK177</f>
        <v>19097</v>
      </c>
      <c r="K46" s="65">
        <f>'[3]arkusz główny'!AL177</f>
        <v>1027623721.0600001</v>
      </c>
      <c r="L46" s="65">
        <f>'[3]arkusz główny'!AM177</f>
        <v>653875440.63</v>
      </c>
      <c r="M46" s="65">
        <f>'[3]arkusz główny'!AN177</f>
        <v>233873065.61000001</v>
      </c>
      <c r="N46" s="66">
        <f>IFERROR(M46/O46,".")</f>
        <v>0.97818388515978105</v>
      </c>
      <c r="O46" s="67">
        <f>'[3]arkusz główny'!AR177</f>
        <v>239089060</v>
      </c>
      <c r="P46" s="68"/>
    </row>
    <row r="47" spans="1:16" x14ac:dyDescent="0.2">
      <c r="A47" s="129" t="s">
        <v>80</v>
      </c>
      <c r="B47" s="130" t="s">
        <v>81</v>
      </c>
      <c r="C47" s="290"/>
      <c r="D47" s="131">
        <f>'[3]arkusz główny'!H178</f>
        <v>33989</v>
      </c>
      <c r="E47" s="132">
        <f>'[3]arkusz główny'!I178</f>
        <v>138110775.26000002</v>
      </c>
      <c r="F47" s="133"/>
      <c r="G47" s="134">
        <f>'[3]arkusz główny'!U178</f>
        <v>30159</v>
      </c>
      <c r="H47" s="132">
        <f>'[3]arkusz główny'!V178</f>
        <v>1065798520</v>
      </c>
      <c r="I47" s="135"/>
      <c r="J47" s="136">
        <f>'[3]arkusz główny'!AK178</f>
        <v>18641</v>
      </c>
      <c r="K47" s="137">
        <f>'[3]arkusz główny'!AL178</f>
        <v>1018395017.3900001</v>
      </c>
      <c r="L47" s="137">
        <f>'[3]arkusz główny'!AM178</f>
        <v>648003225.66999996</v>
      </c>
      <c r="M47" s="137">
        <f>'[3]arkusz główny'!AN178</f>
        <v>231842585.19999999</v>
      </c>
      <c r="N47" s="138"/>
      <c r="O47" s="139"/>
    </row>
    <row r="48" spans="1:16" x14ac:dyDescent="0.2">
      <c r="A48" s="277" t="s">
        <v>82</v>
      </c>
      <c r="B48" s="140" t="s">
        <v>83</v>
      </c>
      <c r="C48" s="291"/>
      <c r="D48" s="141">
        <f>'[3]arkusz główny'!H179</f>
        <v>33827</v>
      </c>
      <c r="E48" s="142">
        <f>'[3]arkusz główny'!I179</f>
        <v>135715931.36000001</v>
      </c>
      <c r="F48" s="294"/>
      <c r="G48" s="143">
        <f>'[3]arkusz główny'!U179</f>
        <v>30102</v>
      </c>
      <c r="H48" s="144">
        <f>'[3]zobowiązania wieloletnie'!F10</f>
        <v>114820000</v>
      </c>
      <c r="I48" s="295"/>
      <c r="J48" s="145">
        <f>'[3]arkusz główny'!AK179</f>
        <v>2881</v>
      </c>
      <c r="K48" s="146">
        <f>'[3]arkusz główny'!AL179</f>
        <v>115169842.19</v>
      </c>
      <c r="L48" s="146">
        <f>'[3]arkusz główny'!AM179</f>
        <v>73282323.450000003</v>
      </c>
      <c r="M48" s="146">
        <f>'[3]arkusz główny'!AN179</f>
        <v>26095404.669999998</v>
      </c>
      <c r="N48" s="296"/>
      <c r="O48" s="297"/>
    </row>
    <row r="49" spans="1:16" x14ac:dyDescent="0.2">
      <c r="A49" s="285"/>
      <c r="B49" s="147" t="s">
        <v>84</v>
      </c>
      <c r="C49" s="291"/>
      <c r="D49" s="141">
        <f>'[3]arkusz główny'!H206</f>
        <v>162</v>
      </c>
      <c r="E49" s="142">
        <f>'[3]arkusz główny'!I206</f>
        <v>2394843.9</v>
      </c>
      <c r="F49" s="294"/>
      <c r="G49" s="148">
        <f>'[3]arkusz główny'!U206</f>
        <v>57</v>
      </c>
      <c r="H49" s="149">
        <f>'[3]zobowiązania wieloletnie'!F11</f>
        <v>419307000</v>
      </c>
      <c r="I49" s="295"/>
      <c r="J49" s="145">
        <f>'[3]arkusz główny'!AK206</f>
        <v>9476</v>
      </c>
      <c r="K49" s="146">
        <f>'[3]arkusz główny'!AL206</f>
        <v>418580599.5</v>
      </c>
      <c r="L49" s="146">
        <f>'[3]arkusz główny'!AM206</f>
        <v>266341915.22000006</v>
      </c>
      <c r="M49" s="146">
        <f>'[3]arkusz główny'!AN206</f>
        <v>95446732.189999983</v>
      </c>
      <c r="N49" s="296"/>
      <c r="O49" s="297"/>
    </row>
    <row r="50" spans="1:16" x14ac:dyDescent="0.2">
      <c r="A50" s="293"/>
      <c r="B50" s="147" t="s">
        <v>85</v>
      </c>
      <c r="C50" s="291"/>
      <c r="D50" s="150"/>
      <c r="E50" s="151"/>
      <c r="F50" s="294"/>
      <c r="G50" s="152"/>
      <c r="H50" s="149">
        <f>'[3]arkusz główny'!V219</f>
        <v>531671520</v>
      </c>
      <c r="I50" s="295"/>
      <c r="J50" s="145">
        <f>'[3]arkusz główny'!AK219</f>
        <v>7907</v>
      </c>
      <c r="K50" s="146">
        <f>'[3]arkusz główny'!AL219</f>
        <v>484644575.70000005</v>
      </c>
      <c r="L50" s="146">
        <f>'[3]arkusz główny'!AM219</f>
        <v>308378987</v>
      </c>
      <c r="M50" s="146">
        <f>'[3]arkusz główny'!AN219</f>
        <v>110300448.33999999</v>
      </c>
      <c r="N50" s="296"/>
      <c r="O50" s="297"/>
    </row>
    <row r="51" spans="1:16" s="157" customFormat="1" x14ac:dyDescent="0.2">
      <c r="A51" s="153" t="s">
        <v>86</v>
      </c>
      <c r="B51" s="154" t="s">
        <v>87</v>
      </c>
      <c r="C51" s="292"/>
      <c r="D51" s="131">
        <f>'[3]arkusz główny'!H230</f>
        <v>2639</v>
      </c>
      <c r="E51" s="132">
        <f>'[3]arkusz główny'!I230</f>
        <v>16189352.279999999</v>
      </c>
      <c r="F51" s="133"/>
      <c r="G51" s="155">
        <f>'[3]arkusz główny'!U230</f>
        <v>1823</v>
      </c>
      <c r="H51" s="156">
        <f>'[3]arkusz główny'!V230</f>
        <v>9211702.1899999995</v>
      </c>
      <c r="I51" s="135"/>
      <c r="J51" s="136">
        <f>'[3]arkusz główny'!AK230</f>
        <v>1357</v>
      </c>
      <c r="K51" s="137">
        <f>'[3]arkusz główny'!AL230</f>
        <v>9228703.6700000018</v>
      </c>
      <c r="L51" s="137">
        <f>'[3]arkusz główny'!AM230</f>
        <v>5872214.96</v>
      </c>
      <c r="M51" s="137">
        <f>'[3]arkusz główny'!AN230</f>
        <v>2030480.4100000001</v>
      </c>
      <c r="N51" s="138"/>
      <c r="O51" s="139"/>
    </row>
    <row r="52" spans="1:16" x14ac:dyDescent="0.2">
      <c r="A52" s="56">
        <v>9</v>
      </c>
      <c r="B52" s="57" t="s">
        <v>88</v>
      </c>
      <c r="C52" s="58">
        <f>'[3]arkusz główny'!F237</f>
        <v>1247003167.57495</v>
      </c>
      <c r="D52" s="59">
        <f>SUM(D53:D54)</f>
        <v>804</v>
      </c>
      <c r="E52" s="60"/>
      <c r="F52" s="61"/>
      <c r="G52" s="62">
        <f>SUM(G53)</f>
        <v>772</v>
      </c>
      <c r="H52" s="60">
        <f>'[3]zobowiązania wieloletnie'!F13</f>
        <v>1287463622.6071036</v>
      </c>
      <c r="I52" s="63">
        <f>IFERROR(H52/C52,".")</f>
        <v>1.0324461525713982</v>
      </c>
      <c r="J52" s="64">
        <f>J53+J54</f>
        <v>1505</v>
      </c>
      <c r="K52" s="65">
        <f>SUM(K53:K54)</f>
        <v>1174710833.02</v>
      </c>
      <c r="L52" s="65">
        <f>SUM(L53:L54)</f>
        <v>747054435.92999995</v>
      </c>
      <c r="M52" s="65">
        <f>SUM(M53:M54)</f>
        <v>266073434.87</v>
      </c>
      <c r="N52" s="66">
        <f>IFERROR(M52/O52,".")</f>
        <v>0.93880740879445168</v>
      </c>
      <c r="O52" s="67">
        <f>'[3]arkusz główny'!AR237</f>
        <v>283416420</v>
      </c>
      <c r="P52" s="68"/>
    </row>
    <row r="53" spans="1:16" x14ac:dyDescent="0.2">
      <c r="A53" s="285" t="s">
        <v>89</v>
      </c>
      <c r="B53" s="158" t="s">
        <v>90</v>
      </c>
      <c r="C53" s="266"/>
      <c r="D53" s="41">
        <f>'[3]arkusz główny'!H238</f>
        <v>804</v>
      </c>
      <c r="E53" s="284"/>
      <c r="F53" s="275"/>
      <c r="G53" s="44">
        <f>'[3]arkusz główny'!U238</f>
        <v>772</v>
      </c>
      <c r="H53" s="144">
        <f>'[3]zobowiązania wieloletnie'!F14</f>
        <v>1009118763.2971035</v>
      </c>
      <c r="I53" s="269"/>
      <c r="J53" s="160">
        <f>'[3]arkusz główny'!AK238</f>
        <v>749</v>
      </c>
      <c r="K53" s="83">
        <f>'[3]arkusz główny'!AL238</f>
        <v>903323247.26999998</v>
      </c>
      <c r="L53" s="46">
        <f>'[3]arkusz główny'!AM238</f>
        <v>574370524.27999997</v>
      </c>
      <c r="M53" s="46">
        <f>'[3]arkusz główny'!AN238</f>
        <v>203065185.55000001</v>
      </c>
      <c r="N53" s="271"/>
      <c r="O53" s="273"/>
    </row>
    <row r="54" spans="1:16" x14ac:dyDescent="0.2">
      <c r="A54" s="285"/>
      <c r="B54" s="161" t="s">
        <v>39</v>
      </c>
      <c r="C54" s="266"/>
      <c r="D54" s="162"/>
      <c r="E54" s="284"/>
      <c r="F54" s="275"/>
      <c r="G54" s="163"/>
      <c r="H54" s="164">
        <f>'[3]zobowiązania wieloletnie'!F15</f>
        <v>278344859.31</v>
      </c>
      <c r="I54" s="269"/>
      <c r="J54" s="53">
        <f>'[3]arkusz główny'!AK251</f>
        <v>756</v>
      </c>
      <c r="K54" s="54">
        <f>'[3]arkusz główny'!AL251</f>
        <v>271387585.75</v>
      </c>
      <c r="L54" s="54">
        <f>'[3]arkusz główny'!AM251</f>
        <v>172683911.65000001</v>
      </c>
      <c r="M54" s="54">
        <f>'[3]arkusz główny'!AN251</f>
        <v>63008249.32</v>
      </c>
      <c r="N54" s="271"/>
      <c r="O54" s="273"/>
    </row>
    <row r="55" spans="1:16" x14ac:dyDescent="0.2">
      <c r="A55" s="56">
        <v>10</v>
      </c>
      <c r="B55" s="165" t="s">
        <v>91</v>
      </c>
      <c r="C55" s="58">
        <f>'[3]arkusz główny'!F252</f>
        <v>8538748450.9599991</v>
      </c>
      <c r="D55" s="59">
        <f>'[3]arkusz główny'!H252</f>
        <v>682710</v>
      </c>
      <c r="E55" s="60"/>
      <c r="F55" s="61"/>
      <c r="G55" s="62">
        <f>'[3]arkusz główny'!U252</f>
        <v>644067</v>
      </c>
      <c r="H55" s="60">
        <f>'[3]zobowiązania wieloletnie'!F16</f>
        <v>8608881742.1100006</v>
      </c>
      <c r="I55" s="63">
        <f>IFERROR(H55/C55,".")</f>
        <v>1.0082135328792965</v>
      </c>
      <c r="J55" s="64">
        <f>'[3]arkusz główny'!AK252</f>
        <v>123011</v>
      </c>
      <c r="K55" s="166">
        <f>'[3]arkusz główny'!AL252</f>
        <v>8618156618.4099998</v>
      </c>
      <c r="L55" s="166">
        <f>'[3]arkusz główny'!AM252</f>
        <v>5483722769.5699997</v>
      </c>
      <c r="M55" s="166">
        <f>'[3]arkusz główny'!AN252</f>
        <v>1946815787.2799997</v>
      </c>
      <c r="N55" s="167">
        <f>IFERROR(M55/O55,".")</f>
        <v>1.0088884535154667</v>
      </c>
      <c r="O55" s="67">
        <f>'[3]arkusz główny'!AR252</f>
        <v>1929664058</v>
      </c>
      <c r="P55" s="68"/>
    </row>
    <row r="56" spans="1:16" x14ac:dyDescent="0.2">
      <c r="A56" s="48" t="s">
        <v>92</v>
      </c>
      <c r="B56" s="140" t="s">
        <v>93</v>
      </c>
      <c r="C56" s="266"/>
      <c r="D56" s="168">
        <f>'[3]arkusz główny'!H253</f>
        <v>638749</v>
      </c>
      <c r="E56" s="289"/>
      <c r="F56" s="276"/>
      <c r="G56" s="171">
        <f>'[3]arkusz główny'!U253</f>
        <v>604898</v>
      </c>
      <c r="H56" s="172">
        <f>'[3]arkusz główny'!V253</f>
        <v>7841239311.4499998</v>
      </c>
      <c r="I56" s="287"/>
      <c r="J56" s="174">
        <f>'[3]arkusz główny'!AK253</f>
        <v>115613</v>
      </c>
      <c r="K56" s="175">
        <f>'[3]arkusz główny'!AL253</f>
        <v>7973637662.8199997</v>
      </c>
      <c r="L56" s="175">
        <f>'[3]arkusz główny'!AM253</f>
        <v>5073615726.9700003</v>
      </c>
      <c r="M56" s="175">
        <f>'[3]arkusz główny'!AN253</f>
        <v>1801563569.1499996</v>
      </c>
      <c r="N56" s="288"/>
      <c r="O56" s="273"/>
    </row>
    <row r="57" spans="1:16" x14ac:dyDescent="0.2">
      <c r="A57" s="128" t="s">
        <v>94</v>
      </c>
      <c r="B57" s="140" t="s">
        <v>93</v>
      </c>
      <c r="C57" s="266"/>
      <c r="D57" s="105">
        <f>'[3]arkusz główny'!H254</f>
        <v>61439</v>
      </c>
      <c r="E57" s="289"/>
      <c r="F57" s="276"/>
      <c r="G57" s="108">
        <f>'[3]arkusz główny'!U254</f>
        <v>58018</v>
      </c>
      <c r="H57" s="106">
        <f>'[3]arkusz główny'!V254</f>
        <v>638434698.80999994</v>
      </c>
      <c r="I57" s="287"/>
      <c r="J57" s="174">
        <f>'[3]arkusz główny'!AK254</f>
        <v>13526</v>
      </c>
      <c r="K57" s="175">
        <f>'[3]arkusz główny'!AL254</f>
        <v>644518955.59000003</v>
      </c>
      <c r="L57" s="175">
        <f>'[3]arkusz główny'!AM254</f>
        <v>410107042.59999996</v>
      </c>
      <c r="M57" s="175">
        <f>'[3]arkusz główny'!AN254</f>
        <v>145252218.13</v>
      </c>
      <c r="N57" s="288"/>
      <c r="O57" s="273"/>
    </row>
    <row r="58" spans="1:16" x14ac:dyDescent="0.2">
      <c r="A58" s="280" t="s">
        <v>95</v>
      </c>
      <c r="B58" s="140" t="s">
        <v>83</v>
      </c>
      <c r="C58" s="266"/>
      <c r="D58" s="177">
        <f>'[3]arkusz główny'!H255</f>
        <v>532996</v>
      </c>
      <c r="E58" s="289"/>
      <c r="F58" s="276"/>
      <c r="G58" s="178">
        <f>'[3]arkusz główny'!U255</f>
        <v>500339</v>
      </c>
      <c r="H58" s="179">
        <f>'[3]zobowiązania wieloletnie'!F17</f>
        <v>7065976919.1300001</v>
      </c>
      <c r="I58" s="287"/>
      <c r="J58" s="174">
        <f>'[3]arkusz główny'!AK255</f>
        <v>94503</v>
      </c>
      <c r="K58" s="175">
        <f>'[3]arkusz główny'!AL255</f>
        <v>7075056032.5199995</v>
      </c>
      <c r="L58" s="175">
        <f>'[3]arkusz główny'!AM255</f>
        <v>4501865766.749999</v>
      </c>
      <c r="M58" s="175">
        <f>'[3]arkusz główny'!AN255</f>
        <v>1589377514.5100002</v>
      </c>
      <c r="N58" s="288"/>
      <c r="O58" s="273"/>
    </row>
    <row r="59" spans="1:16" x14ac:dyDescent="0.2">
      <c r="A59" s="264"/>
      <c r="B59" s="180" t="s">
        <v>84</v>
      </c>
      <c r="C59" s="266"/>
      <c r="D59" s="105">
        <f>'[3]arkusz główny'!H274</f>
        <v>149714</v>
      </c>
      <c r="E59" s="289"/>
      <c r="F59" s="276"/>
      <c r="G59" s="108">
        <f>'[3]arkusz główny'!U274</f>
        <v>143728</v>
      </c>
      <c r="H59" s="149">
        <f>'[3]zobowiązania wieloletnie'!F18</f>
        <v>1542904822.98</v>
      </c>
      <c r="I59" s="287"/>
      <c r="J59" s="174">
        <f>'[3]arkusz główny'!AK274</f>
        <v>57610</v>
      </c>
      <c r="K59" s="86">
        <f>'[3]arkusz główny'!AL274</f>
        <v>1543056469.0899997</v>
      </c>
      <c r="L59" s="86">
        <f>'[3]arkusz główny'!AM274</f>
        <v>981828931.31000018</v>
      </c>
      <c r="M59" s="86">
        <f>'[3]arkusz główny'!AN274</f>
        <v>357427708.40999997</v>
      </c>
      <c r="N59" s="288"/>
      <c r="O59" s="273"/>
    </row>
    <row r="60" spans="1:16" x14ac:dyDescent="0.2">
      <c r="A60" s="279"/>
      <c r="B60" s="181" t="s">
        <v>85</v>
      </c>
      <c r="C60" s="40"/>
      <c r="D60" s="182"/>
      <c r="E60" s="169"/>
      <c r="F60" s="170"/>
      <c r="G60" s="183"/>
      <c r="H60" s="184"/>
      <c r="I60" s="173"/>
      <c r="J60" s="174">
        <f>'[3]arkusz główny'!AK279</f>
        <v>1</v>
      </c>
      <c r="K60" s="86">
        <f>'[3]arkusz główny'!AL279</f>
        <v>44116.800000000003</v>
      </c>
      <c r="L60" s="86">
        <f>'[3]arkusz główny'!AM279</f>
        <v>28071.51</v>
      </c>
      <c r="M60" s="86">
        <f>'[3]arkusz główny'!AN279</f>
        <v>10564.36</v>
      </c>
      <c r="N60" s="176"/>
      <c r="O60" s="47"/>
    </row>
    <row r="61" spans="1:16" x14ac:dyDescent="0.2">
      <c r="A61" s="56">
        <v>11</v>
      </c>
      <c r="B61" s="57" t="s">
        <v>96</v>
      </c>
      <c r="C61" s="58">
        <f>'[3]arkusz główny'!F280</f>
        <v>3845726725.3952751</v>
      </c>
      <c r="D61" s="59">
        <f>'[3]arkusz główny'!H280</f>
        <v>176158</v>
      </c>
      <c r="E61" s="60"/>
      <c r="F61" s="61"/>
      <c r="G61" s="62">
        <f>'[3]arkusz główny'!U280</f>
        <v>169559</v>
      </c>
      <c r="H61" s="60">
        <f>'[3]zobowiązania wieloletnie'!F19</f>
        <v>3849338430.9499998</v>
      </c>
      <c r="I61" s="63">
        <f>IFERROR(H61/C61,".")</f>
        <v>1.0009391477378968</v>
      </c>
      <c r="J61" s="64">
        <f>'[3]arkusz główny'!AK280</f>
        <v>34348</v>
      </c>
      <c r="K61" s="166">
        <f>'[3]arkusz główny'!AL280</f>
        <v>3837493569.23</v>
      </c>
      <c r="L61" s="166">
        <f>'[3]arkusz główny'!AM280</f>
        <v>2441795184.4499998</v>
      </c>
      <c r="M61" s="166">
        <f>'[3]arkusz główny'!AN280</f>
        <v>869467356.15999997</v>
      </c>
      <c r="N61" s="167">
        <f>IFERROR(M61/O61,".")</f>
        <v>0.99701770906503617</v>
      </c>
      <c r="O61" s="67">
        <f>'[3]arkusz główny'!AR280</f>
        <v>872068117</v>
      </c>
      <c r="P61" s="68"/>
    </row>
    <row r="62" spans="1:16" ht="24" x14ac:dyDescent="0.2">
      <c r="A62" s="69" t="s">
        <v>97</v>
      </c>
      <c r="B62" s="39" t="s">
        <v>98</v>
      </c>
      <c r="C62" s="266"/>
      <c r="D62" s="168">
        <f>'[3]arkusz główny'!H281</f>
        <v>42137</v>
      </c>
      <c r="E62" s="286"/>
      <c r="F62" s="276"/>
      <c r="G62" s="171">
        <f>'[3]arkusz główny'!U281</f>
        <v>38291</v>
      </c>
      <c r="H62" s="172">
        <f>'[3]arkusz główny'!V281</f>
        <v>808859991.38999999</v>
      </c>
      <c r="I62" s="287"/>
      <c r="J62" s="174">
        <f>'[3]arkusz główny'!AK281</f>
        <v>16764</v>
      </c>
      <c r="K62" s="175">
        <f>'[3]arkusz główny'!AL281</f>
        <v>809850417.07000005</v>
      </c>
      <c r="L62" s="175">
        <f>'[3]arkusz główny'!AM281</f>
        <v>515307455.97000003</v>
      </c>
      <c r="M62" s="175">
        <f>'[3]arkusz główny'!AN281</f>
        <v>182015442.35999998</v>
      </c>
      <c r="N62" s="288"/>
      <c r="O62" s="273"/>
    </row>
    <row r="63" spans="1:16" x14ac:dyDescent="0.2">
      <c r="A63" s="128" t="s">
        <v>99</v>
      </c>
      <c r="B63" s="74" t="s">
        <v>100</v>
      </c>
      <c r="C63" s="266"/>
      <c r="D63" s="105">
        <f>'[3]arkusz główny'!H282</f>
        <v>148107</v>
      </c>
      <c r="E63" s="286"/>
      <c r="F63" s="276"/>
      <c r="G63" s="108">
        <f>'[3]arkusz główny'!U282</f>
        <v>143821</v>
      </c>
      <c r="H63" s="106">
        <f>'[3]arkusz główny'!V282</f>
        <v>3039686614.0599999</v>
      </c>
      <c r="I63" s="287"/>
      <c r="J63" s="174">
        <f>'[3]arkusz główny'!AK282</f>
        <v>33252</v>
      </c>
      <c r="K63" s="175">
        <f>'[3]arkusz główny'!AL282</f>
        <v>3027643152.1599998</v>
      </c>
      <c r="L63" s="175">
        <f>'[3]arkusz główny'!AM282</f>
        <v>1926487728.48</v>
      </c>
      <c r="M63" s="175">
        <f>'[3]arkusz główny'!AN282</f>
        <v>687451913.79999995</v>
      </c>
      <c r="N63" s="288"/>
      <c r="O63" s="273"/>
    </row>
    <row r="64" spans="1:16" x14ac:dyDescent="0.2">
      <c r="A64" s="280" t="s">
        <v>101</v>
      </c>
      <c r="B64" s="185" t="s">
        <v>90</v>
      </c>
      <c r="C64" s="266"/>
      <c r="D64" s="177">
        <f>'[3]arkusz główny'!H283</f>
        <v>135378</v>
      </c>
      <c r="E64" s="286"/>
      <c r="F64" s="276"/>
      <c r="G64" s="178">
        <f>'[3]arkusz główny'!U283</f>
        <v>129599</v>
      </c>
      <c r="H64" s="179">
        <f>'[3]zobowiązania wieloletnie'!F20</f>
        <v>3288300000</v>
      </c>
      <c r="I64" s="287"/>
      <c r="J64" s="110">
        <f>'[3]arkusz główny'!AK283</f>
        <v>24043</v>
      </c>
      <c r="K64" s="186">
        <f>'[3]arkusz główny'!AL283</f>
        <v>3276287097.1199999</v>
      </c>
      <c r="L64" s="186">
        <f>'[3]arkusz główny'!AM283</f>
        <v>2084699856.5</v>
      </c>
      <c r="M64" s="186">
        <f>'[3]arkusz główny'!AN283</f>
        <v>739568834.54999995</v>
      </c>
      <c r="N64" s="288"/>
      <c r="O64" s="273"/>
    </row>
    <row r="65" spans="1:16" x14ac:dyDescent="0.2">
      <c r="A65" s="264"/>
      <c r="B65" s="161" t="s">
        <v>39</v>
      </c>
      <c r="C65" s="266"/>
      <c r="D65" s="168">
        <f>'[3]arkusz główny'!H301</f>
        <v>40780</v>
      </c>
      <c r="E65" s="286"/>
      <c r="F65" s="276"/>
      <c r="G65" s="171">
        <f>'[3]arkusz główny'!U301</f>
        <v>39960</v>
      </c>
      <c r="H65" s="164">
        <f>'[3]zobowiązania wieloletnie'!F21</f>
        <v>561038430.95000005</v>
      </c>
      <c r="I65" s="287"/>
      <c r="J65" s="110">
        <f>'[3]arkusz główny'!AK301</f>
        <v>17901</v>
      </c>
      <c r="K65" s="86">
        <f>'[3]arkusz główny'!AL301</f>
        <v>561206472.11000001</v>
      </c>
      <c r="L65" s="86">
        <f>'[3]arkusz główny'!AM301</f>
        <v>357095327.94999999</v>
      </c>
      <c r="M65" s="86">
        <f>'[3]arkusz główny'!AN301</f>
        <v>129898521.60999998</v>
      </c>
      <c r="N65" s="288"/>
      <c r="O65" s="273"/>
    </row>
    <row r="66" spans="1:16" ht="24" x14ac:dyDescent="0.2">
      <c r="A66" s="56">
        <v>13</v>
      </c>
      <c r="B66" s="57" t="s">
        <v>102</v>
      </c>
      <c r="C66" s="58">
        <f>'[3]arkusz główny'!F306</f>
        <v>12492271699.760799</v>
      </c>
      <c r="D66" s="59">
        <f>'[3]arkusz główny'!H306</f>
        <v>7142229</v>
      </c>
      <c r="E66" s="60"/>
      <c r="F66" s="61"/>
      <c r="G66" s="62">
        <f>'[3]arkusz główny'!U306</f>
        <v>7002435</v>
      </c>
      <c r="H66" s="60">
        <f>'[3]arkusz główny'!V306</f>
        <v>12475752905.92</v>
      </c>
      <c r="I66" s="63">
        <f>IFERROR(H66/C66,".")</f>
        <v>0.99867767894920856</v>
      </c>
      <c r="J66" s="64">
        <f>'[3]arkusz główny'!AK306</f>
        <v>1099862</v>
      </c>
      <c r="K66" s="65">
        <f>'[3]arkusz główny'!AL306</f>
        <v>12511945573.179998</v>
      </c>
      <c r="L66" s="65">
        <f>'[3]arkusz główny'!AM306</f>
        <v>8468422188.8999996</v>
      </c>
      <c r="M66" s="65">
        <f>'[3]arkusz główny'!AN306</f>
        <v>2818760855.71</v>
      </c>
      <c r="N66" s="66">
        <f>IFERROR(M66/O66,".")</f>
        <v>1.0015607163123996</v>
      </c>
      <c r="O66" s="67">
        <f>'[3]arkusz główny'!AR306</f>
        <v>2814368425</v>
      </c>
      <c r="P66" s="68"/>
    </row>
    <row r="67" spans="1:16" x14ac:dyDescent="0.2">
      <c r="A67" s="38" t="s">
        <v>103</v>
      </c>
      <c r="B67" s="281" t="s">
        <v>104</v>
      </c>
      <c r="C67" s="266"/>
      <c r="D67" s="187">
        <f>'[3]arkusz główny'!H307</f>
        <v>279911</v>
      </c>
      <c r="E67" s="284"/>
      <c r="F67" s="275"/>
      <c r="G67" s="188">
        <f>'[3]arkusz główny'!U307</f>
        <v>275848</v>
      </c>
      <c r="H67" s="189">
        <f>'[3]arkusz główny'!V307</f>
        <v>622097320.8900001</v>
      </c>
      <c r="I67" s="269"/>
      <c r="J67" s="190">
        <f>'[3]arkusz główny'!AK307</f>
        <v>42189</v>
      </c>
      <c r="K67" s="191">
        <f>'[3]arkusz główny'!AL307</f>
        <v>624410699.04999995</v>
      </c>
      <c r="L67" s="191">
        <f>'[3]arkusz główny'!AM307</f>
        <v>424738063.90000004</v>
      </c>
      <c r="M67" s="191">
        <f>'[3]arkusz główny'!AN307</f>
        <v>140604682</v>
      </c>
      <c r="N67" s="271"/>
      <c r="O67" s="273"/>
    </row>
    <row r="68" spans="1:16" x14ac:dyDescent="0.2">
      <c r="A68" s="128" t="s">
        <v>105</v>
      </c>
      <c r="B68" s="282"/>
      <c r="C68" s="266"/>
      <c r="D68" s="187">
        <f>'[3]arkusz główny'!H308</f>
        <v>5929839</v>
      </c>
      <c r="E68" s="284"/>
      <c r="F68" s="275"/>
      <c r="G68" s="188">
        <f>'[3]arkusz główny'!U308</f>
        <v>5830788</v>
      </c>
      <c r="H68" s="189">
        <f>'[3]arkusz główny'!V308</f>
        <v>10460278834.790001</v>
      </c>
      <c r="I68" s="269"/>
      <c r="J68" s="192">
        <f>'[3]arkusz główny'!AK308</f>
        <v>940697</v>
      </c>
      <c r="K68" s="193">
        <f>'[3]arkusz główny'!AL308</f>
        <v>10487717789.690001</v>
      </c>
      <c r="L68" s="193">
        <f>'[3]arkusz główny'!AM308</f>
        <v>7073386859.6400003</v>
      </c>
      <c r="M68" s="193">
        <f>'[3]arkusz główny'!AN308</f>
        <v>2366675613.0700002</v>
      </c>
      <c r="N68" s="271"/>
      <c r="O68" s="273"/>
    </row>
    <row r="69" spans="1:16" x14ac:dyDescent="0.2">
      <c r="A69" s="128" t="s">
        <v>106</v>
      </c>
      <c r="B69" s="283"/>
      <c r="C69" s="266"/>
      <c r="D69" s="187">
        <f>'[3]arkusz główny'!H309</f>
        <v>1142983</v>
      </c>
      <c r="E69" s="284"/>
      <c r="F69" s="275"/>
      <c r="G69" s="188">
        <f>'[3]arkusz główny'!U309</f>
        <v>1110262</v>
      </c>
      <c r="H69" s="189">
        <f>'[3]arkusz główny'!V309</f>
        <v>1393376750.2400002</v>
      </c>
      <c r="I69" s="269"/>
      <c r="J69" s="192">
        <f>'[3]arkusz główny'!AK309</f>
        <v>223790</v>
      </c>
      <c r="K69" s="193">
        <f>'[3]arkusz główny'!AL309</f>
        <v>1399817084.4400003</v>
      </c>
      <c r="L69" s="193">
        <f>'[3]arkusz główny'!AM309</f>
        <v>970297265.3599999</v>
      </c>
      <c r="M69" s="193">
        <f>'[3]arkusz główny'!AN309</f>
        <v>311480560.64000005</v>
      </c>
      <c r="N69" s="271"/>
      <c r="O69" s="273"/>
    </row>
    <row r="70" spans="1:16" x14ac:dyDescent="0.2">
      <c r="A70" s="277" t="s">
        <v>107</v>
      </c>
      <c r="B70" s="185" t="s">
        <v>90</v>
      </c>
      <c r="C70" s="266"/>
      <c r="D70" s="194">
        <f>'[3]arkusz główny'!H310</f>
        <v>7141420</v>
      </c>
      <c r="E70" s="284"/>
      <c r="F70" s="275"/>
      <c r="G70" s="195">
        <f>'[3]arkusz główny'!U310</f>
        <v>7001626</v>
      </c>
      <c r="H70" s="196">
        <f>'[3]arkusz główny'!V310</f>
        <v>12471749365.620001</v>
      </c>
      <c r="I70" s="269"/>
      <c r="J70" s="110">
        <f>'[3]arkusz główny'!AK310</f>
        <v>1099783</v>
      </c>
      <c r="K70" s="86">
        <f>'[3]arkusz główny'!AL310</f>
        <v>12509520306.789999</v>
      </c>
      <c r="L70" s="86">
        <f>'[3]arkusz główny'!AM310</f>
        <v>8466878994.6399994</v>
      </c>
      <c r="M70" s="86">
        <f>'[3]arkusz główny'!AN310</f>
        <v>2818194645.8600001</v>
      </c>
      <c r="N70" s="271"/>
      <c r="O70" s="273"/>
    </row>
    <row r="71" spans="1:16" x14ac:dyDescent="0.2">
      <c r="A71" s="285"/>
      <c r="B71" s="161" t="s">
        <v>108</v>
      </c>
      <c r="C71" s="266"/>
      <c r="D71" s="50">
        <f>'[3]arkusz główny'!H320</f>
        <v>809</v>
      </c>
      <c r="E71" s="284"/>
      <c r="F71" s="275"/>
      <c r="G71" s="195">
        <f>'[3]arkusz główny'!U320</f>
        <v>809</v>
      </c>
      <c r="H71" s="196">
        <f>'[3]arkusz główny'!V320</f>
        <v>4003540.3000000003</v>
      </c>
      <c r="I71" s="269"/>
      <c r="J71" s="110">
        <f>'[3]arkusz główny'!AK320</f>
        <v>812</v>
      </c>
      <c r="K71" s="86">
        <f>'[3]arkusz główny'!AL320</f>
        <v>2425266.3899999997</v>
      </c>
      <c r="L71" s="86">
        <f>'[3]arkusz główny'!AM320</f>
        <v>1543194.2599999998</v>
      </c>
      <c r="M71" s="86">
        <f>'[3]arkusz główny'!AN320</f>
        <v>566209.84999999986</v>
      </c>
      <c r="N71" s="271"/>
      <c r="O71" s="273"/>
    </row>
    <row r="72" spans="1:16" x14ac:dyDescent="0.2">
      <c r="A72" s="197">
        <v>14</v>
      </c>
      <c r="B72" s="198" t="s">
        <v>109</v>
      </c>
      <c r="C72" s="199">
        <f>'[3]arkusz główny'!F322</f>
        <v>972516598.81422508</v>
      </c>
      <c r="D72" s="200">
        <f>'[3]arkusz główny'!H322</f>
        <v>144695</v>
      </c>
      <c r="E72" s="201"/>
      <c r="F72" s="202"/>
      <c r="G72" s="203">
        <f>'[3]arkusz główny'!U322</f>
        <v>136652</v>
      </c>
      <c r="H72" s="204">
        <f>'[3]arkusz główny'!V322</f>
        <v>969944283.81999993</v>
      </c>
      <c r="I72" s="205">
        <f>IFERROR(H72/C72,".")</f>
        <v>0.99735499116687409</v>
      </c>
      <c r="J72" s="206">
        <f>'[3]arkusz główny'!AK322</f>
        <v>57966</v>
      </c>
      <c r="K72" s="207">
        <f>'[3]arkusz główny'!AL322</f>
        <v>970879986.5200001</v>
      </c>
      <c r="L72" s="207">
        <f>'[3]arkusz główny'!AM322</f>
        <v>669081962.68999994</v>
      </c>
      <c r="M72" s="207">
        <f>'[3]arkusz główny'!AN322</f>
        <v>210731776.31999999</v>
      </c>
      <c r="N72" s="208">
        <f>IFERROR(M72/O72,".")</f>
        <v>0.9980665734583688</v>
      </c>
      <c r="O72" s="209">
        <f>'[3]arkusz główny'!AR322</f>
        <v>211140000</v>
      </c>
      <c r="P72" s="68"/>
    </row>
    <row r="73" spans="1:16" x14ac:dyDescent="0.2">
      <c r="A73" s="210">
        <v>16</v>
      </c>
      <c r="B73" s="165" t="s">
        <v>110</v>
      </c>
      <c r="C73" s="199">
        <f>'[3]arkusz główny'!F327</f>
        <v>719093253.94362509</v>
      </c>
      <c r="D73" s="200">
        <f>'[3]arkusz główny'!H327</f>
        <v>1112</v>
      </c>
      <c r="E73" s="204">
        <f>'[3]arkusz główny'!I327</f>
        <v>2554208040.1399999</v>
      </c>
      <c r="F73" s="211">
        <f>IFERROR(E73/C73,".")</f>
        <v>3.551984427794733</v>
      </c>
      <c r="G73" s="203">
        <f>'[3]arkusz główny'!U327</f>
        <v>438</v>
      </c>
      <c r="H73" s="204">
        <f>'[3]arkusz główny'!V327</f>
        <v>747258657</v>
      </c>
      <c r="I73" s="205">
        <f>IFERROR(H73/C73,".")</f>
        <v>1.0391679422688382</v>
      </c>
      <c r="J73" s="206">
        <f>'[3]arkusz główny'!AK327</f>
        <v>350</v>
      </c>
      <c r="K73" s="207">
        <f>'[3]arkusz główny'!AL327</f>
        <v>532812525.47000003</v>
      </c>
      <c r="L73" s="207">
        <f>'[3]arkusz główny'!AM327</f>
        <v>297607857.31999999</v>
      </c>
      <c r="M73" s="207">
        <f>'[3]arkusz główny'!AN327</f>
        <v>118991406.36000001</v>
      </c>
      <c r="N73" s="208">
        <f>IFERROR(M73/O73,".")</f>
        <v>0.7271352926437169</v>
      </c>
      <c r="O73" s="209">
        <f>'[3]arkusz główny'!AR327</f>
        <v>163644108</v>
      </c>
      <c r="P73" s="68"/>
    </row>
    <row r="74" spans="1:16" x14ac:dyDescent="0.2">
      <c r="A74" s="210">
        <v>17</v>
      </c>
      <c r="B74" s="165" t="s">
        <v>111</v>
      </c>
      <c r="C74" s="199">
        <f>'[3]arkusz główny'!F335</f>
        <v>15278279.509949999</v>
      </c>
      <c r="D74" s="212">
        <f>'[3]arkusz główny'!H335</f>
        <v>1683</v>
      </c>
      <c r="E74" s="204">
        <f>'[3]arkusz główny'!I335</f>
        <v>17204825.129999999</v>
      </c>
      <c r="F74" s="211">
        <f>IFERROR(E74/C74,".")</f>
        <v>1.1260970267493362</v>
      </c>
      <c r="G74" s="203">
        <f>'[3]arkusz główny'!U335</f>
        <v>1426</v>
      </c>
      <c r="H74" s="204">
        <f>'[3]arkusz główny'!V335</f>
        <v>15470010.33</v>
      </c>
      <c r="I74" s="205">
        <f>IFERROR(H74/C74,".")</f>
        <v>1.0125492415507347</v>
      </c>
      <c r="J74" s="206">
        <f>'[3]arkusz główny'!AK335</f>
        <v>914</v>
      </c>
      <c r="K74" s="207">
        <f>'[3]arkusz główny'!AL335</f>
        <v>15058422.360000001</v>
      </c>
      <c r="L74" s="207">
        <f>'[3]arkusz główny'!AM335</f>
        <v>9581666.9300000016</v>
      </c>
      <c r="M74" s="207">
        <f>'[3]arkusz główny'!AN335</f>
        <v>3417074.68</v>
      </c>
      <c r="N74" s="208">
        <f>IFERROR(M74/O74,".")</f>
        <v>0.98474774639769458</v>
      </c>
      <c r="O74" s="209">
        <f>'[3]arkusz główny'!AR335</f>
        <v>3470000</v>
      </c>
      <c r="P74" s="68"/>
    </row>
    <row r="75" spans="1:16" x14ac:dyDescent="0.2">
      <c r="A75" s="56">
        <v>19</v>
      </c>
      <c r="B75" s="57" t="s">
        <v>112</v>
      </c>
      <c r="C75" s="58">
        <f>'[3]arkusz główny'!F341</f>
        <v>4258018125.0973506</v>
      </c>
      <c r="D75" s="213">
        <f>D76+D77+D80+D83</f>
        <v>53797</v>
      </c>
      <c r="E75" s="60">
        <f>E76+E77+E80+E83</f>
        <v>6961216863.9681091</v>
      </c>
      <c r="F75" s="61">
        <f>IFERROR(E75/C75,".")</f>
        <v>1.634849044661818</v>
      </c>
      <c r="G75" s="62">
        <f>G76+G77+G80+G83</f>
        <v>31219</v>
      </c>
      <c r="H75" s="60">
        <f>H76+H77+H80+H83</f>
        <v>4308875554.4727974</v>
      </c>
      <c r="I75" s="63">
        <f>IFERROR(H75/C75,".")</f>
        <v>1.0119439203594944</v>
      </c>
      <c r="J75" s="64">
        <f>'[3]arkusz główny'!AK341</f>
        <v>24244</v>
      </c>
      <c r="K75" s="65">
        <f>K76+K77+K80+K83</f>
        <v>4305677033.1799994</v>
      </c>
      <c r="L75" s="65">
        <f>L76+L77+L80+L83</f>
        <v>2703658448.8699999</v>
      </c>
      <c r="M75" s="65">
        <f>M76+M77+M80+M83</f>
        <v>974049478.14999998</v>
      </c>
      <c r="N75" s="66">
        <f>IFERROR(M75/O75,".")</f>
        <v>1.0107881240794376</v>
      </c>
      <c r="O75" s="67">
        <f>'[3]arkusz główny'!AR341</f>
        <v>963653465</v>
      </c>
      <c r="P75" s="68"/>
    </row>
    <row r="76" spans="1:16" x14ac:dyDescent="0.2">
      <c r="A76" s="38" t="s">
        <v>113</v>
      </c>
      <c r="B76" s="214" t="s">
        <v>114</v>
      </c>
      <c r="C76" s="266"/>
      <c r="D76" s="215">
        <f>'[3]arkusz główny'!H342</f>
        <v>620</v>
      </c>
      <c r="E76" s="42">
        <f>'[3]arkusz główny'!I342</f>
        <v>61028000</v>
      </c>
      <c r="F76" s="275"/>
      <c r="G76" s="216">
        <f>'[3]arkusz główny'!U342</f>
        <v>603</v>
      </c>
      <c r="H76" s="96">
        <f>'[3]arkusz główny'!V342</f>
        <v>59640000</v>
      </c>
      <c r="I76" s="269"/>
      <c r="J76" s="45">
        <f>'[3]arkusz główny'!AK342</f>
        <v>334</v>
      </c>
      <c r="K76" s="217">
        <f>'[3]arkusz główny'!AL342</f>
        <v>59798460</v>
      </c>
      <c r="L76" s="217">
        <f>'[3]arkusz główny'!AM342</f>
        <v>38049760.07</v>
      </c>
      <c r="M76" s="217">
        <f>'[3]arkusz główny'!AN342</f>
        <v>13630497.820000002</v>
      </c>
      <c r="N76" s="271"/>
      <c r="O76" s="273"/>
    </row>
    <row r="77" spans="1:16" x14ac:dyDescent="0.2">
      <c r="A77" s="277" t="s">
        <v>115</v>
      </c>
      <c r="B77" s="87" t="s">
        <v>116</v>
      </c>
      <c r="C77" s="266"/>
      <c r="D77" s="95">
        <f>'[3]arkusz główny'!H345</f>
        <v>52499</v>
      </c>
      <c r="E77" s="96">
        <f>'[3]arkusz główny'!I345</f>
        <v>6024616634.6828585</v>
      </c>
      <c r="F77" s="275"/>
      <c r="G77" s="97">
        <f>SUM(G78:G79)</f>
        <v>30025</v>
      </c>
      <c r="H77" s="96">
        <f>SUM(H78:H79)</f>
        <v>3424364734.3470783</v>
      </c>
      <c r="I77" s="269"/>
      <c r="J77" s="82">
        <f>'[3]arkusz główny'!AK345</f>
        <v>24158</v>
      </c>
      <c r="K77" s="83">
        <f>'[3]arkusz główny'!AL345</f>
        <v>3439285749.4899993</v>
      </c>
      <c r="L77" s="83">
        <f>'[3]arkusz główny'!AM345</f>
        <v>2159165953.9299998</v>
      </c>
      <c r="M77" s="83">
        <f>'[3]arkusz główny'!AN345</f>
        <v>778360844.41999996</v>
      </c>
      <c r="N77" s="271"/>
      <c r="O77" s="273"/>
    </row>
    <row r="78" spans="1:16" x14ac:dyDescent="0.2">
      <c r="A78" s="278"/>
      <c r="B78" s="185" t="s">
        <v>117</v>
      </c>
      <c r="C78" s="266"/>
      <c r="D78" s="95">
        <f>'[3]arkusz główny'!H346</f>
        <v>52499</v>
      </c>
      <c r="E78" s="96">
        <f>'[3]arkusz główny'!I346</f>
        <v>6024616634.6828585</v>
      </c>
      <c r="F78" s="275"/>
      <c r="G78" s="97">
        <f>'[3]arkusz główny'!U346</f>
        <v>29962</v>
      </c>
      <c r="H78" s="96">
        <f>'[3]arkusz główny'!V346</f>
        <v>3419318053.8070784</v>
      </c>
      <c r="I78" s="269"/>
      <c r="J78" s="82">
        <f>'[3]arkusz główny'!AK346</f>
        <v>24105</v>
      </c>
      <c r="K78" s="83">
        <f>'[3]arkusz główny'!AL346</f>
        <v>3434239068.9499993</v>
      </c>
      <c r="L78" s="83">
        <f>'[3]arkusz główny'!AM346</f>
        <v>2155954751.3099999</v>
      </c>
      <c r="M78" s="83">
        <f>'[3]arkusz główny'!AN346</f>
        <v>777226132.75</v>
      </c>
      <c r="N78" s="271"/>
      <c r="O78" s="273"/>
    </row>
    <row r="79" spans="1:16" x14ac:dyDescent="0.2">
      <c r="A79" s="279"/>
      <c r="B79" s="161" t="s">
        <v>118</v>
      </c>
      <c r="C79" s="266"/>
      <c r="D79" s="218"/>
      <c r="E79" s="219"/>
      <c r="F79" s="275"/>
      <c r="G79" s="97">
        <f>'[3]arkusz główny'!U347</f>
        <v>63</v>
      </c>
      <c r="H79" s="96">
        <f>'[3]arkusz główny'!V347</f>
        <v>5046680.5399999991</v>
      </c>
      <c r="I79" s="269"/>
      <c r="J79" s="82">
        <f>'[3]arkusz główny'!AK347</f>
        <v>62</v>
      </c>
      <c r="K79" s="83">
        <f>'[3]arkusz główny'!AL347</f>
        <v>5046680.5399999991</v>
      </c>
      <c r="L79" s="83">
        <f>'[3]arkusz główny'!AM347</f>
        <v>3211202.62</v>
      </c>
      <c r="M79" s="83">
        <f>'[3]arkusz główny'!AN347</f>
        <v>1134711.67</v>
      </c>
      <c r="N79" s="271"/>
      <c r="O79" s="273"/>
    </row>
    <row r="80" spans="1:16" x14ac:dyDescent="0.2">
      <c r="A80" s="277" t="s">
        <v>119</v>
      </c>
      <c r="B80" s="87" t="s">
        <v>120</v>
      </c>
      <c r="C80" s="266"/>
      <c r="D80" s="95">
        <f>'[3]arkusz główny'!H348</f>
        <v>404</v>
      </c>
      <c r="E80" s="96">
        <f>'[3]arkusz główny'!I348</f>
        <v>244129322.9807418</v>
      </c>
      <c r="F80" s="275"/>
      <c r="G80" s="97">
        <f>SUM(G81:G82)</f>
        <v>318</v>
      </c>
      <c r="H80" s="96">
        <f>SUM(H81:H82)</f>
        <v>194925328.82121012</v>
      </c>
      <c r="I80" s="269"/>
      <c r="J80" s="82">
        <f>'[3]arkusz główny'!AK348</f>
        <v>284</v>
      </c>
      <c r="K80" s="83">
        <f>'[3]arkusz główny'!AL348</f>
        <v>181326283.55000001</v>
      </c>
      <c r="L80" s="83">
        <f>'[3]arkusz główny'!AM348</f>
        <v>109088660.61</v>
      </c>
      <c r="M80" s="83">
        <f>'[3]arkusz główny'!AN348</f>
        <v>40694704.780000001</v>
      </c>
      <c r="N80" s="271"/>
      <c r="O80" s="273"/>
    </row>
    <row r="81" spans="1:16" x14ac:dyDescent="0.2">
      <c r="A81" s="278"/>
      <c r="B81" s="185" t="s">
        <v>117</v>
      </c>
      <c r="C81" s="266"/>
      <c r="D81" s="50">
        <f>'[3]arkusz główny'!H349</f>
        <v>404</v>
      </c>
      <c r="E81" s="51">
        <f>'[3]arkusz główny'!I349</f>
        <v>244129322.9807418</v>
      </c>
      <c r="F81" s="275"/>
      <c r="G81" s="52">
        <f>'[3]arkusz główny'!U349</f>
        <v>314</v>
      </c>
      <c r="H81" s="51">
        <f>'[3]arkusz główny'!V349</f>
        <v>193955170.54121011</v>
      </c>
      <c r="I81" s="269"/>
      <c r="J81" s="53">
        <f>'[3]arkusz główny'!AK349</f>
        <v>283</v>
      </c>
      <c r="K81" s="54">
        <f>'[3]arkusz główny'!AL349</f>
        <v>180356125.27000001</v>
      </c>
      <c r="L81" s="54">
        <f>'[3]arkusz główny'!AM349</f>
        <v>108471348.92999999</v>
      </c>
      <c r="M81" s="54">
        <f>'[3]arkusz główny'!AN349</f>
        <v>40476858.140000001</v>
      </c>
      <c r="N81" s="271"/>
      <c r="O81" s="273"/>
    </row>
    <row r="82" spans="1:16" x14ac:dyDescent="0.2">
      <c r="A82" s="279"/>
      <c r="B82" s="161" t="s">
        <v>118</v>
      </c>
      <c r="C82" s="266"/>
      <c r="D82" s="218"/>
      <c r="E82" s="219"/>
      <c r="F82" s="276"/>
      <c r="G82" s="52">
        <f>'[3]arkusz główny'!U350</f>
        <v>4</v>
      </c>
      <c r="H82" s="51">
        <f>'[3]arkusz główny'!V350</f>
        <v>970158.28</v>
      </c>
      <c r="I82" s="269"/>
      <c r="J82" s="53">
        <f>'[3]arkusz główny'!AK350</f>
        <v>7</v>
      </c>
      <c r="K82" s="54">
        <f>'[3]arkusz główny'!AL350</f>
        <v>970158.28</v>
      </c>
      <c r="L82" s="54">
        <f>'[3]arkusz główny'!AM350</f>
        <v>617311.68000000005</v>
      </c>
      <c r="M82" s="54">
        <f>'[3]arkusz główny'!AN350</f>
        <v>217846.64</v>
      </c>
      <c r="N82" s="271"/>
      <c r="O82" s="273"/>
    </row>
    <row r="83" spans="1:16" x14ac:dyDescent="0.2">
      <c r="A83" s="48" t="s">
        <v>121</v>
      </c>
      <c r="B83" s="84" t="s">
        <v>122</v>
      </c>
      <c r="C83" s="266"/>
      <c r="D83" s="50">
        <f>'[3]arkusz główny'!H351</f>
        <v>274</v>
      </c>
      <c r="E83" s="51">
        <f>'[3]arkusz główny'!I351</f>
        <v>631442906.30450964</v>
      </c>
      <c r="F83" s="275"/>
      <c r="G83" s="52">
        <f>'[3]arkusz główny'!U351</f>
        <v>273</v>
      </c>
      <c r="H83" s="51">
        <f>'[3]arkusz główny'!V351</f>
        <v>629945491.30450964</v>
      </c>
      <c r="I83" s="269"/>
      <c r="J83" s="53">
        <f>'[3]arkusz główny'!AK351</f>
        <v>274</v>
      </c>
      <c r="K83" s="54">
        <f>'[3]arkusz główny'!AL351</f>
        <v>625266540.13999999</v>
      </c>
      <c r="L83" s="54">
        <f>'[3]arkusz główny'!AM351</f>
        <v>397354074.25999999</v>
      </c>
      <c r="M83" s="54">
        <f>'[3]arkusz główny'!AN351</f>
        <v>141363431.13</v>
      </c>
      <c r="N83" s="271"/>
      <c r="O83" s="273"/>
    </row>
    <row r="84" spans="1:16" x14ac:dyDescent="0.2">
      <c r="A84" s="56">
        <v>20</v>
      </c>
      <c r="B84" s="57" t="s">
        <v>123</v>
      </c>
      <c r="C84" s="58">
        <f>'[3]arkusz główny'!F352</f>
        <v>2099365014.5112753</v>
      </c>
      <c r="D84" s="59">
        <f>'[3]arkusz główny'!H352</f>
        <v>2132</v>
      </c>
      <c r="E84" s="60">
        <f>'[3]arkusz główny'!I352</f>
        <v>2196089898.7400007</v>
      </c>
      <c r="F84" s="61">
        <f>IFERROR(E84/C84,".")</f>
        <v>1.046073400080568</v>
      </c>
      <c r="G84" s="62">
        <f>'[3]arkusz główny'!U352</f>
        <v>2046</v>
      </c>
      <c r="H84" s="60">
        <f>'[3]arkusz główny'!V352</f>
        <v>2106217212.8899996</v>
      </c>
      <c r="I84" s="63">
        <f>IFERROR(H84/C84,".")</f>
        <v>1.0032639385392061</v>
      </c>
      <c r="J84" s="64">
        <f>'[3]arkusz główny'!AK352</f>
        <v>43</v>
      </c>
      <c r="K84" s="65">
        <f>'[3]arkusz główny'!AL352</f>
        <v>1728585287.9999998</v>
      </c>
      <c r="L84" s="65">
        <f>'[3]arkusz główny'!AM352</f>
        <v>1099898488.1700001</v>
      </c>
      <c r="M84" s="65">
        <f>'[3]arkusz główny'!AN352</f>
        <v>389381493.79999995</v>
      </c>
      <c r="N84" s="66">
        <f>IFERROR(M84/O84,".")</f>
        <v>0.81437056187994328</v>
      </c>
      <c r="O84" s="67">
        <f>'[3]arkusz główny'!AR352</f>
        <v>478137978</v>
      </c>
      <c r="P84" s="68"/>
    </row>
    <row r="85" spans="1:16" ht="24.75" customHeight="1" x14ac:dyDescent="0.2">
      <c r="A85" s="56">
        <f>'[3]arkusz główny'!B355</f>
        <v>21</v>
      </c>
      <c r="B85" s="57" t="e">
        <f>'[3]arkusz główny'!C355:D355</f>
        <v>#VALUE!</v>
      </c>
      <c r="C85" s="58">
        <f>'[3]arkusz główny'!F355</f>
        <v>1198799009.5253251</v>
      </c>
      <c r="D85" s="213">
        <f>'[3]arkusz główny'!H355</f>
        <v>195625</v>
      </c>
      <c r="E85" s="220"/>
      <c r="F85" s="221"/>
      <c r="G85" s="62">
        <f>'[3]arkusz główny'!U355</f>
        <v>180303</v>
      </c>
      <c r="H85" s="60">
        <f>'[3]arkusz główny'!V355</f>
        <v>1198849966.8999999</v>
      </c>
      <c r="I85" s="63">
        <f>IFERROR(H85/C85,".")</f>
        <v>1.0000425070210017</v>
      </c>
      <c r="J85" s="64">
        <f>'[3]arkusz główny'!AK355</f>
        <v>180340</v>
      </c>
      <c r="K85" s="65">
        <f>'[3]arkusz główny'!AL355</f>
        <v>1199187395.2399998</v>
      </c>
      <c r="L85" s="65">
        <f>'[3]arkusz główny'!AM355</f>
        <v>763042532.93000019</v>
      </c>
      <c r="M85" s="65">
        <f>'[3]arkusz główny'!AN355</f>
        <v>267027232.38999996</v>
      </c>
      <c r="N85" s="66">
        <f>IFERROR(M85/O85,".")</f>
        <v>1.000313453490419</v>
      </c>
      <c r="O85" s="67">
        <f>'[3]arkusz główny'!AR355</f>
        <v>266943558</v>
      </c>
      <c r="P85" s="68"/>
    </row>
    <row r="86" spans="1:16" ht="24.75" customHeight="1" x14ac:dyDescent="0.2">
      <c r="A86" s="56">
        <v>22</v>
      </c>
      <c r="B86" s="57" t="s">
        <v>124</v>
      </c>
      <c r="C86" s="58">
        <f>'[3]arkusz główny'!F356</f>
        <v>578724296.52167499</v>
      </c>
      <c r="D86" s="213">
        <f>'[3]arkusz główny'!H356</f>
        <v>34662</v>
      </c>
      <c r="E86" s="220"/>
      <c r="F86" s="221"/>
      <c r="G86" s="62">
        <f>'[3]arkusz główny'!U356</f>
        <v>30137</v>
      </c>
      <c r="H86" s="60">
        <f>'[3]arkusz główny'!V356</f>
        <v>578594815</v>
      </c>
      <c r="I86" s="63">
        <f>IFERROR(H86/C86,".")</f>
        <v>0.99977626389205843</v>
      </c>
      <c r="J86" s="64">
        <f>'[3]arkusz główny'!AK356</f>
        <v>30137</v>
      </c>
      <c r="K86" s="65">
        <f>'[3]arkusz główny'!AL356</f>
        <v>578724815</v>
      </c>
      <c r="L86" s="65">
        <f>'[3]arkusz główny'!AM356</f>
        <v>368242599.77000004</v>
      </c>
      <c r="M86" s="65">
        <f>'[3]arkusz główny'!AN356</f>
        <v>122722661.33</v>
      </c>
      <c r="N86" s="66">
        <f>IFERROR(M86/O86,".")</f>
        <v>0.99999874782859244</v>
      </c>
      <c r="O86" s="67">
        <f>'[3]arkusz główny'!AR356</f>
        <v>122722815</v>
      </c>
      <c r="P86" s="68"/>
    </row>
    <row r="87" spans="1:16" x14ac:dyDescent="0.2">
      <c r="A87" s="56"/>
      <c r="B87" s="57" t="s">
        <v>125</v>
      </c>
      <c r="C87" s="58">
        <f>'[3]arkusz główny'!F357</f>
        <v>1109846145.6771748</v>
      </c>
      <c r="D87" s="222"/>
      <c r="E87" s="220"/>
      <c r="F87" s="221"/>
      <c r="G87" s="223"/>
      <c r="H87" s="60">
        <f>'[3]zobowiązania wieloletnie'!F22</f>
        <v>1259806059.8399999</v>
      </c>
      <c r="I87" s="63">
        <f>IFERROR(H87/C87,".")</f>
        <v>1.1351177501015934</v>
      </c>
      <c r="J87" s="64">
        <f>'[3]arkusz główny'!AK357</f>
        <v>53466</v>
      </c>
      <c r="K87" s="65">
        <f>SUM(K88:K89)</f>
        <v>1259806059.8399999</v>
      </c>
      <c r="L87" s="65">
        <f>SUM(L88:L89)</f>
        <v>801610222.11000001</v>
      </c>
      <c r="M87" s="65">
        <f>SUM(M88:M89)</f>
        <v>298022333.51999998</v>
      </c>
      <c r="N87" s="66">
        <f>IFERROR(M87/O87,".")</f>
        <v>1.1362533924201312</v>
      </c>
      <c r="O87" s="67">
        <f>'[3]arkusz główny'!AR357</f>
        <v>262285099</v>
      </c>
      <c r="P87" s="68"/>
    </row>
    <row r="88" spans="1:16" x14ac:dyDescent="0.2">
      <c r="A88" s="264" t="s">
        <v>89</v>
      </c>
      <c r="B88" s="224" t="s">
        <v>39</v>
      </c>
      <c r="C88" s="266"/>
      <c r="D88" s="268"/>
      <c r="E88" s="159"/>
      <c r="F88" s="43"/>
      <c r="G88" s="225"/>
      <c r="H88" s="144">
        <f>'[3]zobowiązania wieloletnie'!F23</f>
        <v>586710746.80999994</v>
      </c>
      <c r="I88" s="269"/>
      <c r="J88" s="226">
        <f>'[3]arkusz główny'!AK358</f>
        <v>17662</v>
      </c>
      <c r="K88" s="227">
        <f>'[3]arkusz główny'!AL358</f>
        <v>586710746.80999994</v>
      </c>
      <c r="L88" s="227">
        <f>'[3]arkusz główny'!AM358</f>
        <v>373321628.94999999</v>
      </c>
      <c r="M88" s="227">
        <f>'[3]arkusz główny'!AN358</f>
        <v>137689495.24000001</v>
      </c>
      <c r="N88" s="271"/>
      <c r="O88" s="273"/>
    </row>
    <row r="89" spans="1:16" ht="13.5" thickBot="1" x14ac:dyDescent="0.25">
      <c r="A89" s="265"/>
      <c r="B89" s="161" t="s">
        <v>126</v>
      </c>
      <c r="C89" s="267"/>
      <c r="D89" s="268"/>
      <c r="E89" s="159"/>
      <c r="F89" s="43"/>
      <c r="G89" s="228"/>
      <c r="H89" s="229">
        <f>'[3]zobowiązania wieloletnie'!F24</f>
        <v>673095313.02999997</v>
      </c>
      <c r="I89" s="270"/>
      <c r="J89" s="230">
        <f>'[3]arkusz główny'!AK359</f>
        <v>35804</v>
      </c>
      <c r="K89" s="231">
        <f>'[3]arkusz główny'!AL359</f>
        <v>673095313.02999997</v>
      </c>
      <c r="L89" s="231">
        <f>'[3]arkusz główny'!AM359</f>
        <v>428288593.16000003</v>
      </c>
      <c r="M89" s="231">
        <f>'[3]arkusz główny'!AN359</f>
        <v>160332838.28</v>
      </c>
      <c r="N89" s="272"/>
      <c r="O89" s="274"/>
    </row>
    <row r="90" spans="1:16" ht="31.5" customHeight="1" thickBot="1" x14ac:dyDescent="0.25">
      <c r="A90" s="258" t="s">
        <v>127</v>
      </c>
      <c r="B90" s="259"/>
      <c r="C90" s="232">
        <f>'[3]arkusz główny'!F360</f>
        <v>79652332938.64978</v>
      </c>
      <c r="D90" s="233">
        <f>D87+D84+D75+D73+D72+D66+D61+D55+D52+D46+D40+D34+D31+D18+D13+D9+D6+D85+D74+D86</f>
        <v>8801703</v>
      </c>
      <c r="E90" s="234">
        <f>E87+E84+E75+E73+E72+E66+E61+E55+E52+E46+E40+E34+E31+E18+E13+E9+E6+E85+E74</f>
        <v>92233884065.81662</v>
      </c>
      <c r="F90" s="235">
        <f>IFERROR(E90/C90,".")</f>
        <v>1.1579558396218912</v>
      </c>
      <c r="G90" s="236">
        <f>G87+G84+G75+G73+G72+G66+G61+G55+G52+G46+G40+G34+G31+G18+G13+G9+G6+G85+G74+G86</f>
        <v>8434941</v>
      </c>
      <c r="H90" s="237">
        <f>H87+H84+H75+H73+H72+H66+H61+H55+H52+H46+H40+H34+H31+H18+H13+H9+H6+H85+H74+H86</f>
        <v>80106909220.657837</v>
      </c>
      <c r="I90" s="238">
        <f>IFERROR(H90/C90,".")</f>
        <v>1.0057070052468919</v>
      </c>
      <c r="J90" s="239">
        <f>'[3]arkusz główny'!AK360</f>
        <v>1314031</v>
      </c>
      <c r="K90" s="240">
        <f>K87+K84+K75+K73+K66+K61+K55+K52+K46+K40+K34+K31+K18+K13+K9+K6+K85+K72+K74+K86</f>
        <v>72124826406.780014</v>
      </c>
      <c r="L90" s="240">
        <f>L87+L84+L75+L73+L66+L61+L55+L52+L46+L40+L34+L31+L18+L13+L9+L6+L85+L72+L74+L86</f>
        <v>46861623704.19001</v>
      </c>
      <c r="M90" s="240">
        <f>M87+M84+M75+M73+M66+M61+M55+M52+M46+M40+M34+M31+M18+M13+M9+M6+M85+M72+M74+M86</f>
        <v>16247631516.959997</v>
      </c>
      <c r="N90" s="241">
        <f>IFERROR(M90/O90,".")</f>
        <v>0.89978071293818462</v>
      </c>
      <c r="O90" s="242">
        <f>'[3]arkusz główny'!AR360</f>
        <v>18057323616</v>
      </c>
    </row>
    <row r="91" spans="1:16" ht="31.5" customHeight="1" thickBot="1" x14ac:dyDescent="0.25">
      <c r="A91" s="260" t="s">
        <v>128</v>
      </c>
      <c r="B91" s="260"/>
      <c r="C91" s="243">
        <f>'[3]arkusz główny'!F361</f>
        <v>80197324938.64978</v>
      </c>
      <c r="D91" s="261"/>
      <c r="E91" s="262"/>
      <c r="F91" s="262"/>
      <c r="G91" s="263"/>
      <c r="H91" s="237">
        <f>'[3]arkusz główny'!V361</f>
        <v>80651901220.657837</v>
      </c>
      <c r="I91" s="244">
        <f>IFERROR(H91/C91,".")</f>
        <v>1.0056682225043765</v>
      </c>
      <c r="J91" s="245"/>
      <c r="K91" s="240">
        <f>'[3]arkusz główny'!AL361</f>
        <v>72669818406.779999</v>
      </c>
      <c r="L91" s="240">
        <f>'[3]arkusz główny'!AM361</f>
        <v>47208402113.650002</v>
      </c>
      <c r="M91" s="240">
        <f>'[3]arkusz główny'!AN361</f>
        <v>16365862832.459995</v>
      </c>
      <c r="N91" s="241">
        <f>IFERROR(M91/O91,".")</f>
        <v>0.90043263563555453</v>
      </c>
      <c r="O91" s="243">
        <f>O87+O84+O75+O73+O66+O61+O55+O52+O46+O40+O34+O31+O18+O13+O9+O6+O72+O85+O74+O86</f>
        <v>18175554933</v>
      </c>
    </row>
    <row r="92" spans="1:16" ht="13.5" x14ac:dyDescent="0.25">
      <c r="A92" s="246" t="s">
        <v>134</v>
      </c>
      <c r="B92" s="247"/>
      <c r="C92" s="247"/>
      <c r="D92" s="247"/>
      <c r="E92" s="247"/>
      <c r="F92" s="247"/>
      <c r="G92" s="247"/>
      <c r="H92" s="247"/>
      <c r="I92" s="247"/>
      <c r="J92" s="247"/>
      <c r="K92" s="247"/>
      <c r="L92" s="247"/>
      <c r="M92" s="247"/>
      <c r="N92" s="247"/>
      <c r="O92" s="247"/>
    </row>
    <row r="93" spans="1:16" ht="13.5" x14ac:dyDescent="0.25">
      <c r="A93" s="246" t="s">
        <v>133</v>
      </c>
      <c r="B93" s="247"/>
      <c r="C93" s="247"/>
      <c r="D93" s="247"/>
      <c r="E93" s="247"/>
      <c r="F93" s="247"/>
      <c r="G93" s="247"/>
      <c r="H93" s="247"/>
      <c r="I93" s="247"/>
      <c r="J93" s="247"/>
      <c r="K93" s="247"/>
      <c r="L93" s="247"/>
      <c r="M93" s="247"/>
      <c r="O93" s="248"/>
    </row>
    <row r="94" spans="1:16" x14ac:dyDescent="0.2">
      <c r="A94" s="246" t="s">
        <v>129</v>
      </c>
    </row>
    <row r="95" spans="1:16" x14ac:dyDescent="0.2">
      <c r="A95" s="246" t="s">
        <v>130</v>
      </c>
    </row>
    <row r="96" spans="1:16" x14ac:dyDescent="0.2">
      <c r="A96" s="246" t="s">
        <v>131</v>
      </c>
    </row>
    <row r="97" spans="1:1" x14ac:dyDescent="0.2">
      <c r="A97" s="246" t="s">
        <v>132</v>
      </c>
    </row>
  </sheetData>
  <mergeCells count="105"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A19:A25"/>
    <mergeCell ref="A27:A30"/>
    <mergeCell ref="C32:C33"/>
    <mergeCell ref="F32:F33"/>
    <mergeCell ref="I32:I33"/>
    <mergeCell ref="N32:N33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47:C51"/>
    <mergeCell ref="A48:A50"/>
    <mergeCell ref="F48:F50"/>
    <mergeCell ref="I48:I50"/>
    <mergeCell ref="N48:N50"/>
    <mergeCell ref="O48:O50"/>
    <mergeCell ref="O32:O33"/>
    <mergeCell ref="A41:A42"/>
    <mergeCell ref="C41:C45"/>
    <mergeCell ref="F41:F45"/>
    <mergeCell ref="I41:I45"/>
    <mergeCell ref="N41:N45"/>
    <mergeCell ref="O41:O45"/>
    <mergeCell ref="A43:A44"/>
    <mergeCell ref="A58:A60"/>
    <mergeCell ref="C62:C65"/>
    <mergeCell ref="E62:E65"/>
    <mergeCell ref="F62:F65"/>
    <mergeCell ref="I62:I65"/>
    <mergeCell ref="N62:N65"/>
    <mergeCell ref="O53:O54"/>
    <mergeCell ref="C56:C59"/>
    <mergeCell ref="E56:E59"/>
    <mergeCell ref="F56:F59"/>
    <mergeCell ref="I56:I59"/>
    <mergeCell ref="N56:N59"/>
    <mergeCell ref="O56:O59"/>
    <mergeCell ref="A53:A54"/>
    <mergeCell ref="C53:C54"/>
    <mergeCell ref="E53:E54"/>
    <mergeCell ref="F53:F54"/>
    <mergeCell ref="I53:I54"/>
    <mergeCell ref="N53:N54"/>
    <mergeCell ref="C76:C83"/>
    <mergeCell ref="F76:F83"/>
    <mergeCell ref="I76:I83"/>
    <mergeCell ref="N76:N83"/>
    <mergeCell ref="O76:O83"/>
    <mergeCell ref="A77:A79"/>
    <mergeCell ref="A80:A82"/>
    <mergeCell ref="O62:O65"/>
    <mergeCell ref="A64:A65"/>
    <mergeCell ref="B67:B69"/>
    <mergeCell ref="C67:C71"/>
    <mergeCell ref="E67:E71"/>
    <mergeCell ref="F67:F71"/>
    <mergeCell ref="I67:I71"/>
    <mergeCell ref="N67:N71"/>
    <mergeCell ref="O67:O71"/>
    <mergeCell ref="A70:A71"/>
    <mergeCell ref="A90:B90"/>
    <mergeCell ref="A91:B91"/>
    <mergeCell ref="D91:G91"/>
    <mergeCell ref="A88:A89"/>
    <mergeCell ref="C88:C89"/>
    <mergeCell ref="D88:D89"/>
    <mergeCell ref="I88:I89"/>
    <mergeCell ref="N88:N89"/>
    <mergeCell ref="O88:O89"/>
  </mergeCells>
  <printOptions horizontalCentered="1" verticalCentered="1"/>
  <pageMargins left="0.31496062992125984" right="0" top="0" bottom="0" header="0.27559055118110237" footer="7.874015748031496E-2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 2014-2020 kwiecień 2025</vt:lpstr>
      <vt:lpstr>'PROW 2014-2020 kwiecień 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2025-05-20T07:32:16Z</cp:lastPrinted>
  <dcterms:created xsi:type="dcterms:W3CDTF">2025-05-20T07:19:41Z</dcterms:created>
  <dcterms:modified xsi:type="dcterms:W3CDTF">2025-05-21T05:07:12Z</dcterms:modified>
</cp:coreProperties>
</file>