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Desktop\Downloads\"/>
    </mc:Choice>
  </mc:AlternateContent>
  <bookViews>
    <workbookView xWindow="0" yWindow="0" windowWidth="28800" windowHeight="14250"/>
  </bookViews>
  <sheets>
    <sheet name="Dane - 30 kwietnia 2021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62913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4" i="1" l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7" i="1"/>
  <c r="AF28" i="1"/>
  <c r="AF29" i="1"/>
  <c r="AF30" i="1"/>
  <c r="AF31" i="1"/>
  <c r="AF32" i="1"/>
  <c r="AF34" i="1"/>
  <c r="AF35" i="1"/>
  <c r="AF37" i="1"/>
  <c r="AF39" i="1"/>
  <c r="AF40" i="1"/>
  <c r="AF41" i="1"/>
  <c r="AF42" i="1"/>
  <c r="F45" i="1" l="1"/>
  <c r="F46" i="1"/>
  <c r="F44" i="1"/>
  <c r="D15" i="2" l="1"/>
  <c r="D36" i="2" l="1"/>
  <c r="E24" i="2"/>
  <c r="J44" i="1"/>
  <c r="Q44" i="1"/>
  <c r="AA44" i="1"/>
  <c r="AF44" i="1"/>
  <c r="AN44" i="1"/>
  <c r="AR44" i="1"/>
  <c r="J45" i="1"/>
  <c r="Q45" i="1"/>
  <c r="AA45" i="1"/>
  <c r="AF45" i="1"/>
  <c r="AN45" i="1"/>
  <c r="AR45" i="1"/>
  <c r="J46" i="1"/>
  <c r="Q46" i="1"/>
  <c r="AA46" i="1"/>
  <c r="AF46" i="1"/>
  <c r="AN46" i="1"/>
  <c r="AR46" i="1"/>
  <c r="O35" i="2" l="1"/>
  <c r="L35" i="2"/>
  <c r="M35" i="2" s="1"/>
  <c r="N35" i="2" s="1"/>
  <c r="AI58" i="1" l="1"/>
  <c r="AR5" i="1" l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7" i="1"/>
  <c r="AR28" i="1"/>
  <c r="AR29" i="1"/>
  <c r="AR30" i="1"/>
  <c r="AR31" i="1"/>
  <c r="AR32" i="1"/>
  <c r="AR34" i="1"/>
  <c r="AR35" i="1"/>
  <c r="AR37" i="1"/>
  <c r="AR39" i="1"/>
  <c r="AR40" i="1"/>
  <c r="AR41" i="1"/>
  <c r="AR42" i="1"/>
  <c r="AR48" i="1"/>
  <c r="AR49" i="1"/>
  <c r="AR50" i="1"/>
  <c r="AR51" i="1"/>
  <c r="AR53" i="1"/>
  <c r="AR57" i="1"/>
  <c r="AF48" i="1"/>
  <c r="AF49" i="1"/>
  <c r="AF50" i="1"/>
  <c r="AF51" i="1"/>
  <c r="AF53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7" i="1"/>
  <c r="AA28" i="1"/>
  <c r="AA29" i="1"/>
  <c r="AA30" i="1"/>
  <c r="AA31" i="1"/>
  <c r="AA32" i="1"/>
  <c r="AA34" i="1"/>
  <c r="AA35" i="1"/>
  <c r="AA37" i="1"/>
  <c r="AA39" i="1"/>
  <c r="AA40" i="1"/>
  <c r="AA41" i="1"/>
  <c r="AA42" i="1"/>
  <c r="Q57" i="1"/>
  <c r="Q53" i="1" l="1"/>
  <c r="Q48" i="1"/>
  <c r="Q49" i="1"/>
  <c r="Q50" i="1"/>
  <c r="Q51" i="1"/>
  <c r="E36" i="2" l="1"/>
  <c r="I35" i="2"/>
  <c r="J35" i="2" s="1"/>
  <c r="K35" i="2" s="1"/>
  <c r="O16" i="2"/>
  <c r="O17" i="2"/>
  <c r="L16" i="2"/>
  <c r="M16" i="2" s="1"/>
  <c r="N16" i="2" s="1"/>
  <c r="L17" i="2"/>
  <c r="M17" i="2" s="1"/>
  <c r="D24" i="2"/>
  <c r="I16" i="2"/>
  <c r="I17" i="2"/>
  <c r="J17" i="2" s="1"/>
  <c r="K17" i="2" s="1"/>
  <c r="F16" i="2"/>
  <c r="G16" i="2" s="1"/>
  <c r="F17" i="2"/>
  <c r="G17" i="2" s="1"/>
  <c r="H17" i="2" s="1"/>
  <c r="N17" i="2" l="1"/>
  <c r="H16" i="2"/>
  <c r="J16" i="2"/>
  <c r="F35" i="2"/>
  <c r="K16" i="2" l="1"/>
  <c r="G35" i="2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7" i="1"/>
  <c r="AN28" i="1"/>
  <c r="AN29" i="1"/>
  <c r="AN30" i="1"/>
  <c r="AN31" i="1"/>
  <c r="AN32" i="1"/>
  <c r="AN34" i="1"/>
  <c r="AN35" i="1"/>
  <c r="AN37" i="1"/>
  <c r="AN39" i="1"/>
  <c r="AN40" i="1"/>
  <c r="AN41" i="1"/>
  <c r="AN42" i="1"/>
  <c r="AN48" i="1"/>
  <c r="AN49" i="1"/>
  <c r="AN50" i="1"/>
  <c r="AN51" i="1"/>
  <c r="AN53" i="1"/>
  <c r="AN57" i="1"/>
  <c r="AF57" i="1"/>
  <c r="AA48" i="1"/>
  <c r="AA49" i="1"/>
  <c r="AA50" i="1"/>
  <c r="AA51" i="1"/>
  <c r="AA53" i="1"/>
  <c r="AA57" i="1"/>
  <c r="AH58" i="1"/>
  <c r="AG58" i="1"/>
  <c r="H35" i="2" l="1"/>
  <c r="N58" i="1"/>
  <c r="O58" i="1"/>
  <c r="P58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7" i="1"/>
  <c r="J28" i="1"/>
  <c r="J29" i="1"/>
  <c r="J30" i="1"/>
  <c r="J31" i="1"/>
  <c r="J32" i="1"/>
  <c r="J34" i="1"/>
  <c r="J35" i="1"/>
  <c r="J39" i="1"/>
  <c r="J40" i="1"/>
  <c r="J41" i="1"/>
  <c r="J42" i="1"/>
  <c r="J48" i="1"/>
  <c r="J49" i="1"/>
  <c r="J50" i="1"/>
  <c r="J51" i="1"/>
  <c r="J53" i="1"/>
  <c r="J57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7" i="1"/>
  <c r="F28" i="1"/>
  <c r="F29" i="1"/>
  <c r="F30" i="1"/>
  <c r="F31" i="1"/>
  <c r="F32" i="1"/>
  <c r="F34" i="1"/>
  <c r="F35" i="1"/>
  <c r="F37" i="1"/>
  <c r="F39" i="1"/>
  <c r="F40" i="1"/>
  <c r="F41" i="1"/>
  <c r="F42" i="1"/>
  <c r="F48" i="1"/>
  <c r="F49" i="1"/>
  <c r="F50" i="1"/>
  <c r="F51" i="1"/>
  <c r="F53" i="1"/>
  <c r="F57" i="1"/>
  <c r="AB58" i="1" l="1"/>
  <c r="AE58" i="1"/>
  <c r="AD58" i="1"/>
  <c r="AC58" i="1"/>
  <c r="Q18" i="1" l="1"/>
  <c r="Q19" i="1"/>
  <c r="I58" i="1"/>
  <c r="H58" i="1"/>
  <c r="G58" i="1"/>
  <c r="B26" i="1" l="1"/>
  <c r="AF26" i="1" s="1"/>
  <c r="B38" i="1"/>
  <c r="AF38" i="1" s="1"/>
  <c r="Q37" i="1"/>
  <c r="AA38" i="1" l="1"/>
  <c r="AR38" i="1"/>
  <c r="AR26" i="1"/>
  <c r="AA26" i="1"/>
  <c r="AN38" i="1"/>
  <c r="J38" i="1"/>
  <c r="F38" i="1"/>
  <c r="AN26" i="1"/>
  <c r="J26" i="1"/>
  <c r="F26" i="1"/>
  <c r="Z58" i="1"/>
  <c r="Y58" i="1"/>
  <c r="X58" i="1"/>
  <c r="V58" i="1"/>
  <c r="W58" i="1"/>
  <c r="U58" i="1"/>
  <c r="T58" i="1" l="1"/>
  <c r="S58" i="1"/>
  <c r="R58" i="1"/>
  <c r="E58" i="1" l="1"/>
  <c r="C58" i="1"/>
  <c r="D58" i="1"/>
  <c r="D45" i="2" l="1"/>
  <c r="E45" i="2"/>
  <c r="Q5" i="1" l="1"/>
  <c r="Q6" i="1"/>
  <c r="Q7" i="1"/>
  <c r="Q8" i="1"/>
  <c r="Q9" i="1"/>
  <c r="Q10" i="1"/>
  <c r="Q11" i="1"/>
  <c r="Q12" i="1"/>
  <c r="Q13" i="1"/>
  <c r="Q14" i="1"/>
  <c r="Q15" i="1"/>
  <c r="Q16" i="1"/>
  <c r="Q17" i="1"/>
  <c r="Q20" i="1"/>
  <c r="Q21" i="1"/>
  <c r="Q22" i="1"/>
  <c r="Q23" i="1"/>
  <c r="Q24" i="1"/>
  <c r="Q25" i="1"/>
  <c r="Q42" i="1" l="1"/>
  <c r="Q41" i="1"/>
  <c r="Q40" i="1"/>
  <c r="Q39" i="1"/>
  <c r="Q35" i="1"/>
  <c r="Q34" i="1"/>
  <c r="Q32" i="1"/>
  <c r="Q31" i="1"/>
  <c r="Q30" i="1"/>
  <c r="Q29" i="1"/>
  <c r="Q28" i="1"/>
  <c r="Q27" i="1"/>
  <c r="AM58" i="1" l="1"/>
  <c r="L58" i="1"/>
  <c r="M58" i="1"/>
  <c r="AO58" i="1"/>
  <c r="AK58" i="1"/>
  <c r="AP58" i="1"/>
  <c r="K58" i="1"/>
  <c r="AL58" i="1"/>
  <c r="AQ58" i="1"/>
  <c r="AJ58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3" i="1" l="1"/>
  <c r="F43" i="1" s="1"/>
  <c r="B47" i="1"/>
  <c r="B52" i="1"/>
  <c r="B56" i="1"/>
  <c r="AR56" i="1" s="1"/>
  <c r="J43" i="1" l="1"/>
  <c r="AN43" i="1"/>
  <c r="AF43" i="1"/>
  <c r="Q43" i="1"/>
  <c r="AR43" i="1"/>
  <c r="AA43" i="1"/>
  <c r="AF52" i="1"/>
  <c r="AR52" i="1"/>
  <c r="AR47" i="1"/>
  <c r="AF47" i="1"/>
  <c r="Q56" i="1"/>
  <c r="Q52" i="1"/>
  <c r="Q47" i="1"/>
  <c r="AN56" i="1"/>
  <c r="AF56" i="1"/>
  <c r="AA56" i="1"/>
  <c r="J56" i="1"/>
  <c r="F56" i="1"/>
  <c r="AA52" i="1"/>
  <c r="AN52" i="1"/>
  <c r="J52" i="1"/>
  <c r="F52" i="1"/>
  <c r="AA47" i="1"/>
  <c r="AN47" i="1"/>
  <c r="F47" i="1"/>
  <c r="J47" i="1"/>
  <c r="AA4" i="1" l="1"/>
  <c r="AR4" i="1"/>
  <c r="AN4" i="1"/>
  <c r="J4" i="1"/>
  <c r="F4" i="1"/>
  <c r="Q4" i="1"/>
  <c r="Q38" i="1"/>
  <c r="Q26" i="1"/>
  <c r="B58" i="1"/>
  <c r="AR58" i="1" l="1"/>
  <c r="AF58" i="1"/>
  <c r="AA58" i="1"/>
  <c r="AN58" i="1"/>
  <c r="J58" i="1"/>
  <c r="F58" i="1"/>
  <c r="Q58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5" i="2"/>
  <c r="L55" i="2"/>
  <c r="M55" i="2" s="1"/>
  <c r="N55" i="2" s="1"/>
  <c r="I55" i="2"/>
  <c r="J55" i="2" s="1"/>
  <c r="K55" i="2" s="1"/>
  <c r="F55" i="2"/>
  <c r="G55" i="2" s="1"/>
  <c r="H55" i="2" s="1"/>
  <c r="E54" i="2"/>
  <c r="D54" i="2"/>
  <c r="O53" i="2"/>
  <c r="L53" i="2"/>
  <c r="M53" i="2" s="1"/>
  <c r="I53" i="2"/>
  <c r="J53" i="2" s="1"/>
  <c r="F53" i="2"/>
  <c r="G53" i="2" s="1"/>
  <c r="O52" i="2"/>
  <c r="L52" i="2"/>
  <c r="M52" i="2" s="1"/>
  <c r="I52" i="2"/>
  <c r="J52" i="2" s="1"/>
  <c r="F52" i="2"/>
  <c r="G52" i="2" s="1"/>
  <c r="O51" i="2"/>
  <c r="O54" i="2" s="1"/>
  <c r="L51" i="2"/>
  <c r="L54" i="2" s="1"/>
  <c r="I51" i="2"/>
  <c r="J51" i="2" s="1"/>
  <c r="K51" i="2" s="1"/>
  <c r="F51" i="2"/>
  <c r="E50" i="2"/>
  <c r="D50" i="2"/>
  <c r="O49" i="2"/>
  <c r="L49" i="2"/>
  <c r="M49" i="2" s="1"/>
  <c r="N49" i="2" s="1"/>
  <c r="I49" i="2"/>
  <c r="J49" i="2" s="1"/>
  <c r="K49" i="2" s="1"/>
  <c r="F49" i="2"/>
  <c r="G49" i="2" s="1"/>
  <c r="H49" i="2" s="1"/>
  <c r="O48" i="2"/>
  <c r="L48" i="2"/>
  <c r="M48" i="2" s="1"/>
  <c r="N48" i="2" s="1"/>
  <c r="I48" i="2"/>
  <c r="J48" i="2" s="1"/>
  <c r="K48" i="2" s="1"/>
  <c r="F48" i="2"/>
  <c r="G48" i="2" s="1"/>
  <c r="H48" i="2" s="1"/>
  <c r="O47" i="2"/>
  <c r="L47" i="2"/>
  <c r="M47" i="2" s="1"/>
  <c r="N47" i="2" s="1"/>
  <c r="I47" i="2"/>
  <c r="J47" i="2" s="1"/>
  <c r="K47" i="2" s="1"/>
  <c r="F47" i="2"/>
  <c r="G47" i="2" s="1"/>
  <c r="H47" i="2" s="1"/>
  <c r="O46" i="2"/>
  <c r="L46" i="2"/>
  <c r="M46" i="2" s="1"/>
  <c r="I46" i="2"/>
  <c r="F46" i="2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N43" i="2" s="1"/>
  <c r="I43" i="2"/>
  <c r="J43" i="2" s="1"/>
  <c r="K43" i="2" s="1"/>
  <c r="F43" i="2"/>
  <c r="G43" i="2" s="1"/>
  <c r="H43" i="2" s="1"/>
  <c r="O42" i="2"/>
  <c r="L42" i="2"/>
  <c r="I42" i="2"/>
  <c r="F42" i="2"/>
  <c r="G42" i="2" s="1"/>
  <c r="H42" i="2" s="1"/>
  <c r="O40" i="2"/>
  <c r="L40" i="2"/>
  <c r="M40" i="2" s="1"/>
  <c r="N40" i="2" s="1"/>
  <c r="I40" i="2"/>
  <c r="J40" i="2" s="1"/>
  <c r="K40" i="2" s="1"/>
  <c r="F40" i="2"/>
  <c r="G40" i="2" s="1"/>
  <c r="O39" i="2"/>
  <c r="L39" i="2"/>
  <c r="M39" i="2" s="1"/>
  <c r="N39" i="2" s="1"/>
  <c r="I39" i="2"/>
  <c r="J39" i="2" s="1"/>
  <c r="K39" i="2" s="1"/>
  <c r="F39" i="2"/>
  <c r="G39" i="2" s="1"/>
  <c r="H39" i="2" s="1"/>
  <c r="O38" i="2"/>
  <c r="O37" i="2" s="1"/>
  <c r="L38" i="2"/>
  <c r="M38" i="2" s="1"/>
  <c r="I38" i="2"/>
  <c r="J38" i="2" s="1"/>
  <c r="K38" i="2" s="1"/>
  <c r="F38" i="2"/>
  <c r="G38" i="2" s="1"/>
  <c r="H38" i="2" s="1"/>
  <c r="E41" i="2"/>
  <c r="D41" i="2"/>
  <c r="O34" i="2"/>
  <c r="L34" i="2"/>
  <c r="M34" i="2" s="1"/>
  <c r="I34" i="2"/>
  <c r="J34" i="2" s="1"/>
  <c r="F34" i="2"/>
  <c r="G34" i="2" s="1"/>
  <c r="O33" i="2"/>
  <c r="L33" i="2"/>
  <c r="M33" i="2" s="1"/>
  <c r="N33" i="2" s="1"/>
  <c r="I33" i="2"/>
  <c r="J33" i="2" s="1"/>
  <c r="K33" i="2" s="1"/>
  <c r="F33" i="2"/>
  <c r="G33" i="2" s="1"/>
  <c r="H33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I31" i="2"/>
  <c r="F31" i="2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J29" i="2" s="1"/>
  <c r="K29" i="2" s="1"/>
  <c r="F29" i="2"/>
  <c r="G29" i="2" s="1"/>
  <c r="H29" i="2" s="1"/>
  <c r="O28" i="2"/>
  <c r="L28" i="2"/>
  <c r="M28" i="2" s="1"/>
  <c r="N28" i="2" s="1"/>
  <c r="I28" i="2"/>
  <c r="J28" i="2" s="1"/>
  <c r="K28" i="2" s="1"/>
  <c r="F28" i="2"/>
  <c r="G28" i="2" s="1"/>
  <c r="O26" i="2"/>
  <c r="L26" i="2"/>
  <c r="M26" i="2" s="1"/>
  <c r="N26" i="2" s="1"/>
  <c r="I26" i="2"/>
  <c r="J26" i="2" s="1"/>
  <c r="K26" i="2" s="1"/>
  <c r="F26" i="2"/>
  <c r="G26" i="2" s="1"/>
  <c r="H26" i="2" s="1"/>
  <c r="O25" i="2"/>
  <c r="L25" i="2"/>
  <c r="M25" i="2" s="1"/>
  <c r="N25" i="2" s="1"/>
  <c r="I25" i="2"/>
  <c r="J25" i="2" s="1"/>
  <c r="K25" i="2" s="1"/>
  <c r="F25" i="2"/>
  <c r="G25" i="2" s="1"/>
  <c r="H25" i="2" s="1"/>
  <c r="O23" i="2"/>
  <c r="L23" i="2"/>
  <c r="M23" i="2" s="1"/>
  <c r="N23" i="2" s="1"/>
  <c r="I23" i="2"/>
  <c r="J23" i="2" s="1"/>
  <c r="K23" i="2" s="1"/>
  <c r="F23" i="2"/>
  <c r="G23" i="2" s="1"/>
  <c r="H23" i="2" s="1"/>
  <c r="O22" i="2"/>
  <c r="L22" i="2"/>
  <c r="M22" i="2" s="1"/>
  <c r="N22" i="2" s="1"/>
  <c r="I22" i="2"/>
  <c r="J22" i="2" s="1"/>
  <c r="K22" i="2" s="1"/>
  <c r="F22" i="2"/>
  <c r="G22" i="2" s="1"/>
  <c r="H22" i="2" s="1"/>
  <c r="O21" i="2"/>
  <c r="L21" i="2"/>
  <c r="M21" i="2" s="1"/>
  <c r="I21" i="2"/>
  <c r="J21" i="2" s="1"/>
  <c r="F21" i="2"/>
  <c r="G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O27" i="2" l="1"/>
  <c r="M31" i="2"/>
  <c r="O36" i="2"/>
  <c r="G10" i="2"/>
  <c r="H10" i="2" s="1"/>
  <c r="G31" i="2"/>
  <c r="L11" i="3"/>
  <c r="M11" i="3" s="1"/>
  <c r="I50" i="2"/>
  <c r="O6" i="2"/>
  <c r="O24" i="2" s="1"/>
  <c r="L6" i="3"/>
  <c r="M6" i="3" s="1"/>
  <c r="M37" i="2"/>
  <c r="N37" i="2" s="1"/>
  <c r="D56" i="2"/>
  <c r="E56" i="2"/>
  <c r="D26" i="3"/>
  <c r="F26" i="3"/>
  <c r="H26" i="3"/>
  <c r="F50" i="2"/>
  <c r="F27" i="2"/>
  <c r="F36" i="2" s="1"/>
  <c r="F54" i="2"/>
  <c r="M51" i="2"/>
  <c r="N51" i="2" s="1"/>
  <c r="G51" i="2"/>
  <c r="G54" i="2" s="1"/>
  <c r="H54" i="2" s="1"/>
  <c r="J26" i="3"/>
  <c r="I54" i="2"/>
  <c r="O50" i="2"/>
  <c r="M50" i="2"/>
  <c r="N50" i="2" s="1"/>
  <c r="J46" i="2"/>
  <c r="K46" i="2" s="1"/>
  <c r="L50" i="2"/>
  <c r="G46" i="2"/>
  <c r="G50" i="2" s="1"/>
  <c r="H50" i="2" s="1"/>
  <c r="I37" i="2"/>
  <c r="I41" i="2" s="1"/>
  <c r="O41" i="2"/>
  <c r="L37" i="2"/>
  <c r="L41" i="2" s="1"/>
  <c r="F37" i="2"/>
  <c r="F41" i="2" s="1"/>
  <c r="I27" i="2"/>
  <c r="I36" i="2" s="1"/>
  <c r="L27" i="2"/>
  <c r="L36" i="2" s="1"/>
  <c r="N29" i="2"/>
  <c r="M27" i="2"/>
  <c r="N27" i="2" s="1"/>
  <c r="J31" i="2"/>
  <c r="G27" i="2"/>
  <c r="H27" i="2" s="1"/>
  <c r="I6" i="2"/>
  <c r="I24" i="2" s="1"/>
  <c r="L6" i="2"/>
  <c r="L24" i="2" s="1"/>
  <c r="J6" i="2"/>
  <c r="K6" i="2" s="1"/>
  <c r="F6" i="2"/>
  <c r="F24" i="2" s="1"/>
  <c r="M8" i="2"/>
  <c r="N8" i="2" s="1"/>
  <c r="J10" i="2"/>
  <c r="M10" i="2"/>
  <c r="L45" i="2"/>
  <c r="I45" i="2"/>
  <c r="M42" i="2"/>
  <c r="M45" i="2" s="1"/>
  <c r="N45" i="2" s="1"/>
  <c r="O45" i="2"/>
  <c r="F45" i="2"/>
  <c r="K7" i="2"/>
  <c r="J27" i="2"/>
  <c r="K27" i="2" s="1"/>
  <c r="G6" i="2"/>
  <c r="H6" i="2" s="1"/>
  <c r="G37" i="2"/>
  <c r="H37" i="2" s="1"/>
  <c r="J37" i="2"/>
  <c r="K37" i="2" s="1"/>
  <c r="H40" i="2"/>
  <c r="G45" i="2"/>
  <c r="H45" i="2" s="1"/>
  <c r="H28" i="2"/>
  <c r="N38" i="2"/>
  <c r="N46" i="2"/>
  <c r="J54" i="2"/>
  <c r="K54" i="2" s="1"/>
  <c r="J42" i="2"/>
  <c r="K42" i="2" s="1"/>
  <c r="G36" i="2" l="1"/>
  <c r="H36" i="2" s="1"/>
  <c r="N10" i="2"/>
  <c r="J36" i="2"/>
  <c r="K36" i="2" s="1"/>
  <c r="G24" i="2"/>
  <c r="H24" i="2" s="1"/>
  <c r="M36" i="2"/>
  <c r="N36" i="2" s="1"/>
  <c r="K10" i="2"/>
  <c r="J24" i="2"/>
  <c r="K24" i="2" s="1"/>
  <c r="M41" i="2"/>
  <c r="N41" i="2" s="1"/>
  <c r="H46" i="2"/>
  <c r="M54" i="2"/>
  <c r="N54" i="2" s="1"/>
  <c r="H51" i="2"/>
  <c r="J50" i="2"/>
  <c r="K50" i="2" s="1"/>
  <c r="I56" i="2"/>
  <c r="O56" i="2"/>
  <c r="L56" i="2"/>
  <c r="M6" i="2"/>
  <c r="N6" i="2" s="1"/>
  <c r="F56" i="2"/>
  <c r="N42" i="2"/>
  <c r="G41" i="2"/>
  <c r="H41" i="2" s="1"/>
  <c r="J45" i="2"/>
  <c r="K45" i="2" s="1"/>
  <c r="J41" i="2"/>
  <c r="K41" i="2" s="1"/>
  <c r="M24" i="2" l="1"/>
  <c r="N24" i="2" s="1"/>
  <c r="J56" i="2"/>
  <c r="K56" i="2" s="1"/>
  <c r="G56" i="2"/>
  <c r="H56" i="2" s="1"/>
  <c r="M56" i="2" l="1"/>
  <c r="N56" i="2" s="1"/>
</calcChain>
</file>

<file path=xl/sharedStrings.xml><?xml version="1.0" encoding="utf-8"?>
<sst xmlns="http://schemas.openxmlformats.org/spreadsheetml/2006/main" count="335" uniqueCount="235">
  <si>
    <t xml:space="preserve">dane na dzień </t>
  </si>
  <si>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</si>
  <si>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</si>
  <si>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</si>
  <si>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</si>
  <si>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</si>
  <si>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</si>
  <si>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</si>
  <si>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</si>
  <si>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</si>
  <si>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</si>
  <si>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</si>
  <si>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</si>
  <si>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</si>
  <si>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</si>
  <si>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</si>
  <si>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</si>
  <si>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</si>
  <si>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</si>
  <si>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</si>
  <si>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</si>
  <si>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</si>
  <si>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</si>
  <si>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</si>
  <si>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</si>
  <si>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</si>
  <si>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</si>
  <si>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</si>
  <si>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</si>
  <si>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</si>
  <si>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</si>
  <si>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</si>
  <si>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</si>
  <si>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</si>
  <si>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</si>
  <si>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</si>
  <si>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</si>
  <si>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</si>
  <si>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</si>
  <si>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</si>
  <si>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</si>
  <si>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</si>
  <si>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</si>
  <si>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</si>
  <si>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</si>
  <si>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</si>
  <si>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</si>
  <si>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</si>
  <si>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</si>
  <si>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</si>
  <si>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</si>
  <si>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</si>
  <si>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</si>
  <si>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</si>
  <si>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</si>
  <si>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</si>
  <si>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</si>
  <si>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</si>
  <si>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</si>
  <si>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</si>
  <si>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</si>
  <si>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</si>
  <si>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</si>
  <si>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</si>
  <si>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</si>
  <si>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</si>
  <si>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</si>
  <si>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</si>
  <si>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</si>
  <si>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</si>
  <si>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</si>
  <si>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</si>
  <si>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</si>
  <si>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</si>
  <si>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</si>
  <si>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</si>
  <si>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</si>
  <si>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</si>
  <si>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</si>
  <si>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</si>
  <si>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</si>
  <si>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</si>
  <si>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</si>
  <si>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</si>
  <si>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</si>
  <si>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</si>
  <si>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</si>
  <si>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</si>
  <si>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</si>
  <si>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</si>
  <si>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</si>
  <si>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</si>
  <si>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</si>
  <si>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</si>
  <si>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</si>
  <si>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</si>
  <si>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</si>
  <si>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</si>
  <si>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</si>
  <si>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</si>
  <si>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</si>
  <si>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</si>
  <si>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</si>
  <si>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</si>
  <si>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</si>
  <si>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</si>
  <si>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</si>
  <si>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</si>
  <si>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</si>
  <si>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</si>
  <si>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</si>
  <si>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</si>
  <si>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</si>
  <si>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</si>
  <si>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</si>
  <si>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</si>
  <si>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</si>
  <si>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</si>
  <si>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</si>
  <si>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</si>
  <si>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</si>
  <si>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</si>
  <si>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</si>
  <si>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</si>
  <si>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</si>
  <si>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</si>
  <si>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</si>
  <si>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</si>
  <si>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</si>
  <si>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</si>
  <si>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</si>
  <si>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</si>
  <si>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</si>
  <si>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</si>
  <si>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</si>
  <si>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</si>
  <si>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</si>
  <si>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</si>
  <si>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</si>
  <si>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</si>
  <si>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</si>
  <si>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</si>
  <si>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</si>
  <si>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</si>
  <si>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</si>
  <si>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</si>
  <si>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</si>
  <si>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</si>
  <si>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</si>
  <si>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</si>
  <si>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</si>
  <si>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</si>
  <si>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</si>
  <si>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</si>
  <si>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</si>
  <si>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</si>
  <si>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</si>
  <si>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</si>
  <si>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</si>
  <si>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</si>
  <si>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</si>
  <si>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</si>
  <si>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</si>
  <si>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</si>
  <si>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</si>
  <si>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</si>
  <si>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</si>
  <si>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</si>
  <si>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</si>
  <si>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</si>
  <si>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</si>
  <si>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</si>
  <si>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</si>
  <si>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</si>
  <si>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</si>
  <si>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</si>
  <si>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</si>
  <si>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</si>
  <si>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</si>
  <si>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</si>
  <si>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</si>
  <si>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</si>
  <si>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</si>
  <si>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</si>
  <si>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</si>
  <si>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</si>
  <si>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</si>
  <si>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</si>
  <si>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</si>
  <si>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</si>
  <si>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</si>
  <si>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</si>
  <si>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</si>
  <si>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</si>
  <si>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</si>
  <si>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</si>
  <si>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</si>
  <si>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</si>
  <si>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</si>
  <si>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</si>
  <si>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</si>
  <si>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</si>
  <si>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</si>
  <si>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</si>
  <si>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</si>
  <si>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</si>
  <si>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</si>
  <si>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</si>
  <si>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</si>
  <si>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</si>
  <si>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</si>
  <si>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</si>
  <si>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</si>
  <si>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</si>
  <si>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</si>
  <si>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</si>
  <si>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</si>
  <si>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5.Wydatki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</si>
  <si>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</si>
  <si>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4. W tym płatności zaliczkowe</t>
  </si>
  <si>
    <t>3. Liczba czynnych umów jest rezultatem pomniejszenia liczby pierwotnych umów o liczbę rozwiązanych umów. Kwota czynnych umów jest rezultatem pomniejszenia liczby pierwotnych umów o kwotę rozwiązanych umów i kwotę aneksów</t>
  </si>
  <si>
    <t>Wydatki do poświadczenia</t>
  </si>
  <si>
    <t>1.10 a Tymczasowe zaprzestanie działalności połowowej</t>
  </si>
  <si>
    <t>Dzialanie 2.8 Środki dotyczące zdrowia publicznego</t>
  </si>
  <si>
    <t>1.10 b Tymczasowe zaprzestanie działalności połowowej -COVID</t>
  </si>
  <si>
    <t>* Alokacjaz rezerwą wykonania</t>
  </si>
  <si>
    <t>Tymczasowe zaprzestanie działalności połowowej-COVID</t>
  </si>
  <si>
    <t>1.10a</t>
  </si>
  <si>
    <t>1.10b</t>
  </si>
  <si>
    <t>2.8.</t>
  </si>
  <si>
    <t>Środki dotyczące zdrowia publicznego</t>
  </si>
  <si>
    <t>30.04.2021 r.</t>
  </si>
  <si>
    <t xml:space="preserve">Limit finansowy zgodny z arkuszem kalkulacyjnym z dnia 05.05.2021, kurs 1 EUR= 4,5654 PLN   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</si>
  <si>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</si>
  <si>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t>6. W zakresie dotyczącym Priorytetów I-III i V-VI i Pomocy Technicznej sprawozdanie zostało przygotowane na podstawie niepotwierdzonych danych przekazanych przez ARiMR.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</si>
</sst>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  <numFmt numFmtId="172" formatCode="0.00000%"/>
    <numFmt numFmtId="173" formatCode="0.0000000000%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vertAlign val="superscript"/>
      <sz val="1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2" fillId="0" borderId="0" applyProtection="0">
      <alignment vertical="center"/>
    </xf>
    <xf numFmtId="43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14" fontId="24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304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4" quotePrefix="1" applyNumberFormat="1" applyFont="1" applyFill="1" applyBorder="1" applyAlignment="1">
      <alignment horizontal="center" vertical="center" wrapText="1"/>
    </xf>
    <xf numFmtId="44" fontId="4" fillId="7" borderId="17" xfId="4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4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9" fillId="0" borderId="0" xfId="3" applyFont="1" applyFill="1"/>
    <xf numFmtId="0" fontId="9" fillId="0" borderId="0" xfId="3" applyFont="1"/>
    <xf numFmtId="4" fontId="9" fillId="0" borderId="0" xfId="3" applyNumberFormat="1" applyFont="1" applyFill="1"/>
    <xf numFmtId="165" fontId="9" fillId="0" borderId="0" xfId="2" applyNumberFormat="1" applyFont="1" applyFill="1" applyBorder="1" applyAlignment="1">
      <alignment horizontal="center" wrapText="1"/>
    </xf>
    <xf numFmtId="4" fontId="10" fillId="0" borderId="0" xfId="0" applyNumberFormat="1" applyFont="1" applyBorder="1" applyAlignment="1">
      <alignment wrapText="1"/>
    </xf>
    <xf numFmtId="0" fontId="9" fillId="0" borderId="0" xfId="0" applyFont="1"/>
    <xf numFmtId="0" fontId="9" fillId="0" borderId="0" xfId="0" applyFont="1" applyFill="1"/>
    <xf numFmtId="165" fontId="9" fillId="0" borderId="0" xfId="0" applyNumberFormat="1" applyFont="1"/>
    <xf numFmtId="0" fontId="9" fillId="0" borderId="0" xfId="0" applyNumberFormat="1" applyFont="1" applyFill="1"/>
    <xf numFmtId="4" fontId="9" fillId="0" borderId="0" xfId="0" applyNumberFormat="1" applyFont="1"/>
    <xf numFmtId="0" fontId="8" fillId="0" borderId="0" xfId="2" applyFont="1" applyFill="1" applyBorder="1" applyAlignment="1">
      <alignment wrapText="1"/>
    </xf>
    <xf numFmtId="4" fontId="8" fillId="2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wrapText="1"/>
    </xf>
    <xf numFmtId="10" fontId="8" fillId="2" borderId="0" xfId="1" applyNumberFormat="1" applyFont="1" applyFill="1" applyAlignment="1">
      <alignment horizontal="center"/>
    </xf>
    <xf numFmtId="0" fontId="8" fillId="2" borderId="0" xfId="3" applyFont="1" applyFill="1"/>
    <xf numFmtId="0" fontId="11" fillId="0" borderId="0" xfId="0" applyFont="1" applyAlignment="1">
      <alignment vertical="center"/>
    </xf>
    <xf numFmtId="0" fontId="9" fillId="6" borderId="6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4" fontId="9" fillId="6" borderId="7" xfId="0" applyNumberFormat="1" applyFont="1" applyFill="1" applyBorder="1" applyAlignment="1">
      <alignment horizontal="center" vertical="center"/>
    </xf>
    <xf numFmtId="0" fontId="9" fillId="6" borderId="8" xfId="0" applyNumberFormat="1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Fill="1"/>
    <xf numFmtId="0" fontId="13" fillId="0" borderId="0" xfId="0" applyFont="1"/>
    <xf numFmtId="0" fontId="11" fillId="0" borderId="0" xfId="0" applyFont="1" applyAlignment="1">
      <alignment horizontal="center" vertical="center"/>
    </xf>
    <xf numFmtId="0" fontId="9" fillId="0" borderId="0" xfId="0" applyNumberFormat="1" applyFont="1"/>
    <xf numFmtId="0" fontId="9" fillId="0" borderId="0" xfId="0" applyFont="1" applyBorder="1"/>
    <xf numFmtId="4" fontId="11" fillId="0" borderId="0" xfId="0" applyNumberFormat="1" applyFont="1"/>
    <xf numFmtId="0" fontId="11" fillId="0" borderId="0" xfId="0" applyNumberFormat="1" applyFont="1"/>
    <xf numFmtId="165" fontId="11" fillId="0" borderId="0" xfId="0" applyNumberFormat="1" applyFont="1"/>
    <xf numFmtId="4" fontId="11" fillId="0" borderId="0" xfId="0" applyNumberFormat="1" applyFont="1" applyFill="1"/>
    <xf numFmtId="10" fontId="14" fillId="0" borderId="17" xfId="0" applyNumberFormat="1" applyFont="1" applyFill="1" applyBorder="1" applyAlignment="1">
      <alignment horizontal="center" vertical="center" wrapText="1"/>
    </xf>
    <xf numFmtId="4" fontId="9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7" fillId="10" borderId="31" xfId="0" applyFont="1" applyFill="1" applyBorder="1" applyAlignment="1">
      <alignment horizontal="center" vertical="center" wrapText="1"/>
    </xf>
    <xf numFmtId="0" fontId="17" fillId="10" borderId="41" xfId="0" applyFont="1" applyFill="1" applyBorder="1" applyAlignment="1">
      <alignment horizontal="center" vertical="center" wrapText="1" readingOrder="1"/>
    </xf>
    <xf numFmtId="0" fontId="17" fillId="10" borderId="41" xfId="0" applyFont="1" applyFill="1" applyBorder="1" applyAlignment="1">
      <alignment horizontal="center" wrapText="1" readingOrder="1"/>
    </xf>
    <xf numFmtId="0" fontId="17" fillId="10" borderId="44" xfId="0" applyFont="1" applyFill="1" applyBorder="1" applyAlignment="1">
      <alignment horizontal="center" wrapText="1" readingOrder="1"/>
    </xf>
    <xf numFmtId="4" fontId="9" fillId="6" borderId="20" xfId="0" applyNumberFormat="1" applyFont="1" applyFill="1" applyBorder="1" applyAlignment="1">
      <alignment horizontal="center" vertical="center"/>
    </xf>
    <xf numFmtId="4" fontId="9" fillId="6" borderId="49" xfId="0" applyNumberFormat="1" applyFont="1" applyFill="1" applyBorder="1" applyAlignment="1">
      <alignment horizontal="center" vertical="center"/>
    </xf>
    <xf numFmtId="0" fontId="9" fillId="6" borderId="50" xfId="0" applyNumberFormat="1" applyFont="1" applyFill="1" applyBorder="1" applyAlignment="1">
      <alignment horizontal="center" vertical="center"/>
    </xf>
    <xf numFmtId="0" fontId="9" fillId="6" borderId="20" xfId="0" applyNumberFormat="1" applyFont="1" applyFill="1" applyBorder="1" applyAlignment="1">
      <alignment horizontal="center" vertical="center"/>
    </xf>
    <xf numFmtId="0" fontId="9" fillId="6" borderId="19" xfId="0" applyNumberFormat="1" applyFont="1" applyFill="1" applyBorder="1" applyAlignment="1">
      <alignment horizontal="center" vertical="center"/>
    </xf>
    <xf numFmtId="4" fontId="9" fillId="6" borderId="51" xfId="0" applyNumberFormat="1" applyFont="1" applyFill="1" applyBorder="1" applyAlignment="1">
      <alignment horizontal="center" vertical="center"/>
    </xf>
    <xf numFmtId="4" fontId="9" fillId="6" borderId="8" xfId="0" applyNumberFormat="1" applyFont="1" applyFill="1" applyBorder="1" applyAlignment="1">
      <alignment horizontal="center" vertical="center"/>
    </xf>
    <xf numFmtId="0" fontId="18" fillId="11" borderId="32" xfId="0" applyFont="1" applyFill="1" applyBorder="1" applyAlignment="1">
      <alignment horizontal="center" vertical="center" wrapText="1" readingOrder="1"/>
    </xf>
    <xf numFmtId="167" fontId="18" fillId="11" borderId="32" xfId="0" applyNumberFormat="1" applyFont="1" applyFill="1" applyBorder="1" applyAlignment="1">
      <alignment horizontal="center" vertical="center" wrapText="1" readingOrder="1"/>
    </xf>
    <xf numFmtId="0" fontId="18" fillId="13" borderId="32" xfId="0" applyFont="1" applyFill="1" applyBorder="1" applyAlignment="1">
      <alignment horizontal="center" vertical="center" wrapText="1" readingOrder="1"/>
    </xf>
    <xf numFmtId="0" fontId="18" fillId="11" borderId="34" xfId="0" applyFont="1" applyFill="1" applyBorder="1" applyAlignment="1">
      <alignment horizontal="center" vertical="center" wrapText="1" readingOrder="1"/>
    </xf>
    <xf numFmtId="0" fontId="18" fillId="11" borderId="43" xfId="0" applyFont="1" applyFill="1" applyBorder="1" applyAlignment="1">
      <alignment horizontal="center" vertical="center" wrapText="1" readingOrder="1"/>
    </xf>
    <xf numFmtId="0" fontId="18" fillId="11" borderId="45" xfId="0" applyFont="1" applyFill="1" applyBorder="1" applyAlignment="1">
      <alignment horizontal="center" vertical="center" wrapText="1" readingOrder="1"/>
    </xf>
    <xf numFmtId="169" fontId="18" fillId="13" borderId="32" xfId="0" applyNumberFormat="1" applyFont="1" applyFill="1" applyBorder="1" applyAlignment="1">
      <alignment horizontal="center" vertical="center" wrapText="1" readingOrder="1"/>
    </xf>
    <xf numFmtId="168" fontId="18" fillId="13" borderId="48" xfId="0" applyNumberFormat="1" applyFont="1" applyFill="1" applyBorder="1" applyAlignment="1">
      <alignment horizontal="center" vertical="center" wrapText="1" readingOrder="1"/>
    </xf>
    <xf numFmtId="4" fontId="14" fillId="0" borderId="17" xfId="0" applyNumberFormat="1" applyFont="1" applyFill="1" applyBorder="1" applyAlignment="1">
      <alignment horizontal="center" vertical="center" wrapText="1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/>
    </xf>
    <xf numFmtId="0" fontId="9" fillId="4" borderId="8" xfId="0" applyNumberFormat="1" applyFont="1" applyFill="1" applyBorder="1" applyAlignment="1">
      <alignment horizontal="center" vertical="center"/>
    </xf>
    <xf numFmtId="4" fontId="9" fillId="4" borderId="7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11" fillId="4" borderId="0" xfId="0" applyFont="1" applyFill="1"/>
    <xf numFmtId="4" fontId="9" fillId="4" borderId="20" xfId="0" applyNumberFormat="1" applyFont="1" applyFill="1" applyBorder="1" applyAlignment="1">
      <alignment horizontal="center" vertical="center"/>
    </xf>
    <xf numFmtId="0" fontId="9" fillId="4" borderId="50" xfId="0" applyNumberFormat="1" applyFont="1" applyFill="1" applyBorder="1" applyAlignment="1">
      <alignment horizontal="center" vertical="center"/>
    </xf>
    <xf numFmtId="4" fontId="9" fillId="4" borderId="51" xfId="0" applyNumberFormat="1" applyFont="1" applyFill="1" applyBorder="1" applyAlignment="1">
      <alignment horizontal="center" vertical="center"/>
    </xf>
    <xf numFmtId="0" fontId="9" fillId="4" borderId="20" xfId="0" applyNumberFormat="1" applyFont="1" applyFill="1" applyBorder="1" applyAlignment="1">
      <alignment horizontal="center" vertical="center"/>
    </xf>
    <xf numFmtId="0" fontId="9" fillId="0" borderId="19" xfId="0" applyNumberFormat="1" applyFont="1" applyFill="1" applyBorder="1" applyAlignment="1">
      <alignment horizontal="center" vertical="center"/>
    </xf>
    <xf numFmtId="4" fontId="9" fillId="0" borderId="20" xfId="0" applyNumberFormat="1" applyFont="1" applyFill="1" applyBorder="1" applyAlignment="1">
      <alignment horizontal="center" vertical="center"/>
    </xf>
    <xf numFmtId="0" fontId="9" fillId="0" borderId="50" xfId="0" applyNumberFormat="1" applyFont="1" applyFill="1" applyBorder="1" applyAlignment="1">
      <alignment horizontal="center" vertical="center"/>
    </xf>
    <xf numFmtId="4" fontId="9" fillId="0" borderId="51" xfId="0" applyNumberFormat="1" applyFont="1" applyFill="1" applyBorder="1" applyAlignment="1">
      <alignment horizontal="center" vertical="center"/>
    </xf>
    <xf numFmtId="0" fontId="9" fillId="0" borderId="20" xfId="0" applyNumberFormat="1" applyFont="1" applyFill="1" applyBorder="1" applyAlignment="1">
      <alignment horizontal="center" vertical="center"/>
    </xf>
    <xf numFmtId="170" fontId="9" fillId="0" borderId="0" xfId="2" applyNumberFormat="1" applyFont="1" applyFill="1" applyBorder="1" applyAlignment="1">
      <alignment vertical="center" wrapText="1"/>
    </xf>
    <xf numFmtId="0" fontId="21" fillId="0" borderId="0" xfId="0" applyFont="1" applyFill="1"/>
    <xf numFmtId="0" fontId="21" fillId="0" borderId="0" xfId="0" applyFont="1"/>
    <xf numFmtId="0" fontId="21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0" fontId="9" fillId="6" borderId="21" xfId="0" applyNumberFormat="1" applyFont="1" applyFill="1" applyBorder="1" applyAlignment="1">
      <alignment horizontal="center" vertical="center"/>
    </xf>
    <xf numFmtId="4" fontId="9" fillId="6" borderId="22" xfId="0" applyNumberFormat="1" applyFont="1" applyFill="1" applyBorder="1" applyAlignment="1">
      <alignment horizontal="center" vertical="center"/>
    </xf>
    <xf numFmtId="4" fontId="9" fillId="6" borderId="55" xfId="0" applyNumberFormat="1" applyFont="1" applyFill="1" applyBorder="1" applyAlignment="1">
      <alignment horizontal="center" vertical="center"/>
    </xf>
    <xf numFmtId="0" fontId="9" fillId="6" borderId="52" xfId="0" applyNumberFormat="1" applyFont="1" applyFill="1" applyBorder="1" applyAlignment="1">
      <alignment horizontal="center" vertical="center"/>
    </xf>
    <xf numFmtId="4" fontId="9" fillId="6" borderId="23" xfId="0" applyNumberFormat="1" applyFont="1" applyFill="1" applyBorder="1" applyAlignment="1">
      <alignment horizontal="center" vertical="center"/>
    </xf>
    <xf numFmtId="0" fontId="9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9" fillId="0" borderId="21" xfId="0" applyNumberFormat="1" applyFont="1" applyFill="1" applyBorder="1" applyAlignment="1">
      <alignment horizontal="center" vertical="center"/>
    </xf>
    <xf numFmtId="4" fontId="9" fillId="0" borderId="22" xfId="0" applyNumberFormat="1" applyFont="1" applyFill="1" applyBorder="1" applyAlignment="1">
      <alignment horizontal="center" vertical="center"/>
    </xf>
    <xf numFmtId="0" fontId="9" fillId="0" borderId="52" xfId="0" applyNumberFormat="1" applyFont="1" applyFill="1" applyBorder="1" applyAlignment="1">
      <alignment horizontal="center" vertical="center"/>
    </xf>
    <xf numFmtId="4" fontId="9" fillId="0" borderId="23" xfId="0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center" vertical="center"/>
    </xf>
    <xf numFmtId="4" fontId="9" fillId="0" borderId="21" xfId="0" applyNumberFormat="1" applyFont="1" applyFill="1" applyBorder="1" applyAlignment="1">
      <alignment horizontal="center" vertical="center"/>
    </xf>
    <xf numFmtId="4" fontId="9" fillId="0" borderId="52" xfId="0" applyNumberFormat="1" applyFont="1" applyFill="1" applyBorder="1" applyAlignment="1">
      <alignment horizontal="center" vertical="center"/>
    </xf>
    <xf numFmtId="4" fontId="9" fillId="4" borderId="22" xfId="0" applyNumberFormat="1" applyFont="1" applyFill="1" applyBorder="1" applyAlignment="1">
      <alignment horizontal="center" vertical="center"/>
    </xf>
    <xf numFmtId="0" fontId="9" fillId="4" borderId="52" xfId="0" applyNumberFormat="1" applyFont="1" applyFill="1" applyBorder="1" applyAlignment="1">
      <alignment horizontal="center" vertical="center"/>
    </xf>
    <xf numFmtId="4" fontId="9" fillId="4" borderId="23" xfId="0" applyNumberFormat="1" applyFont="1" applyFill="1" applyBorder="1" applyAlignment="1">
      <alignment horizontal="center" vertical="center"/>
    </xf>
    <xf numFmtId="0" fontId="9" fillId="4" borderId="22" xfId="0" applyNumberFormat="1" applyFont="1" applyFill="1" applyBorder="1" applyAlignment="1">
      <alignment horizontal="center" vertical="center"/>
    </xf>
    <xf numFmtId="0" fontId="9" fillId="6" borderId="56" xfId="0" applyNumberFormat="1" applyFont="1" applyFill="1" applyBorder="1" applyAlignment="1">
      <alignment horizontal="center" vertical="center"/>
    </xf>
    <xf numFmtId="0" fontId="9" fillId="0" borderId="58" xfId="0" applyNumberFormat="1" applyFont="1" applyFill="1" applyBorder="1" applyAlignment="1">
      <alignment horizontal="center" vertical="center"/>
    </xf>
    <xf numFmtId="4" fontId="9" fillId="0" borderId="54" xfId="0" applyNumberFormat="1" applyFont="1" applyFill="1" applyBorder="1" applyAlignment="1">
      <alignment horizontal="center" vertical="center"/>
    </xf>
    <xf numFmtId="0" fontId="9" fillId="0" borderId="59" xfId="0" applyNumberFormat="1" applyFont="1" applyFill="1" applyBorder="1" applyAlignment="1">
      <alignment horizontal="center" vertical="center"/>
    </xf>
    <xf numFmtId="4" fontId="9" fillId="0" borderId="53" xfId="0" applyNumberFormat="1" applyFont="1" applyFill="1" applyBorder="1" applyAlignment="1">
      <alignment horizontal="center" vertical="center"/>
    </xf>
    <xf numFmtId="0" fontId="9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9" fillId="4" borderId="55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9" fillId="4" borderId="49" xfId="0" applyFont="1" applyFill="1" applyBorder="1" applyAlignment="1">
      <alignment horizontal="left" vertical="center" wrapText="1"/>
    </xf>
    <xf numFmtId="0" fontId="9" fillId="0" borderId="55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9" fillId="0" borderId="49" xfId="0" applyFont="1" applyFill="1" applyBorder="1" applyAlignment="1">
      <alignment horizontal="left" vertical="center" wrapText="1"/>
    </xf>
    <xf numFmtId="0" fontId="9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9" fillId="5" borderId="60" xfId="0" applyNumberFormat="1" applyFont="1" applyFill="1" applyBorder="1" applyAlignment="1">
      <alignment horizontal="center" vertical="center" wrapText="1"/>
    </xf>
    <xf numFmtId="171" fontId="9" fillId="5" borderId="61" xfId="0" applyNumberFormat="1" applyFont="1" applyFill="1" applyBorder="1" applyAlignment="1">
      <alignment horizontal="center" vertical="center" wrapText="1"/>
    </xf>
    <xf numFmtId="171" fontId="12" fillId="5" borderId="61" xfId="0" applyNumberFormat="1" applyFont="1" applyFill="1" applyBorder="1" applyAlignment="1">
      <alignment horizontal="center" vertical="center" wrapText="1"/>
    </xf>
    <xf numFmtId="171" fontId="9" fillId="5" borderId="62" xfId="0" applyNumberFormat="1" applyFont="1" applyFill="1" applyBorder="1" applyAlignment="1">
      <alignment horizontal="center" vertical="center" wrapText="1"/>
    </xf>
    <xf numFmtId="171" fontId="9" fillId="5" borderId="63" xfId="0" applyNumberFormat="1" applyFont="1" applyFill="1" applyBorder="1" applyAlignment="1">
      <alignment horizontal="center" vertical="center" wrapText="1"/>
    </xf>
    <xf numFmtId="0" fontId="18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8" fillId="13" borderId="34" xfId="0" applyNumberFormat="1" applyFont="1" applyFill="1" applyBorder="1" applyAlignment="1">
      <alignment horizontal="center" vertical="center" wrapText="1" readingOrder="1"/>
    </xf>
    <xf numFmtId="0" fontId="17" fillId="10" borderId="68" xfId="0" applyFont="1" applyFill="1" applyBorder="1" applyAlignment="1">
      <alignment horizontal="center" vertical="center" wrapText="1" readingOrder="1"/>
    </xf>
    <xf numFmtId="0" fontId="18" fillId="11" borderId="69" xfId="0" applyFont="1" applyFill="1" applyBorder="1" applyAlignment="1">
      <alignment horizontal="center" vertical="center" wrapText="1" readingOrder="1"/>
    </xf>
    <xf numFmtId="0" fontId="18" fillId="11" borderId="30" xfId="0" applyFont="1" applyFill="1" applyBorder="1" applyAlignment="1">
      <alignment horizontal="center" vertical="center" wrapText="1" readingOrder="1"/>
    </xf>
    <xf numFmtId="167" fontId="18" fillId="11" borderId="30" xfId="0" applyNumberFormat="1" applyFont="1" applyFill="1" applyBorder="1" applyAlignment="1">
      <alignment horizontal="center" vertical="center" wrapText="1" readingOrder="1"/>
    </xf>
    <xf numFmtId="10" fontId="18" fillId="13" borderId="74" xfId="0" applyNumberFormat="1" applyFont="1" applyFill="1" applyBorder="1" applyAlignment="1">
      <alignment horizontal="center" vertical="center" wrapText="1" readingOrder="1"/>
    </xf>
    <xf numFmtId="10" fontId="18" fillId="13" borderId="40" xfId="0" applyNumberFormat="1" applyFont="1" applyFill="1" applyBorder="1" applyAlignment="1">
      <alignment horizontal="center" vertical="center" wrapText="1" readingOrder="1"/>
    </xf>
    <xf numFmtId="0" fontId="9" fillId="0" borderId="6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4" fontId="9" fillId="0" borderId="7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0" fontId="9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7" fillId="10" borderId="47" xfId="0" applyFont="1" applyFill="1" applyBorder="1" applyAlignment="1">
      <alignment horizontal="center" vertical="center" wrapText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7" fillId="10" borderId="36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10" fontId="18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8" fillId="13" borderId="28" xfId="0" applyFont="1" applyFill="1" applyBorder="1" applyAlignment="1">
      <alignment horizontal="center" vertical="center" wrapText="1" readingOrder="1"/>
    </xf>
    <xf numFmtId="169" fontId="18" fillId="13" borderId="48" xfId="0" applyNumberFormat="1" applyFont="1" applyFill="1" applyBorder="1" applyAlignment="1">
      <alignment horizontal="center" vertical="center" wrapText="1" readingOrder="1"/>
    </xf>
    <xf numFmtId="168" fontId="11" fillId="0" borderId="0" xfId="0" applyNumberFormat="1" applyFont="1"/>
    <xf numFmtId="4" fontId="25" fillId="0" borderId="0" xfId="0" applyNumberFormat="1" applyFont="1"/>
    <xf numFmtId="0" fontId="9" fillId="4" borderId="21" xfId="0" applyNumberFormat="1" applyFont="1" applyFill="1" applyBorder="1" applyAlignment="1">
      <alignment horizontal="center" vertical="center"/>
    </xf>
    <xf numFmtId="10" fontId="9" fillId="4" borderId="23" xfId="0" applyNumberFormat="1" applyFont="1" applyFill="1" applyBorder="1" applyAlignment="1">
      <alignment horizontal="center" vertical="center"/>
    </xf>
    <xf numFmtId="0" fontId="9" fillId="4" borderId="6" xfId="0" applyNumberFormat="1" applyFont="1" applyFill="1" applyBorder="1" applyAlignment="1">
      <alignment horizontal="center" vertical="center"/>
    </xf>
    <xf numFmtId="0" fontId="9" fillId="4" borderId="19" xfId="0" applyNumberFormat="1" applyFont="1" applyFill="1" applyBorder="1" applyAlignment="1">
      <alignment horizontal="center" vertical="center"/>
    </xf>
    <xf numFmtId="44" fontId="11" fillId="0" borderId="0" xfId="0" applyNumberFormat="1" applyFont="1"/>
    <xf numFmtId="4" fontId="8" fillId="2" borderId="17" xfId="0" applyNumberFormat="1" applyFont="1" applyFill="1" applyBorder="1" applyAlignment="1">
      <alignment horizontal="center" vertical="center"/>
    </xf>
    <xf numFmtId="4" fontId="11" fillId="0" borderId="0" xfId="0" applyNumberFormat="1" applyFont="1" applyAlignment="1">
      <alignment vertical="center"/>
    </xf>
    <xf numFmtId="4" fontId="9" fillId="4" borderId="52" xfId="0" applyNumberFormat="1" applyFont="1" applyFill="1" applyBorder="1" applyAlignment="1">
      <alignment horizontal="center" vertical="center"/>
    </xf>
    <xf numFmtId="0" fontId="9" fillId="4" borderId="59" xfId="0" applyNumberFormat="1" applyFont="1" applyFill="1" applyBorder="1" applyAlignment="1">
      <alignment horizontal="center" vertical="center"/>
    </xf>
    <xf numFmtId="4" fontId="9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12" fillId="6" borderId="6" xfId="0" applyNumberFormat="1" applyFont="1" applyFill="1" applyBorder="1" applyAlignment="1">
      <alignment horizontal="center" vertical="center"/>
    </xf>
    <xf numFmtId="4" fontId="12" fillId="6" borderId="1" xfId="0" applyNumberFormat="1" applyFont="1" applyFill="1" applyBorder="1" applyAlignment="1">
      <alignment horizontal="center" vertical="center"/>
    </xf>
    <xf numFmtId="4" fontId="12" fillId="6" borderId="2" xfId="0" applyNumberFormat="1" applyFont="1" applyFill="1" applyBorder="1" applyAlignment="1">
      <alignment horizontal="center" vertical="center"/>
    </xf>
    <xf numFmtId="10" fontId="12" fillId="0" borderId="23" xfId="0" applyNumberFormat="1" applyFont="1" applyFill="1" applyBorder="1" applyAlignment="1">
      <alignment horizontal="center" vertical="center"/>
    </xf>
    <xf numFmtId="0" fontId="12" fillId="4" borderId="8" xfId="0" applyNumberFormat="1" applyFont="1" applyFill="1" applyBorder="1" applyAlignment="1">
      <alignment horizontal="center" vertical="center"/>
    </xf>
    <xf numFmtId="4" fontId="12" fillId="4" borderId="1" xfId="0" applyNumberFormat="1" applyFont="1" applyFill="1" applyBorder="1" applyAlignment="1">
      <alignment horizontal="center" vertical="center"/>
    </xf>
    <xf numFmtId="0" fontId="12" fillId="6" borderId="8" xfId="0" applyNumberFormat="1" applyFont="1" applyFill="1" applyBorder="1" applyAlignment="1">
      <alignment horizontal="center" vertical="center"/>
    </xf>
    <xf numFmtId="4" fontId="12" fillId="6" borderId="7" xfId="0" applyNumberFormat="1" applyFont="1" applyFill="1" applyBorder="1" applyAlignment="1">
      <alignment horizontal="center" vertical="center"/>
    </xf>
    <xf numFmtId="0" fontId="4" fillId="0" borderId="80" xfId="0" applyFont="1" applyBorder="1" applyAlignment="1">
      <alignment vertical="center"/>
    </xf>
    <xf numFmtId="4" fontId="0" fillId="0" borderId="0" xfId="0" applyNumberFormat="1"/>
    <xf numFmtId="165" fontId="9" fillId="0" borderId="0" xfId="0" applyNumberFormat="1" applyFont="1" applyFill="1"/>
    <xf numFmtId="165" fontId="11" fillId="0" borderId="0" xfId="0" applyNumberFormat="1" applyFont="1" applyFill="1"/>
    <xf numFmtId="16" fontId="9" fillId="0" borderId="0" xfId="0" applyNumberFormat="1" applyFont="1"/>
    <xf numFmtId="16" fontId="11" fillId="0" borderId="0" xfId="0" applyNumberFormat="1" applyFont="1" applyFill="1"/>
    <xf numFmtId="172" fontId="11" fillId="0" borderId="0" xfId="0" applyNumberFormat="1" applyFont="1"/>
    <xf numFmtId="4" fontId="6" fillId="4" borderId="17" xfId="0" applyNumberFormat="1" applyFont="1" applyFill="1" applyBorder="1" applyAlignment="1">
      <alignment horizontal="right" vertical="center"/>
    </xf>
    <xf numFmtId="10" fontId="6" fillId="0" borderId="17" xfId="0" applyNumberFormat="1" applyFont="1" applyBorder="1" applyAlignment="1">
      <alignment horizontal="right" vertical="center"/>
    </xf>
    <xf numFmtId="1" fontId="6" fillId="4" borderId="17" xfId="0" applyNumberFormat="1" applyFont="1" applyFill="1" applyBorder="1" applyAlignment="1">
      <alignment horizontal="right" vertical="center"/>
    </xf>
    <xf numFmtId="4" fontId="4" fillId="0" borderId="81" xfId="0" applyNumberFormat="1" applyFont="1" applyBorder="1" applyAlignment="1">
      <alignment vertical="center"/>
    </xf>
    <xf numFmtId="4" fontId="7" fillId="0" borderId="0" xfId="0" applyNumberFormat="1" applyFont="1"/>
    <xf numFmtId="171" fontId="9" fillId="0" borderId="0" xfId="0" applyNumberFormat="1" applyFont="1"/>
    <xf numFmtId="3" fontId="0" fillId="0" borderId="6" xfId="0" applyNumberFormat="1" applyBorder="1"/>
    <xf numFmtId="173" fontId="27" fillId="8" borderId="1" xfId="0" applyNumberFormat="1" applyFont="1" applyFill="1" applyBorder="1" applyAlignment="1">
      <alignment horizontal="center" vertical="center"/>
    </xf>
    <xf numFmtId="173" fontId="27" fillId="7" borderId="1" xfId="0" applyNumberFormat="1" applyFont="1" applyFill="1" applyBorder="1" applyAlignment="1">
      <alignment horizontal="center" vertical="center"/>
    </xf>
    <xf numFmtId="4" fontId="4" fillId="15" borderId="1" xfId="0" applyNumberFormat="1" applyFont="1" applyFill="1" applyBorder="1" applyAlignment="1">
      <alignment vertical="center"/>
    </xf>
    <xf numFmtId="0" fontId="15" fillId="14" borderId="17" xfId="0" applyFont="1" applyFill="1" applyBorder="1" applyAlignment="1">
      <alignment horizontal="center" vertical="center"/>
    </xf>
    <xf numFmtId="10" fontId="14" fillId="14" borderId="17" xfId="0" applyNumberFormat="1" applyFont="1" applyFill="1" applyBorder="1" applyAlignment="1">
      <alignment horizontal="center" vertical="center"/>
    </xf>
    <xf numFmtId="4" fontId="9" fillId="0" borderId="0" xfId="2" applyNumberFormat="1" applyFont="1" applyFill="1" applyBorder="1" applyAlignment="1">
      <alignment horizontal="center" wrapText="1"/>
    </xf>
    <xf numFmtId="166" fontId="9" fillId="0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horizontal="center" wrapText="1"/>
    </xf>
    <xf numFmtId="0" fontId="15" fillId="14" borderId="17" xfId="0" applyFont="1" applyFill="1" applyBorder="1" applyAlignment="1">
      <alignment horizontal="center" vertical="center" wrapText="1"/>
    </xf>
    <xf numFmtId="10" fontId="15" fillId="14" borderId="17" xfId="0" applyNumberFormat="1" applyFont="1" applyFill="1" applyBorder="1" applyAlignment="1">
      <alignment horizontal="center" vertical="center" wrapText="1"/>
    </xf>
    <xf numFmtId="0" fontId="14" fillId="14" borderId="17" xfId="0" applyFont="1" applyFill="1" applyBorder="1" applyAlignment="1">
      <alignment vertical="center" wrapText="1"/>
    </xf>
    <xf numFmtId="0" fontId="14" fillId="14" borderId="17" xfId="0" applyFont="1" applyFill="1" applyBorder="1" applyAlignment="1">
      <alignment horizontal="center" vertical="center"/>
    </xf>
    <xf numFmtId="14" fontId="8" fillId="2" borderId="24" xfId="3" applyNumberFormat="1" applyFont="1" applyFill="1" applyBorder="1" applyAlignment="1">
      <alignment horizontal="center"/>
    </xf>
    <xf numFmtId="0" fontId="14" fillId="0" borderId="17" xfId="0" applyFont="1" applyFill="1" applyBorder="1" applyAlignment="1">
      <alignment horizontal="left" vertical="center" wrapText="1"/>
    </xf>
    <xf numFmtId="4" fontId="14" fillId="0" borderId="17" xfId="0" applyNumberFormat="1" applyFont="1" applyFill="1" applyBorder="1" applyAlignment="1">
      <alignment horizontal="center" vertical="center" wrapText="1"/>
    </xf>
    <xf numFmtId="10" fontId="15" fillId="14" borderId="17" xfId="0" applyNumberFormat="1" applyFont="1" applyFill="1" applyBorder="1" applyAlignment="1">
      <alignment horizontal="center" vertical="center"/>
    </xf>
    <xf numFmtId="2" fontId="15" fillId="14" borderId="17" xfId="0" applyNumberFormat="1" applyFont="1" applyFill="1" applyBorder="1" applyAlignment="1">
      <alignment horizontal="center" vertical="center"/>
    </xf>
    <xf numFmtId="2" fontId="1" fillId="14" borderId="17" xfId="0" applyNumberFormat="1" applyFont="1" applyFill="1" applyBorder="1" applyAlignment="1">
      <alignment horizontal="center" vertical="center"/>
    </xf>
    <xf numFmtId="10" fontId="1" fillId="14" borderId="17" xfId="0" applyNumberFormat="1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4" applyFont="1" applyFill="1" applyBorder="1" applyAlignment="1">
      <alignment horizontal="center" vertical="center" wrapText="1"/>
    </xf>
    <xf numFmtId="44" fontId="4" fillId="7" borderId="11" xfId="4" applyFont="1" applyFill="1" applyBorder="1" applyAlignment="1">
      <alignment horizontal="center" vertical="center" wrapText="1"/>
    </xf>
    <xf numFmtId="44" fontId="4" fillId="7" borderId="12" xfId="4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8" fillId="13" borderId="77" xfId="0" applyFont="1" applyFill="1" applyBorder="1" applyAlignment="1">
      <alignment horizontal="center" vertical="center" wrapText="1" readingOrder="1"/>
    </xf>
    <xf numFmtId="0" fontId="18" fillId="13" borderId="78" xfId="0" applyFont="1" applyFill="1" applyBorder="1" applyAlignment="1">
      <alignment horizontal="center" vertical="center" wrapText="1" readingOrder="1"/>
    </xf>
    <xf numFmtId="0" fontId="18" fillId="13" borderId="79" xfId="0" applyFont="1" applyFill="1" applyBorder="1" applyAlignment="1">
      <alignment horizontal="center" vertical="center" wrapText="1" readingOrder="1"/>
    </xf>
    <xf numFmtId="10" fontId="18" fillId="13" borderId="73" xfId="0" applyNumberFormat="1" applyFont="1" applyFill="1" applyBorder="1" applyAlignment="1">
      <alignment horizontal="center" vertical="center" wrapText="1" readingOrder="1"/>
    </xf>
    <xf numFmtId="0" fontId="17" fillId="12" borderId="26" xfId="0" applyFont="1" applyFill="1" applyBorder="1" applyAlignment="1">
      <alignment horizontal="center" vertical="center" wrapText="1" readingOrder="1"/>
    </xf>
    <xf numFmtId="0" fontId="17" fillId="12" borderId="28" xfId="0" applyFont="1" applyFill="1" applyBorder="1" applyAlignment="1">
      <alignment horizontal="center" vertical="center" wrapText="1" readingOrder="1"/>
    </xf>
    <xf numFmtId="0" fontId="17" fillId="12" borderId="30" xfId="0" applyFont="1" applyFill="1" applyBorder="1" applyAlignment="1">
      <alignment horizontal="center" vertical="center" wrapText="1" readingOrder="1"/>
    </xf>
    <xf numFmtId="0" fontId="20" fillId="12" borderId="26" xfId="0" applyFont="1" applyFill="1" applyBorder="1" applyAlignment="1">
      <alignment horizontal="center" vertical="center" wrapText="1" readingOrder="1"/>
    </xf>
    <xf numFmtId="0" fontId="20" fillId="12" borderId="28" xfId="0" applyFont="1" applyFill="1" applyBorder="1" applyAlignment="1">
      <alignment horizontal="center" vertical="center" wrapText="1" readingOrder="1"/>
    </xf>
    <xf numFmtId="0" fontId="20" fillId="12" borderId="30" xfId="0" applyFont="1" applyFill="1" applyBorder="1" applyAlignment="1">
      <alignment horizontal="center" vertical="center" wrapText="1" readingOrder="1"/>
    </xf>
    <xf numFmtId="0" fontId="16" fillId="12" borderId="75" xfId="0" applyFont="1" applyFill="1" applyBorder="1" applyAlignment="1">
      <alignment horizontal="center" vertical="center" wrapText="1" readingOrder="1"/>
    </xf>
    <xf numFmtId="0" fontId="16" fillId="12" borderId="73" xfId="0" applyFont="1" applyFill="1" applyBorder="1" applyAlignment="1">
      <alignment horizontal="center" vertical="center" wrapText="1" readingOrder="1"/>
    </xf>
    <xf numFmtId="0" fontId="16" fillId="12" borderId="72" xfId="0" applyFont="1" applyFill="1" applyBorder="1" applyAlignment="1">
      <alignment horizontal="center" vertical="center" wrapText="1" readingOrder="1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6" fillId="10" borderId="25" xfId="0" applyFont="1" applyFill="1" applyBorder="1" applyAlignment="1">
      <alignment horizontal="center" vertical="center" wrapText="1"/>
    </xf>
    <xf numFmtId="0" fontId="16" fillId="10" borderId="27" xfId="0" applyFont="1" applyFill="1" applyBorder="1" applyAlignment="1">
      <alignment horizontal="center" vertical="center" wrapText="1"/>
    </xf>
    <xf numFmtId="0" fontId="16" fillId="10" borderId="29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0" fontId="17" fillId="10" borderId="35" xfId="0" applyFont="1" applyFill="1" applyBorder="1" applyAlignment="1">
      <alignment horizontal="center" vertical="center" wrapText="1"/>
    </xf>
    <xf numFmtId="0" fontId="17" fillId="10" borderId="36" xfId="0" applyFont="1" applyFill="1" applyBorder="1" applyAlignment="1">
      <alignment horizontal="center" vertical="center" wrapText="1"/>
    </xf>
    <xf numFmtId="0" fontId="19" fillId="0" borderId="71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7" fillId="10" borderId="46" xfId="0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wrapText="1" readingOrder="1"/>
    </xf>
    <xf numFmtId="0" fontId="17" fillId="10" borderId="27" xfId="0" applyFont="1" applyFill="1" applyBorder="1" applyAlignment="1">
      <alignment horizontal="center" wrapText="1" readingOrder="1"/>
    </xf>
    <xf numFmtId="0" fontId="19" fillId="0" borderId="3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</cellXfs>
  <cellStyles count="16">
    <cellStyle name="Dziesiętny 2" xfId="8"/>
    <cellStyle name="Dziesiętny 2 2" xfId="14"/>
    <cellStyle name="Dziesiętny 3" xfId="11"/>
    <cellStyle name="Normalny" xfId="0" builtinId="0"/>
    <cellStyle name="Normalny 17" xfId="5"/>
    <cellStyle name="Normalny 2" xfId="7"/>
    <cellStyle name="Normalny 2 2" xfId="13"/>
    <cellStyle name="Normalny 3" xfId="10"/>
    <cellStyle name="Normalny 3 2" xfId="15"/>
    <cellStyle name="Normalny_raport tygodniowy-ARiMR SPO RPR 03.07.2004r." xfId="2"/>
    <cellStyle name="Normalny_SPO Ryby_12-05-2005" xfId="3"/>
    <cellStyle name="Procentowy" xfId="1" builtinId="5"/>
    <cellStyle name="Procentowy 2" xfId="6"/>
    <cellStyle name="Procentowy 8" xfId="9"/>
    <cellStyle name="Walutowy" xfId="4" builtinId="4"/>
    <cellStyle name="Walutowy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242"/>
  <sheetViews>
    <sheetView showGridLines="0" tabSelected="1" zoomScale="70" zoomScaleNormal="70" workbookViewId="0">
      <pane ySplit="1" topLeftCell="A2" activePane="bottomLeft" state="frozen"/>
      <selection pane="bottomLeft" sqref="A1:A2"/>
    </sheetView>
  </sheetViews>
  <sheetFormatPr defaultColWidth="9.1796875" defaultRowHeight="13.5" outlineLevelRow="1" x14ac:dyDescent="0.3"/>
  <cols>
    <col min="1" max="1" width="59.54296875" style="71" customWidth="1"/>
    <col min="2" max="2" width="25.7265625" style="71" customWidth="1"/>
    <col min="3" max="3" width="14.7265625" style="78" bestFit="1" customWidth="1"/>
    <col min="4" max="4" width="26.26953125" style="79" customWidth="1"/>
    <col min="5" max="5" width="26.81640625" style="57" customWidth="1"/>
    <col min="6" max="6" width="23" style="71" customWidth="1"/>
    <col min="7" max="7" width="10.1796875" style="56" customWidth="1"/>
    <col min="8" max="8" width="26.26953125" style="56" customWidth="1"/>
    <col min="9" max="9" width="24.453125" style="56" customWidth="1"/>
    <col min="10" max="10" width="21.81640625" style="56" customWidth="1"/>
    <col min="11" max="11" width="17.26953125" style="71" customWidth="1"/>
    <col min="12" max="12" width="25.54296875" style="71" customWidth="1"/>
    <col min="13" max="13" width="22.1796875" style="71" customWidth="1"/>
    <col min="14" max="14" width="9.453125" style="55" customWidth="1"/>
    <col min="15" max="15" width="26.54296875" style="55" customWidth="1"/>
    <col min="16" max="16" width="24.453125" style="55" customWidth="1"/>
    <col min="17" max="17" width="23" style="55" customWidth="1"/>
    <col min="18" max="18" width="21.1796875" style="55" customWidth="1"/>
    <col min="19" max="19" width="26" style="71" customWidth="1"/>
    <col min="20" max="20" width="23.81640625" style="71" customWidth="1"/>
    <col min="21" max="21" width="19" style="71" customWidth="1"/>
    <col min="22" max="22" width="24.81640625" style="71" customWidth="1"/>
    <col min="23" max="23" width="20.81640625" style="71" customWidth="1"/>
    <col min="24" max="24" width="19.81640625" style="71" customWidth="1"/>
    <col min="25" max="25" width="25.26953125" style="71" customWidth="1"/>
    <col min="26" max="26" width="24" style="71" customWidth="1"/>
    <col min="27" max="27" width="23" style="71" customWidth="1"/>
    <col min="28" max="28" width="20.1796875" style="71" customWidth="1"/>
    <col min="29" max="29" width="16.1796875" style="71" customWidth="1"/>
    <col min="30" max="30" width="26.1796875" style="71" customWidth="1"/>
    <col min="31" max="31" width="20.1796875" style="71" customWidth="1"/>
    <col min="32" max="32" width="21.7265625" style="71" customWidth="1"/>
    <col min="33" max="33" width="21.54296875" style="71" customWidth="1"/>
    <col min="34" max="34" width="25" style="71" customWidth="1"/>
    <col min="35" max="35" width="14.26953125" style="71" customWidth="1"/>
    <col min="36" max="36" width="30.54296875" style="72" customWidth="1"/>
    <col min="37" max="37" width="26.54296875" style="72" bestFit="1" customWidth="1"/>
    <col min="38" max="38" width="23.7265625" style="72" customWidth="1"/>
    <col min="39" max="39" width="23.81640625" style="72" customWidth="1"/>
    <col min="40" max="40" width="21.54296875" style="72" customWidth="1"/>
    <col min="41" max="41" width="13.453125" style="72" customWidth="1"/>
    <col min="42" max="42" width="25.81640625" style="80" customWidth="1"/>
    <col min="43" max="43" width="24.453125" style="80" bestFit="1" customWidth="1"/>
    <col min="44" max="44" width="23.26953125" style="72" customWidth="1"/>
    <col min="45" max="45" width="17.26953125" style="71" bestFit="1" customWidth="1"/>
    <col min="46" max="46" width="12" style="71" bestFit="1" customWidth="1"/>
    <col min="47" max="48" width="15.1796875" style="71" bestFit="1" customWidth="1"/>
    <col min="49" max="16384" width="9.1796875" style="71"/>
  </cols>
  <sheetData>
    <row r="1" spans="1:48" s="51" customFormat="1" ht="45" customHeight="1" thickBot="1" x14ac:dyDescent="0.35">
      <c r="A1" s="60" t="s">
        <v>232</v>
      </c>
      <c r="B1" s="120">
        <v>4.5654000000000003</v>
      </c>
      <c r="C1" s="235"/>
      <c r="D1" s="235"/>
      <c r="E1" s="53"/>
      <c r="F1" s="236"/>
      <c r="G1" s="236"/>
      <c r="H1" s="236"/>
      <c r="I1" s="236"/>
      <c r="J1" s="236"/>
      <c r="K1" s="61"/>
      <c r="L1" s="61"/>
      <c r="M1" s="62"/>
      <c r="N1" s="63"/>
      <c r="O1" s="64" t="s">
        <v>0</v>
      </c>
      <c r="P1" s="242" t="s">
        <v>231</v>
      </c>
      <c r="Q1" s="242"/>
      <c r="R1" s="237"/>
      <c r="S1" s="237"/>
      <c r="T1" s="237"/>
      <c r="U1" s="61"/>
      <c r="V1" s="61"/>
      <c r="W1" s="61"/>
      <c r="X1" s="61"/>
      <c r="Y1" s="61"/>
      <c r="Z1" s="61"/>
      <c r="AA1" s="61"/>
      <c r="AB1" s="64"/>
      <c r="AJ1" s="50"/>
      <c r="AK1" s="50"/>
      <c r="AL1" s="50"/>
      <c r="AM1" s="50"/>
      <c r="AN1" s="50"/>
      <c r="AO1" s="50"/>
      <c r="AP1" s="52"/>
      <c r="AQ1" s="52"/>
      <c r="AR1" s="50"/>
    </row>
    <row r="2" spans="1:48" s="65" customFormat="1" ht="28.5" customHeight="1" thickBot="1" x14ac:dyDescent="0.4">
      <c r="A2" s="243" t="s">
        <v>233</v>
      </c>
      <c r="B2" s="244" t="s">
        <v>1</v>
      </c>
      <c r="C2" s="233" t="s">
        <v>175</v>
      </c>
      <c r="D2" s="233"/>
      <c r="E2" s="233"/>
      <c r="F2" s="245"/>
      <c r="G2" s="246" t="s">
        <v>174</v>
      </c>
      <c r="H2" s="247"/>
      <c r="I2" s="247"/>
      <c r="J2" s="248"/>
      <c r="K2" s="238" t="s">
        <v>176</v>
      </c>
      <c r="L2" s="238"/>
      <c r="M2" s="238"/>
      <c r="N2" s="238" t="s">
        <v>2</v>
      </c>
      <c r="O2" s="238"/>
      <c r="P2" s="238"/>
      <c r="Q2" s="239"/>
      <c r="R2" s="240"/>
      <c r="S2" s="240"/>
      <c r="T2" s="240"/>
      <c r="U2" s="238" t="s">
        <v>3</v>
      </c>
      <c r="V2" s="238"/>
      <c r="W2" s="238"/>
      <c r="X2" s="238" t="s">
        <v>216</v>
      </c>
      <c r="Y2" s="238"/>
      <c r="Z2" s="238"/>
      <c r="AA2" s="239"/>
      <c r="AB2" s="233" t="s">
        <v>4</v>
      </c>
      <c r="AC2" s="241"/>
      <c r="AD2" s="241"/>
      <c r="AE2" s="241"/>
      <c r="AF2" s="234"/>
      <c r="AG2" s="241"/>
      <c r="AH2" s="241"/>
      <c r="AI2" s="233" t="s">
        <v>218</v>
      </c>
      <c r="AJ2" s="233"/>
      <c r="AK2" s="233"/>
      <c r="AL2" s="233"/>
      <c r="AM2" s="233"/>
      <c r="AN2" s="234"/>
      <c r="AO2" s="233" t="s">
        <v>221</v>
      </c>
      <c r="AP2" s="233"/>
      <c r="AQ2" s="233"/>
      <c r="AR2" s="234"/>
    </row>
    <row r="3" spans="1:48" s="65" customFormat="1" ht="58.5" thickBot="1" x14ac:dyDescent="0.4">
      <c r="A3" s="243"/>
      <c r="B3" s="244"/>
      <c r="C3" s="104" t="s">
        <v>5</v>
      </c>
      <c r="D3" s="103" t="s">
        <v>6</v>
      </c>
      <c r="E3" s="103" t="s">
        <v>7</v>
      </c>
      <c r="F3" s="81" t="s">
        <v>8</v>
      </c>
      <c r="G3" s="104" t="s">
        <v>5</v>
      </c>
      <c r="H3" s="103" t="s">
        <v>6</v>
      </c>
      <c r="I3" s="103" t="s">
        <v>7</v>
      </c>
      <c r="J3" s="81" t="s">
        <v>8</v>
      </c>
      <c r="K3" s="105" t="s">
        <v>169</v>
      </c>
      <c r="L3" s="103" t="s">
        <v>170</v>
      </c>
      <c r="M3" s="103" t="s">
        <v>7</v>
      </c>
      <c r="N3" s="104" t="s">
        <v>5</v>
      </c>
      <c r="O3" s="103" t="s">
        <v>9</v>
      </c>
      <c r="P3" s="103" t="s">
        <v>7</v>
      </c>
      <c r="Q3" s="81" t="s">
        <v>8</v>
      </c>
      <c r="R3" s="105" t="s">
        <v>171</v>
      </c>
      <c r="S3" s="103" t="s">
        <v>172</v>
      </c>
      <c r="T3" s="103" t="s">
        <v>7</v>
      </c>
      <c r="U3" s="104" t="s">
        <v>5</v>
      </c>
      <c r="V3" s="103" t="s">
        <v>9</v>
      </c>
      <c r="W3" s="103" t="s">
        <v>7</v>
      </c>
      <c r="X3" s="105" t="s">
        <v>5</v>
      </c>
      <c r="Y3" s="103" t="s">
        <v>9</v>
      </c>
      <c r="Z3" s="103" t="s">
        <v>7</v>
      </c>
      <c r="AA3" s="81" t="s">
        <v>8</v>
      </c>
      <c r="AB3" s="105" t="s">
        <v>10</v>
      </c>
      <c r="AC3" s="105" t="s">
        <v>11</v>
      </c>
      <c r="AD3" s="103" t="s">
        <v>6</v>
      </c>
      <c r="AE3" s="103" t="s">
        <v>7</v>
      </c>
      <c r="AF3" s="81" t="s">
        <v>8</v>
      </c>
      <c r="AG3" s="105" t="s">
        <v>173</v>
      </c>
      <c r="AH3" s="103" t="s">
        <v>177</v>
      </c>
      <c r="AI3" s="105" t="s">
        <v>10</v>
      </c>
      <c r="AJ3" s="103" t="s">
        <v>9</v>
      </c>
      <c r="AK3" s="103" t="s">
        <v>7</v>
      </c>
      <c r="AL3" s="103" t="s">
        <v>12</v>
      </c>
      <c r="AM3" s="103" t="s">
        <v>13</v>
      </c>
      <c r="AN3" s="81" t="s">
        <v>8</v>
      </c>
      <c r="AO3" s="105" t="s">
        <v>10</v>
      </c>
      <c r="AP3" s="103" t="s">
        <v>9</v>
      </c>
      <c r="AQ3" s="103" t="s">
        <v>7</v>
      </c>
      <c r="AR3" s="81" t="s">
        <v>8</v>
      </c>
    </row>
    <row r="4" spans="1:48" s="65" customFormat="1" ht="81.75" customHeight="1" thickBot="1" x14ac:dyDescent="0.4">
      <c r="A4" s="153" t="s">
        <v>178</v>
      </c>
      <c r="B4" s="124">
        <v>1065842467.7332071</v>
      </c>
      <c r="C4" s="134">
        <v>6385</v>
      </c>
      <c r="D4" s="135">
        <v>1685264917.74</v>
      </c>
      <c r="E4" s="135">
        <v>1206754344.3475001</v>
      </c>
      <c r="F4" s="183">
        <f>D4/B4</f>
        <v>1.5811575995129532</v>
      </c>
      <c r="G4" s="134">
        <v>5499</v>
      </c>
      <c r="H4" s="135">
        <v>1018735516.74</v>
      </c>
      <c r="I4" s="135">
        <v>706857293.59749997</v>
      </c>
      <c r="J4" s="183">
        <f>H4/B4</f>
        <v>0.95580308308281958</v>
      </c>
      <c r="K4" s="134">
        <v>641</v>
      </c>
      <c r="L4" s="135">
        <v>312140433.55000001</v>
      </c>
      <c r="M4" s="135">
        <v>229876946.91500002</v>
      </c>
      <c r="N4" s="134">
        <v>5258</v>
      </c>
      <c r="O4" s="135">
        <v>1075099260.2700002</v>
      </c>
      <c r="P4" s="135">
        <v>753943526.17000008</v>
      </c>
      <c r="Q4" s="183">
        <f>O4/B4</f>
        <v>1.0086849537497602</v>
      </c>
      <c r="R4" s="134">
        <v>62</v>
      </c>
      <c r="S4" s="135">
        <v>203769865.68000001</v>
      </c>
      <c r="T4" s="135">
        <v>151922047.34999999</v>
      </c>
      <c r="U4" s="134">
        <v>100</v>
      </c>
      <c r="V4" s="135">
        <v>2690685.8600000003</v>
      </c>
      <c r="W4" s="135">
        <v>2018014.3950000003</v>
      </c>
      <c r="X4" s="134">
        <v>5196</v>
      </c>
      <c r="Y4" s="135">
        <v>868638708.73000002</v>
      </c>
      <c r="Z4" s="135">
        <v>600003464.42500007</v>
      </c>
      <c r="AA4" s="183">
        <f>Y4/B4</f>
        <v>0.81497851232873797</v>
      </c>
      <c r="AB4" s="134">
        <v>4828</v>
      </c>
      <c r="AC4" s="134">
        <v>4966</v>
      </c>
      <c r="AD4" s="135">
        <v>606466501.01999986</v>
      </c>
      <c r="AE4" s="135">
        <v>406021233.52249992</v>
      </c>
      <c r="AF4" s="183">
        <f>AD4/B4</f>
        <v>0.56900200487395625</v>
      </c>
      <c r="AG4" s="134">
        <v>11</v>
      </c>
      <c r="AH4" s="135">
        <v>1191448.8699999999</v>
      </c>
      <c r="AI4" s="134">
        <v>5045</v>
      </c>
      <c r="AJ4" s="135">
        <v>671029078.24000025</v>
      </c>
      <c r="AK4" s="135">
        <v>452134458.16000003</v>
      </c>
      <c r="AL4" s="135">
        <v>287791467.20999998</v>
      </c>
      <c r="AM4" s="135">
        <v>215843599.48999998</v>
      </c>
      <c r="AN4" s="183">
        <f>AJ4/B4</f>
        <v>0.62957622590054907</v>
      </c>
      <c r="AO4" s="134">
        <v>4744</v>
      </c>
      <c r="AP4" s="135">
        <v>566376182.64999998</v>
      </c>
      <c r="AQ4" s="135">
        <v>373644786.95999998</v>
      </c>
      <c r="AR4" s="183">
        <f>AP4/B4</f>
        <v>0.5313882677752062</v>
      </c>
      <c r="AS4" s="203"/>
      <c r="AT4" s="203"/>
    </row>
    <row r="5" spans="1:48" x14ac:dyDescent="0.3">
      <c r="A5" s="154" t="s">
        <v>15</v>
      </c>
      <c r="B5" s="163">
        <v>9013560.5280000009</v>
      </c>
      <c r="C5" s="128">
        <v>3</v>
      </c>
      <c r="D5" s="129">
        <v>9954416.0800000001</v>
      </c>
      <c r="E5" s="130">
        <v>7465812.0600000005</v>
      </c>
      <c r="F5" s="182">
        <f t="shared" ref="F5:F58" si="0">D5/B5</f>
        <v>1.1043822304268438</v>
      </c>
      <c r="G5" s="131">
        <v>1</v>
      </c>
      <c r="H5" s="129">
        <v>8181268.0800000001</v>
      </c>
      <c r="I5" s="129">
        <v>6135951.0600000005</v>
      </c>
      <c r="J5" s="182">
        <f t="shared" ref="J5:J58" si="1">H5/B5</f>
        <v>0.90766218905231266</v>
      </c>
      <c r="K5" s="131">
        <v>2</v>
      </c>
      <c r="L5" s="129">
        <v>1773148</v>
      </c>
      <c r="M5" s="132">
        <v>1329861</v>
      </c>
      <c r="N5" s="131">
        <v>1</v>
      </c>
      <c r="O5" s="143">
        <v>8180770.6500000004</v>
      </c>
      <c r="P5" s="143">
        <v>6135577.9800000004</v>
      </c>
      <c r="Q5" s="182">
        <f>O5/$B5</f>
        <v>0.90760700220373558</v>
      </c>
      <c r="R5" s="131">
        <v>0</v>
      </c>
      <c r="S5" s="129">
        <v>0</v>
      </c>
      <c r="T5" s="132">
        <v>0</v>
      </c>
      <c r="U5" s="131">
        <v>0</v>
      </c>
      <c r="V5" s="129">
        <v>0</v>
      </c>
      <c r="W5" s="132">
        <v>0</v>
      </c>
      <c r="X5" s="131">
        <v>1</v>
      </c>
      <c r="Y5" s="129">
        <v>8180770.6500000004</v>
      </c>
      <c r="Z5" s="129">
        <v>6135577.9800000004</v>
      </c>
      <c r="AA5" s="182">
        <f t="shared" ref="AA5:AA58" si="2">Y5/B5</f>
        <v>0.90760700220373558</v>
      </c>
      <c r="AB5" s="131">
        <v>1</v>
      </c>
      <c r="AC5" s="133">
        <v>1</v>
      </c>
      <c r="AD5" s="129">
        <v>755343.71</v>
      </c>
      <c r="AE5" s="129">
        <v>566507.78249999997</v>
      </c>
      <c r="AF5" s="182">
        <f t="shared" ref="AF5:AF58" si="3">AD5/B5</f>
        <v>8.3800814079361546E-2</v>
      </c>
      <c r="AG5" s="133">
        <v>0</v>
      </c>
      <c r="AH5" s="132">
        <v>0</v>
      </c>
      <c r="AI5" s="131">
        <v>1</v>
      </c>
      <c r="AJ5" s="129">
        <v>510000</v>
      </c>
      <c r="AK5" s="129">
        <v>382500</v>
      </c>
      <c r="AL5" s="129">
        <v>510000</v>
      </c>
      <c r="AM5" s="129">
        <v>382500</v>
      </c>
      <c r="AN5" s="182">
        <f t="shared" ref="AN5:AN58" si="4">AJ5/B5</f>
        <v>5.6581414016771768E-2</v>
      </c>
      <c r="AO5" s="131">
        <v>0</v>
      </c>
      <c r="AP5" s="129">
        <v>0</v>
      </c>
      <c r="AQ5" s="129">
        <v>0</v>
      </c>
      <c r="AR5" s="182">
        <f t="shared" ref="AR5:AR58" si="5">AP5/B5</f>
        <v>0</v>
      </c>
      <c r="AS5" s="203"/>
      <c r="AT5" s="203"/>
      <c r="AU5" s="65"/>
      <c r="AV5" s="65"/>
    </row>
    <row r="6" spans="1:48" x14ac:dyDescent="0.3">
      <c r="A6" s="155" t="s">
        <v>16</v>
      </c>
      <c r="B6" s="164">
        <v>16335975.492519999</v>
      </c>
      <c r="C6" s="66">
        <v>359</v>
      </c>
      <c r="D6" s="67">
        <v>21704961.059999999</v>
      </c>
      <c r="E6" s="82">
        <v>16278720.794999998</v>
      </c>
      <c r="F6" s="182">
        <f t="shared" si="0"/>
        <v>1.328660236417371</v>
      </c>
      <c r="G6" s="69">
        <v>274</v>
      </c>
      <c r="H6" s="67">
        <v>16632485.83</v>
      </c>
      <c r="I6" s="67">
        <v>12474364.372500001</v>
      </c>
      <c r="J6" s="182">
        <f t="shared" si="1"/>
        <v>1.0181507579768205</v>
      </c>
      <c r="K6" s="69">
        <v>71</v>
      </c>
      <c r="L6" s="67">
        <v>4389657.08</v>
      </c>
      <c r="M6" s="68">
        <v>3292242.8099999996</v>
      </c>
      <c r="N6" s="69">
        <v>279</v>
      </c>
      <c r="O6" s="67">
        <v>15588404.68</v>
      </c>
      <c r="P6" s="67">
        <v>11691303.470000001</v>
      </c>
      <c r="Q6" s="182">
        <f t="shared" ref="Q6:Q25" si="6">O6/$B6</f>
        <v>0.95423776113876391</v>
      </c>
      <c r="R6" s="69">
        <v>14</v>
      </c>
      <c r="S6" s="67">
        <v>586533.80000000005</v>
      </c>
      <c r="T6" s="68">
        <v>439900.35</v>
      </c>
      <c r="U6" s="69">
        <v>15</v>
      </c>
      <c r="V6" s="67">
        <v>43459.31</v>
      </c>
      <c r="W6" s="68">
        <v>32594.482500000002</v>
      </c>
      <c r="X6" s="69">
        <v>265</v>
      </c>
      <c r="Y6" s="67">
        <v>14958411.57</v>
      </c>
      <c r="Z6" s="67">
        <v>11218808.637499999</v>
      </c>
      <c r="AA6" s="182">
        <f t="shared" si="2"/>
        <v>0.91567299282796033</v>
      </c>
      <c r="AB6" s="69">
        <v>255</v>
      </c>
      <c r="AC6" s="70">
        <v>258</v>
      </c>
      <c r="AD6" s="67">
        <v>14089303.43</v>
      </c>
      <c r="AE6" s="67">
        <v>10566977.5725</v>
      </c>
      <c r="AF6" s="182">
        <f t="shared" si="3"/>
        <v>0.86247089660799769</v>
      </c>
      <c r="AG6" s="70">
        <v>1</v>
      </c>
      <c r="AH6" s="68">
        <v>59760</v>
      </c>
      <c r="AI6" s="69">
        <v>249</v>
      </c>
      <c r="AJ6" s="67">
        <v>14026409.949999999</v>
      </c>
      <c r="AK6" s="67">
        <v>10519807.399999999</v>
      </c>
      <c r="AL6" s="67">
        <v>12145602.220000001</v>
      </c>
      <c r="AM6" s="67">
        <v>9109201.6600000001</v>
      </c>
      <c r="AN6" s="182">
        <f t="shared" si="4"/>
        <v>0.85862089817791931</v>
      </c>
      <c r="AO6" s="69">
        <v>225</v>
      </c>
      <c r="AP6" s="67">
        <v>12297718.16</v>
      </c>
      <c r="AQ6" s="67">
        <v>9223288.5500000007</v>
      </c>
      <c r="AR6" s="182">
        <f t="shared" si="5"/>
        <v>0.7527997434638013</v>
      </c>
      <c r="AS6" s="203"/>
      <c r="AT6" s="203"/>
      <c r="AU6" s="65"/>
      <c r="AV6" s="65"/>
    </row>
    <row r="7" spans="1:48" s="72" customFormat="1" ht="27" x14ac:dyDescent="0.3">
      <c r="A7" s="155" t="s">
        <v>17</v>
      </c>
      <c r="B7" s="164">
        <v>10728690</v>
      </c>
      <c r="C7" s="92">
        <v>6</v>
      </c>
      <c r="D7" s="88">
        <v>22278380.25</v>
      </c>
      <c r="E7" s="89">
        <v>16708785.187500002</v>
      </c>
      <c r="F7" s="182">
        <f t="shared" si="0"/>
        <v>2.07652381138797</v>
      </c>
      <c r="G7" s="90">
        <v>2</v>
      </c>
      <c r="H7" s="88">
        <v>4194998.17</v>
      </c>
      <c r="I7" s="88">
        <v>3146248.6274999999</v>
      </c>
      <c r="J7" s="182">
        <f t="shared" si="1"/>
        <v>0.39100749206100649</v>
      </c>
      <c r="K7" s="90">
        <v>3</v>
      </c>
      <c r="L7" s="88">
        <v>12090510.48</v>
      </c>
      <c r="M7" s="93">
        <v>9067882.8599999994</v>
      </c>
      <c r="N7" s="90">
        <v>2</v>
      </c>
      <c r="O7" s="88">
        <v>4194517.53</v>
      </c>
      <c r="P7" s="88">
        <v>3145888.14</v>
      </c>
      <c r="Q7" s="182">
        <f t="shared" si="6"/>
        <v>0.39096269255612759</v>
      </c>
      <c r="R7" s="90">
        <v>0</v>
      </c>
      <c r="S7" s="88">
        <v>0</v>
      </c>
      <c r="T7" s="93">
        <v>0</v>
      </c>
      <c r="U7" s="90">
        <v>0</v>
      </c>
      <c r="V7" s="88">
        <v>0</v>
      </c>
      <c r="W7" s="93">
        <v>0</v>
      </c>
      <c r="X7" s="90">
        <v>2</v>
      </c>
      <c r="Y7" s="88">
        <v>4194517.53</v>
      </c>
      <c r="Z7" s="88">
        <v>3145888.14</v>
      </c>
      <c r="AA7" s="182">
        <f t="shared" si="2"/>
        <v>0.39096269255612759</v>
      </c>
      <c r="AB7" s="90">
        <v>0</v>
      </c>
      <c r="AC7" s="91">
        <v>0</v>
      </c>
      <c r="AD7" s="88">
        <v>0</v>
      </c>
      <c r="AE7" s="88">
        <v>0</v>
      </c>
      <c r="AF7" s="182">
        <f t="shared" si="3"/>
        <v>0</v>
      </c>
      <c r="AG7" s="91">
        <v>0</v>
      </c>
      <c r="AH7" s="93">
        <v>0</v>
      </c>
      <c r="AI7" s="90">
        <v>2</v>
      </c>
      <c r="AJ7" s="88">
        <v>854293.91</v>
      </c>
      <c r="AK7" s="88">
        <v>640720.42000000004</v>
      </c>
      <c r="AL7" s="88">
        <v>854293.91</v>
      </c>
      <c r="AM7" s="88">
        <v>640720.42000000004</v>
      </c>
      <c r="AN7" s="182">
        <f t="shared" si="4"/>
        <v>7.9627047663787476E-2</v>
      </c>
      <c r="AO7" s="90">
        <v>0</v>
      </c>
      <c r="AP7" s="88">
        <v>0</v>
      </c>
      <c r="AQ7" s="88">
        <v>0</v>
      </c>
      <c r="AR7" s="182">
        <f t="shared" si="5"/>
        <v>0</v>
      </c>
      <c r="AS7" s="203"/>
      <c r="AT7" s="203"/>
      <c r="AU7" s="65"/>
      <c r="AV7" s="65"/>
    </row>
    <row r="8" spans="1:48" s="72" customFormat="1" x14ac:dyDescent="0.3">
      <c r="A8" s="155" t="s">
        <v>18</v>
      </c>
      <c r="B8" s="164">
        <v>163299640.14135465</v>
      </c>
      <c r="C8" s="69">
        <v>62</v>
      </c>
      <c r="D8" s="94">
        <v>186141007.26000002</v>
      </c>
      <c r="E8" s="94">
        <v>139605755.44499999</v>
      </c>
      <c r="F8" s="182">
        <f t="shared" si="0"/>
        <v>1.1398739586864584</v>
      </c>
      <c r="G8" s="69">
        <v>45</v>
      </c>
      <c r="H8" s="94">
        <v>158692882.19</v>
      </c>
      <c r="I8" s="94">
        <v>119019661.6425</v>
      </c>
      <c r="J8" s="182">
        <f t="shared" si="1"/>
        <v>0.97178954009104379</v>
      </c>
      <c r="K8" s="69">
        <v>16</v>
      </c>
      <c r="L8" s="94">
        <v>17448125.07</v>
      </c>
      <c r="M8" s="68">
        <v>13086093.8025</v>
      </c>
      <c r="N8" s="90">
        <v>37</v>
      </c>
      <c r="O8" s="94">
        <v>140354075.78999996</v>
      </c>
      <c r="P8" s="94">
        <v>105265556.74000001</v>
      </c>
      <c r="Q8" s="182">
        <f t="shared" si="6"/>
        <v>0.85948796744749312</v>
      </c>
      <c r="R8" s="69">
        <v>0</v>
      </c>
      <c r="S8" s="94">
        <v>0</v>
      </c>
      <c r="T8" s="68">
        <v>0</v>
      </c>
      <c r="U8" s="90">
        <v>17</v>
      </c>
      <c r="V8" s="94">
        <v>1057819.75</v>
      </c>
      <c r="W8" s="94">
        <v>793364.8125</v>
      </c>
      <c r="X8" s="90">
        <v>37</v>
      </c>
      <c r="Y8" s="94">
        <v>139296256.03999999</v>
      </c>
      <c r="Z8" s="94">
        <v>104472191.92749999</v>
      </c>
      <c r="AA8" s="182">
        <f t="shared" si="2"/>
        <v>0.85301018372987858</v>
      </c>
      <c r="AB8" s="90">
        <v>33</v>
      </c>
      <c r="AC8" s="91">
        <v>53</v>
      </c>
      <c r="AD8" s="94">
        <v>113106844.78</v>
      </c>
      <c r="AE8" s="94">
        <v>84830133.584999993</v>
      </c>
      <c r="AF8" s="182">
        <f t="shared" si="3"/>
        <v>0.69263376625994399</v>
      </c>
      <c r="AG8" s="90">
        <v>1</v>
      </c>
      <c r="AH8" s="68">
        <v>0</v>
      </c>
      <c r="AI8" s="90">
        <v>35</v>
      </c>
      <c r="AJ8" s="94">
        <v>125077315.97</v>
      </c>
      <c r="AK8" s="94">
        <v>93807986.820000008</v>
      </c>
      <c r="AL8" s="94">
        <v>122910348.10999998</v>
      </c>
      <c r="AM8" s="94">
        <v>92182761.00999999</v>
      </c>
      <c r="AN8" s="182">
        <f t="shared" si="4"/>
        <v>0.76593748682931062</v>
      </c>
      <c r="AO8" s="90">
        <v>31</v>
      </c>
      <c r="AP8" s="94">
        <v>98516417.730000004</v>
      </c>
      <c r="AQ8" s="94">
        <v>73887313.169999987</v>
      </c>
      <c r="AR8" s="182">
        <f t="shared" si="5"/>
        <v>0.60328619000459949</v>
      </c>
      <c r="AS8" s="203"/>
      <c r="AT8" s="203"/>
      <c r="AU8" s="65"/>
      <c r="AV8" s="65"/>
    </row>
    <row r="9" spans="1:48" s="121" customFormat="1" hidden="1" outlineLevel="1" collapsed="1" x14ac:dyDescent="0.3">
      <c r="A9" s="156" t="s">
        <v>19</v>
      </c>
      <c r="B9" s="165">
        <v>85060062.183462128</v>
      </c>
      <c r="C9" s="66">
        <v>15</v>
      </c>
      <c r="D9" s="67">
        <v>91804817.5</v>
      </c>
      <c r="E9" s="82">
        <v>68853613.125</v>
      </c>
      <c r="F9" s="182">
        <f t="shared" si="0"/>
        <v>1.0792940322802778</v>
      </c>
      <c r="G9" s="69">
        <v>14</v>
      </c>
      <c r="H9" s="67">
        <v>85778346.5</v>
      </c>
      <c r="I9" s="67">
        <v>64333759.875</v>
      </c>
      <c r="J9" s="182">
        <f t="shared" si="1"/>
        <v>1.0084444367673826</v>
      </c>
      <c r="K9" s="69">
        <v>1</v>
      </c>
      <c r="L9" s="67">
        <v>6026471</v>
      </c>
      <c r="M9" s="68">
        <v>4519853.25</v>
      </c>
      <c r="N9" s="69">
        <v>14</v>
      </c>
      <c r="O9" s="67">
        <v>83848395.319999993</v>
      </c>
      <c r="P9" s="67">
        <v>62886296.460000001</v>
      </c>
      <c r="Q9" s="182">
        <f t="shared" si="6"/>
        <v>0.98575516132531449</v>
      </c>
      <c r="R9" s="69">
        <v>0</v>
      </c>
      <c r="S9" s="67">
        <v>0</v>
      </c>
      <c r="T9" s="68">
        <v>0</v>
      </c>
      <c r="U9" s="69">
        <v>12</v>
      </c>
      <c r="V9" s="67">
        <v>809017.82000000007</v>
      </c>
      <c r="W9" s="68">
        <v>606763.36499999999</v>
      </c>
      <c r="X9" s="69">
        <v>14</v>
      </c>
      <c r="Y9" s="67">
        <v>83039377.5</v>
      </c>
      <c r="Z9" s="67">
        <v>62279533.094999999</v>
      </c>
      <c r="AA9" s="182">
        <f t="shared" si="2"/>
        <v>0.97624402532055754</v>
      </c>
      <c r="AB9" s="69">
        <v>14</v>
      </c>
      <c r="AC9" s="70">
        <v>28</v>
      </c>
      <c r="AD9" s="67">
        <v>83126445.460000008</v>
      </c>
      <c r="AE9" s="67">
        <v>62344834.094999999</v>
      </c>
      <c r="AF9" s="182">
        <f t="shared" si="3"/>
        <v>0.97726763096773206</v>
      </c>
      <c r="AG9" s="70">
        <v>1</v>
      </c>
      <c r="AH9" s="68">
        <v>0</v>
      </c>
      <c r="AI9" s="69">
        <v>14</v>
      </c>
      <c r="AJ9" s="67">
        <v>83613179.200000003</v>
      </c>
      <c r="AK9" s="67">
        <v>62709884.319999993</v>
      </c>
      <c r="AL9" s="67">
        <v>82204176.569999993</v>
      </c>
      <c r="AM9" s="67">
        <v>61653132.379999995</v>
      </c>
      <c r="AN9" s="182">
        <f t="shared" si="4"/>
        <v>0.98298986685030387</v>
      </c>
      <c r="AO9" s="69">
        <v>12</v>
      </c>
      <c r="AP9" s="67">
        <v>68842901.510000005</v>
      </c>
      <c r="AQ9" s="67">
        <v>51632176.079999998</v>
      </c>
      <c r="AR9" s="182">
        <f t="shared" si="5"/>
        <v>0.80934459419411098</v>
      </c>
      <c r="AS9" s="203"/>
      <c r="AT9" s="203"/>
      <c r="AU9" s="65"/>
      <c r="AV9" s="65"/>
    </row>
    <row r="10" spans="1:48" s="121" customFormat="1" ht="27" hidden="1" outlineLevel="1" x14ac:dyDescent="0.3">
      <c r="A10" s="156" t="s">
        <v>20</v>
      </c>
      <c r="B10" s="165">
        <v>76799257.574845895</v>
      </c>
      <c r="C10" s="66">
        <v>22</v>
      </c>
      <c r="D10" s="67">
        <v>92933936.660000011</v>
      </c>
      <c r="E10" s="82">
        <v>69700452.495000005</v>
      </c>
      <c r="F10" s="182">
        <f t="shared" si="0"/>
        <v>1.2100889981837366</v>
      </c>
      <c r="G10" s="69">
        <v>15</v>
      </c>
      <c r="H10" s="67">
        <v>71793744.090000004</v>
      </c>
      <c r="I10" s="67">
        <v>53845308.067500003</v>
      </c>
      <c r="J10" s="182">
        <f t="shared" si="1"/>
        <v>0.93482341310438199</v>
      </c>
      <c r="K10" s="69">
        <v>6</v>
      </c>
      <c r="L10" s="67">
        <v>11140192.57</v>
      </c>
      <c r="M10" s="68">
        <v>8355144.4275000002</v>
      </c>
      <c r="N10" s="69">
        <v>11</v>
      </c>
      <c r="O10" s="67">
        <v>55976689.269999996</v>
      </c>
      <c r="P10" s="67">
        <v>41982516.900000006</v>
      </c>
      <c r="Q10" s="182">
        <f t="shared" si="6"/>
        <v>0.72887018752032928</v>
      </c>
      <c r="R10" s="69">
        <v>0</v>
      </c>
      <c r="S10" s="67">
        <v>0</v>
      </c>
      <c r="T10" s="68">
        <v>0</v>
      </c>
      <c r="U10" s="69">
        <v>5</v>
      </c>
      <c r="V10" s="67">
        <v>248801.93000000002</v>
      </c>
      <c r="W10" s="68">
        <v>186601.44750000001</v>
      </c>
      <c r="X10" s="69">
        <v>11</v>
      </c>
      <c r="Y10" s="67">
        <v>55727887.340000004</v>
      </c>
      <c r="Z10" s="67">
        <v>41795915.452500001</v>
      </c>
      <c r="AA10" s="182">
        <f t="shared" si="2"/>
        <v>0.72563054773920876</v>
      </c>
      <c r="AB10" s="69">
        <v>7</v>
      </c>
      <c r="AC10" s="70">
        <v>13</v>
      </c>
      <c r="AD10" s="67">
        <v>29451408.619999997</v>
      </c>
      <c r="AE10" s="67">
        <v>22088556.464999996</v>
      </c>
      <c r="AF10" s="182">
        <f t="shared" si="3"/>
        <v>0.38348559022589085</v>
      </c>
      <c r="AG10" s="70">
        <v>0</v>
      </c>
      <c r="AH10" s="68">
        <v>0</v>
      </c>
      <c r="AI10" s="69">
        <v>9</v>
      </c>
      <c r="AJ10" s="67">
        <v>40935145.57</v>
      </c>
      <c r="AK10" s="67">
        <v>30701359.150000002</v>
      </c>
      <c r="AL10" s="67">
        <v>40706171.539999999</v>
      </c>
      <c r="AM10" s="67">
        <v>30529628.630000003</v>
      </c>
      <c r="AN10" s="182">
        <f t="shared" si="4"/>
        <v>0.53301486059427106</v>
      </c>
      <c r="AO10" s="69">
        <v>7</v>
      </c>
      <c r="AP10" s="67">
        <v>29144525.02</v>
      </c>
      <c r="AQ10" s="67">
        <v>21858393.739999998</v>
      </c>
      <c r="AR10" s="182">
        <f t="shared" si="5"/>
        <v>0.37948967138903333</v>
      </c>
      <c r="AS10" s="203"/>
      <c r="AT10" s="203"/>
      <c r="AU10" s="65"/>
      <c r="AV10" s="65"/>
    </row>
    <row r="11" spans="1:48" s="122" customFormat="1" ht="27" hidden="1" outlineLevel="1" x14ac:dyDescent="0.3">
      <c r="A11" s="156" t="s">
        <v>21</v>
      </c>
      <c r="B11" s="165">
        <v>1440320.383046614</v>
      </c>
      <c r="C11" s="66">
        <v>25</v>
      </c>
      <c r="D11" s="67">
        <v>1402253.0999999999</v>
      </c>
      <c r="E11" s="82">
        <v>1051689.825</v>
      </c>
      <c r="F11" s="182">
        <f t="shared" si="0"/>
        <v>0.97357026707759775</v>
      </c>
      <c r="G11" s="69">
        <v>16</v>
      </c>
      <c r="H11" s="67">
        <v>1120791.6000000001</v>
      </c>
      <c r="I11" s="67">
        <v>840593.70000000007</v>
      </c>
      <c r="J11" s="182">
        <f t="shared" si="1"/>
        <v>0.7781543698140716</v>
      </c>
      <c r="K11" s="69">
        <v>9</v>
      </c>
      <c r="L11" s="67">
        <v>281461.5</v>
      </c>
      <c r="M11" s="68">
        <v>211096.125</v>
      </c>
      <c r="N11" s="69">
        <v>12</v>
      </c>
      <c r="O11" s="67">
        <v>528991.19999999995</v>
      </c>
      <c r="P11" s="67">
        <v>396743.38</v>
      </c>
      <c r="Q11" s="182">
        <f t="shared" si="6"/>
        <v>0.36727328601783726</v>
      </c>
      <c r="R11" s="69">
        <v>0</v>
      </c>
      <c r="S11" s="67">
        <v>0</v>
      </c>
      <c r="T11" s="68">
        <v>0</v>
      </c>
      <c r="U11" s="69">
        <v>0</v>
      </c>
      <c r="V11" s="67">
        <v>0</v>
      </c>
      <c r="W11" s="68">
        <v>0</v>
      </c>
      <c r="X11" s="69">
        <v>12</v>
      </c>
      <c r="Y11" s="67">
        <v>528991.19999999995</v>
      </c>
      <c r="Z11" s="67">
        <v>396743.38</v>
      </c>
      <c r="AA11" s="182">
        <f t="shared" si="2"/>
        <v>0.36727328601783726</v>
      </c>
      <c r="AB11" s="69">
        <v>12</v>
      </c>
      <c r="AC11" s="70">
        <v>12</v>
      </c>
      <c r="AD11" s="67">
        <v>528990.69999999995</v>
      </c>
      <c r="AE11" s="67">
        <v>396743.02500000002</v>
      </c>
      <c r="AF11" s="182">
        <f t="shared" si="3"/>
        <v>0.36727293887285067</v>
      </c>
      <c r="AG11" s="70">
        <v>0</v>
      </c>
      <c r="AH11" s="68">
        <v>0</v>
      </c>
      <c r="AI11" s="69">
        <v>12</v>
      </c>
      <c r="AJ11" s="67">
        <v>528991.19999999995</v>
      </c>
      <c r="AK11" s="67">
        <v>396743.35000000003</v>
      </c>
      <c r="AL11" s="67">
        <v>0</v>
      </c>
      <c r="AM11" s="67">
        <v>0</v>
      </c>
      <c r="AN11" s="182">
        <f t="shared" si="4"/>
        <v>0.36727328601783726</v>
      </c>
      <c r="AO11" s="69">
        <v>12</v>
      </c>
      <c r="AP11" s="67">
        <v>528991.19999999995</v>
      </c>
      <c r="AQ11" s="67">
        <v>396743.35</v>
      </c>
      <c r="AR11" s="182">
        <f t="shared" si="5"/>
        <v>0.36727328601783726</v>
      </c>
      <c r="AS11" s="203"/>
      <c r="AT11" s="203"/>
      <c r="AU11" s="65"/>
      <c r="AV11" s="65"/>
    </row>
    <row r="12" spans="1:48" ht="36.75" customHeight="1" collapsed="1" x14ac:dyDescent="0.3">
      <c r="A12" s="155" t="s">
        <v>22</v>
      </c>
      <c r="B12" s="164">
        <v>33539913.955096006</v>
      </c>
      <c r="C12" s="66">
        <v>13</v>
      </c>
      <c r="D12" s="67">
        <v>30276905.75</v>
      </c>
      <c r="E12" s="82">
        <v>22707679.3125</v>
      </c>
      <c r="F12" s="182">
        <f t="shared" si="0"/>
        <v>0.90271268407353111</v>
      </c>
      <c r="G12" s="69">
        <v>11</v>
      </c>
      <c r="H12" s="67">
        <v>25712899.84</v>
      </c>
      <c r="I12" s="67">
        <v>19284674.879999999</v>
      </c>
      <c r="J12" s="182">
        <f t="shared" si="1"/>
        <v>0.76663583199482888</v>
      </c>
      <c r="K12" s="69">
        <v>2</v>
      </c>
      <c r="L12" s="67">
        <v>4564005.91</v>
      </c>
      <c r="M12" s="68">
        <v>3423004.4325000001</v>
      </c>
      <c r="N12" s="69">
        <v>11</v>
      </c>
      <c r="O12" s="67">
        <v>25076104.82</v>
      </c>
      <c r="P12" s="67">
        <v>18807078.579999998</v>
      </c>
      <c r="Q12" s="182">
        <f t="shared" si="6"/>
        <v>0.74764964673351442</v>
      </c>
      <c r="R12" s="69">
        <v>0</v>
      </c>
      <c r="S12" s="67">
        <v>0</v>
      </c>
      <c r="T12" s="68">
        <v>0</v>
      </c>
      <c r="U12" s="69">
        <v>0</v>
      </c>
      <c r="V12" s="67">
        <v>0</v>
      </c>
      <c r="W12" s="68">
        <v>0</v>
      </c>
      <c r="X12" s="69">
        <v>11</v>
      </c>
      <c r="Y12" s="67">
        <v>25076104.82</v>
      </c>
      <c r="Z12" s="67">
        <v>18807078.579999998</v>
      </c>
      <c r="AA12" s="182">
        <f t="shared" si="2"/>
        <v>0.74764964673351442</v>
      </c>
      <c r="AB12" s="69">
        <v>8</v>
      </c>
      <c r="AC12" s="70">
        <v>11</v>
      </c>
      <c r="AD12" s="67">
        <v>15709858.369999999</v>
      </c>
      <c r="AE12" s="67">
        <v>11782393.7775</v>
      </c>
      <c r="AF12" s="182">
        <f t="shared" si="3"/>
        <v>0.46839292405558081</v>
      </c>
      <c r="AG12" s="70">
        <v>0</v>
      </c>
      <c r="AH12" s="68">
        <v>0</v>
      </c>
      <c r="AI12" s="69">
        <v>11</v>
      </c>
      <c r="AJ12" s="67">
        <v>19541342.330000002</v>
      </c>
      <c r="AK12" s="67">
        <v>14656006.710000001</v>
      </c>
      <c r="AL12" s="67">
        <v>17364354.550000001</v>
      </c>
      <c r="AM12" s="67">
        <v>13023265.890000001</v>
      </c>
      <c r="AN12" s="182">
        <f t="shared" si="4"/>
        <v>0.58262947114779107</v>
      </c>
      <c r="AO12" s="69">
        <v>8</v>
      </c>
      <c r="AP12" s="67">
        <v>13880641.57</v>
      </c>
      <c r="AQ12" s="67">
        <v>10410481.140000001</v>
      </c>
      <c r="AR12" s="182">
        <f t="shared" si="5"/>
        <v>0.41385441801024642</v>
      </c>
      <c r="AS12" s="203"/>
      <c r="AT12" s="203"/>
      <c r="AU12" s="65"/>
      <c r="AV12" s="65"/>
    </row>
    <row r="13" spans="1:48" x14ac:dyDescent="0.3">
      <c r="A13" s="155" t="s">
        <v>23</v>
      </c>
      <c r="B13" s="164">
        <v>64635859.556288004</v>
      </c>
      <c r="C13" s="66">
        <v>207</v>
      </c>
      <c r="D13" s="67">
        <v>71015925.830000013</v>
      </c>
      <c r="E13" s="82">
        <v>35507962.915000007</v>
      </c>
      <c r="F13" s="182">
        <f t="shared" si="0"/>
        <v>1.0987078429452299</v>
      </c>
      <c r="G13" s="69">
        <v>207</v>
      </c>
      <c r="H13" s="67">
        <v>71015925.830000013</v>
      </c>
      <c r="I13" s="67">
        <v>35507962.915000007</v>
      </c>
      <c r="J13" s="182">
        <f t="shared" si="1"/>
        <v>1.0987078429452299</v>
      </c>
      <c r="K13" s="69">
        <v>51</v>
      </c>
      <c r="L13" s="67">
        <v>11225762.99</v>
      </c>
      <c r="M13" s="68">
        <v>5612881.4950000001</v>
      </c>
      <c r="N13" s="69">
        <v>156</v>
      </c>
      <c r="O13" s="67">
        <v>58485169.599999994</v>
      </c>
      <c r="P13" s="67">
        <v>29242584.700000003</v>
      </c>
      <c r="Q13" s="182">
        <f t="shared" si="6"/>
        <v>0.90484090412796792</v>
      </c>
      <c r="R13" s="69">
        <v>2</v>
      </c>
      <c r="S13" s="67">
        <v>3504407.4</v>
      </c>
      <c r="T13" s="68">
        <v>1752203.7</v>
      </c>
      <c r="U13" s="69">
        <v>0</v>
      </c>
      <c r="V13" s="67">
        <v>0</v>
      </c>
      <c r="W13" s="68">
        <v>0</v>
      </c>
      <c r="X13" s="69">
        <v>154</v>
      </c>
      <c r="Y13" s="67">
        <v>54980762.200000003</v>
      </c>
      <c r="Z13" s="67">
        <v>27490381</v>
      </c>
      <c r="AA13" s="182">
        <f t="shared" si="2"/>
        <v>0.8506232078823075</v>
      </c>
      <c r="AB13" s="69">
        <v>46</v>
      </c>
      <c r="AC13" s="70">
        <v>46</v>
      </c>
      <c r="AD13" s="67">
        <v>44344668.969999999</v>
      </c>
      <c r="AE13" s="67">
        <v>22172334.484999999</v>
      </c>
      <c r="AF13" s="182">
        <f t="shared" si="3"/>
        <v>0.6860691460501509</v>
      </c>
      <c r="AG13" s="70">
        <v>0</v>
      </c>
      <c r="AH13" s="68">
        <v>0</v>
      </c>
      <c r="AI13" s="69">
        <v>154</v>
      </c>
      <c r="AJ13" s="67">
        <v>53671395.950000003</v>
      </c>
      <c r="AK13" s="67">
        <v>26835697.870000001</v>
      </c>
      <c r="AL13" s="67">
        <v>0</v>
      </c>
      <c r="AM13" s="67">
        <v>0</v>
      </c>
      <c r="AN13" s="182">
        <f t="shared" si="4"/>
        <v>0.83036562549710324</v>
      </c>
      <c r="AO13" s="69">
        <v>154</v>
      </c>
      <c r="AP13" s="67">
        <v>53671395.950000003</v>
      </c>
      <c r="AQ13" s="67">
        <v>26835697.870000001</v>
      </c>
      <c r="AR13" s="182">
        <f t="shared" si="5"/>
        <v>0.83036562549710324</v>
      </c>
      <c r="AS13" s="203"/>
      <c r="AT13" s="203"/>
      <c r="AU13" s="65"/>
      <c r="AV13" s="65"/>
    </row>
    <row r="14" spans="1:48" x14ac:dyDescent="0.3">
      <c r="A14" s="155" t="s">
        <v>24</v>
      </c>
      <c r="B14" s="164">
        <v>2825829.6483519999</v>
      </c>
      <c r="C14" s="66">
        <v>3</v>
      </c>
      <c r="D14" s="67">
        <v>2700000</v>
      </c>
      <c r="E14" s="82">
        <v>2025000</v>
      </c>
      <c r="F14" s="182">
        <f t="shared" si="0"/>
        <v>0.95547160869184644</v>
      </c>
      <c r="G14" s="69">
        <v>3</v>
      </c>
      <c r="H14" s="67">
        <v>2700000</v>
      </c>
      <c r="I14" s="67">
        <v>2025000</v>
      </c>
      <c r="J14" s="182">
        <f t="shared" si="1"/>
        <v>0.95547160869184644</v>
      </c>
      <c r="K14" s="69">
        <v>0</v>
      </c>
      <c r="L14" s="67">
        <v>0</v>
      </c>
      <c r="M14" s="68">
        <v>0</v>
      </c>
      <c r="N14" s="69">
        <v>3</v>
      </c>
      <c r="O14" s="67">
        <v>2700000</v>
      </c>
      <c r="P14" s="67">
        <v>2025000</v>
      </c>
      <c r="Q14" s="182">
        <f t="shared" si="6"/>
        <v>0.95547160869184644</v>
      </c>
      <c r="R14" s="69">
        <v>0</v>
      </c>
      <c r="S14" s="67">
        <v>0</v>
      </c>
      <c r="T14" s="68">
        <v>0</v>
      </c>
      <c r="U14" s="69">
        <v>0</v>
      </c>
      <c r="V14" s="67">
        <v>0</v>
      </c>
      <c r="W14" s="68">
        <v>0</v>
      </c>
      <c r="X14" s="69">
        <v>3</v>
      </c>
      <c r="Y14" s="67">
        <v>2700000</v>
      </c>
      <c r="Z14" s="67">
        <v>2025000</v>
      </c>
      <c r="AA14" s="182">
        <f t="shared" si="2"/>
        <v>0.95547160869184644</v>
      </c>
      <c r="AB14" s="69">
        <v>1</v>
      </c>
      <c r="AC14" s="70">
        <v>1</v>
      </c>
      <c r="AD14" s="67">
        <v>283649.59999999998</v>
      </c>
      <c r="AE14" s="67">
        <v>212737.19999999998</v>
      </c>
      <c r="AF14" s="182">
        <f t="shared" si="3"/>
        <v>0.10037745911733287</v>
      </c>
      <c r="AG14" s="70">
        <v>0</v>
      </c>
      <c r="AH14" s="68">
        <v>0</v>
      </c>
      <c r="AI14" s="69">
        <v>1</v>
      </c>
      <c r="AJ14" s="67">
        <v>283649.59999999998</v>
      </c>
      <c r="AK14" s="67">
        <v>212737.2</v>
      </c>
      <c r="AL14" s="67">
        <v>0</v>
      </c>
      <c r="AM14" s="67">
        <v>0</v>
      </c>
      <c r="AN14" s="182">
        <f t="shared" si="4"/>
        <v>0.10037745911733287</v>
      </c>
      <c r="AO14" s="69">
        <v>1</v>
      </c>
      <c r="AP14" s="67">
        <v>283649.59999999998</v>
      </c>
      <c r="AQ14" s="67">
        <v>212737.2</v>
      </c>
      <c r="AR14" s="182">
        <f t="shared" si="5"/>
        <v>0.10037745911733287</v>
      </c>
      <c r="AS14" s="203"/>
      <c r="AT14" s="203"/>
      <c r="AU14" s="65"/>
      <c r="AV14" s="65"/>
    </row>
    <row r="15" spans="1:48" ht="27" x14ac:dyDescent="0.3">
      <c r="A15" s="155" t="s">
        <v>25</v>
      </c>
      <c r="B15" s="164">
        <v>66721237.236103997</v>
      </c>
      <c r="C15" s="66">
        <v>377</v>
      </c>
      <c r="D15" s="67">
        <v>92490683.74000001</v>
      </c>
      <c r="E15" s="82">
        <v>69368012.804999992</v>
      </c>
      <c r="F15" s="182">
        <f t="shared" si="0"/>
        <v>1.3862255493360625</v>
      </c>
      <c r="G15" s="69">
        <v>216</v>
      </c>
      <c r="H15" s="67">
        <v>52346758.350000001</v>
      </c>
      <c r="I15" s="67">
        <v>39260068.762500003</v>
      </c>
      <c r="J15" s="182">
        <f t="shared" si="1"/>
        <v>0.78455916764196754</v>
      </c>
      <c r="K15" s="69">
        <v>148</v>
      </c>
      <c r="L15" s="67">
        <v>37019605.359999999</v>
      </c>
      <c r="M15" s="68">
        <v>27764704.020000003</v>
      </c>
      <c r="N15" s="69">
        <v>184</v>
      </c>
      <c r="O15" s="67">
        <v>39164805.57</v>
      </c>
      <c r="P15" s="67">
        <v>29373603.670000002</v>
      </c>
      <c r="Q15" s="182">
        <f t="shared" si="6"/>
        <v>0.58699159656480793</v>
      </c>
      <c r="R15" s="69">
        <v>13</v>
      </c>
      <c r="S15" s="67">
        <v>2492634.02</v>
      </c>
      <c r="T15" s="68">
        <v>1869475.48</v>
      </c>
      <c r="U15" s="69">
        <v>7</v>
      </c>
      <c r="V15" s="67">
        <v>125804.98999999999</v>
      </c>
      <c r="W15" s="68">
        <v>94353.742499999993</v>
      </c>
      <c r="X15" s="69">
        <v>171</v>
      </c>
      <c r="Y15" s="67">
        <v>36546366.560000002</v>
      </c>
      <c r="Z15" s="67">
        <v>27409774.447500002</v>
      </c>
      <c r="AA15" s="182">
        <f t="shared" si="2"/>
        <v>0.54774713530378216</v>
      </c>
      <c r="AB15" s="69">
        <v>106</v>
      </c>
      <c r="AC15" s="70">
        <v>110</v>
      </c>
      <c r="AD15" s="67">
        <v>20139747.289999999</v>
      </c>
      <c r="AE15" s="67">
        <v>15104810.467499999</v>
      </c>
      <c r="AF15" s="182">
        <f t="shared" si="3"/>
        <v>0.30184912816787574</v>
      </c>
      <c r="AG15" s="70">
        <v>1</v>
      </c>
      <c r="AH15" s="68">
        <v>117000</v>
      </c>
      <c r="AI15" s="69">
        <v>138</v>
      </c>
      <c r="AJ15" s="68">
        <v>24476525.990000002</v>
      </c>
      <c r="AK15" s="94">
        <v>18357394.079999998</v>
      </c>
      <c r="AL15" s="67">
        <v>22301921.899999999</v>
      </c>
      <c r="AM15" s="67">
        <v>16726441.109999999</v>
      </c>
      <c r="AN15" s="182">
        <f t="shared" si="4"/>
        <v>0.36684760361061375</v>
      </c>
      <c r="AO15" s="69">
        <v>84</v>
      </c>
      <c r="AP15" s="67">
        <v>15231798.09</v>
      </c>
      <c r="AQ15" s="67">
        <v>11423848.300000001</v>
      </c>
      <c r="AR15" s="182">
        <f t="shared" si="5"/>
        <v>0.22829010253661505</v>
      </c>
      <c r="AS15" s="203"/>
      <c r="AT15" s="203"/>
      <c r="AU15" s="65"/>
      <c r="AV15" s="65"/>
    </row>
    <row r="16" spans="1:48" x14ac:dyDescent="0.3">
      <c r="A16" s="155" t="s">
        <v>26</v>
      </c>
      <c r="B16" s="164">
        <v>37722107.894284472</v>
      </c>
      <c r="C16" s="66">
        <v>499</v>
      </c>
      <c r="D16" s="67">
        <v>63798204.24000001</v>
      </c>
      <c r="E16" s="82">
        <v>47848653.180000007</v>
      </c>
      <c r="F16" s="182">
        <f t="shared" si="0"/>
        <v>1.6912682721441052</v>
      </c>
      <c r="G16" s="69">
        <v>288</v>
      </c>
      <c r="H16" s="67">
        <v>35746861.420000002</v>
      </c>
      <c r="I16" s="67">
        <v>26810146.065000001</v>
      </c>
      <c r="J16" s="182">
        <f t="shared" si="1"/>
        <v>0.94763690089058483</v>
      </c>
      <c r="K16" s="69">
        <v>88</v>
      </c>
      <c r="L16" s="67">
        <v>10335135.27</v>
      </c>
      <c r="M16" s="68">
        <v>7751351.4525000006</v>
      </c>
      <c r="N16" s="69">
        <v>280</v>
      </c>
      <c r="O16" s="67">
        <v>28543408.969999999</v>
      </c>
      <c r="P16" s="67">
        <v>21407556.359999999</v>
      </c>
      <c r="Q16" s="182">
        <f t="shared" si="6"/>
        <v>0.75667587426430116</v>
      </c>
      <c r="R16" s="69">
        <v>18</v>
      </c>
      <c r="S16" s="67">
        <v>2219755.46</v>
      </c>
      <c r="T16" s="68">
        <v>1664816.57</v>
      </c>
      <c r="U16" s="69">
        <v>31</v>
      </c>
      <c r="V16" s="67">
        <v>537145.40999999992</v>
      </c>
      <c r="W16" s="68">
        <v>402859.0575</v>
      </c>
      <c r="X16" s="69">
        <v>262</v>
      </c>
      <c r="Y16" s="67">
        <v>25786508.100000001</v>
      </c>
      <c r="Z16" s="67">
        <v>19339880.732500002</v>
      </c>
      <c r="AA16" s="182">
        <f t="shared" si="2"/>
        <v>0.68359138816595899</v>
      </c>
      <c r="AB16" s="69">
        <v>213</v>
      </c>
      <c r="AC16" s="70">
        <v>217</v>
      </c>
      <c r="AD16" s="67">
        <v>17440333.16</v>
      </c>
      <c r="AE16" s="67">
        <v>13080249.869999999</v>
      </c>
      <c r="AF16" s="182">
        <f t="shared" si="3"/>
        <v>0.46233718457293582</v>
      </c>
      <c r="AG16" s="70">
        <v>1</v>
      </c>
      <c r="AH16" s="68">
        <v>36049.64</v>
      </c>
      <c r="AI16" s="69">
        <v>233</v>
      </c>
      <c r="AJ16" s="67">
        <v>19120670.210000001</v>
      </c>
      <c r="AK16" s="67">
        <v>14340502.33</v>
      </c>
      <c r="AL16" s="67">
        <v>16814656.43</v>
      </c>
      <c r="AM16" s="67">
        <v>12610992.119999999</v>
      </c>
      <c r="AN16" s="182">
        <f t="shared" si="4"/>
        <v>0.50688233710548025</v>
      </c>
      <c r="AO16" s="69">
        <v>177</v>
      </c>
      <c r="AP16" s="67">
        <v>13337726.5</v>
      </c>
      <c r="AQ16" s="67">
        <v>10003294.720000001</v>
      </c>
      <c r="AR16" s="182">
        <f t="shared" si="5"/>
        <v>0.35357850461004825</v>
      </c>
      <c r="AS16" s="203"/>
      <c r="AT16" s="203"/>
      <c r="AU16" s="65"/>
      <c r="AV16" s="65"/>
    </row>
    <row r="17" spans="1:48" ht="27" x14ac:dyDescent="0.3">
      <c r="A17" s="155" t="s">
        <v>27</v>
      </c>
      <c r="B17" s="164">
        <v>344100115.30511415</v>
      </c>
      <c r="C17" s="66">
        <v>3969</v>
      </c>
      <c r="D17" s="67">
        <v>350290101</v>
      </c>
      <c r="E17" s="82">
        <v>223277213.25</v>
      </c>
      <c r="F17" s="182">
        <f t="shared" si="0"/>
        <v>1.0179889090981478</v>
      </c>
      <c r="G17" s="107">
        <v>3969</v>
      </c>
      <c r="H17" s="106">
        <v>350290101</v>
      </c>
      <c r="I17" s="106">
        <v>223277213.25</v>
      </c>
      <c r="J17" s="182">
        <f t="shared" si="1"/>
        <v>1.0179889090981478</v>
      </c>
      <c r="K17" s="69">
        <v>115</v>
      </c>
      <c r="L17" s="67">
        <v>8908150</v>
      </c>
      <c r="M17" s="68">
        <v>5259175</v>
      </c>
      <c r="N17" s="69">
        <v>3850</v>
      </c>
      <c r="O17" s="67">
        <v>339238150</v>
      </c>
      <c r="P17" s="67">
        <v>216668987.5</v>
      </c>
      <c r="Q17" s="182">
        <f t="shared" si="6"/>
        <v>0.98587049207814692</v>
      </c>
      <c r="R17" s="69">
        <v>2</v>
      </c>
      <c r="S17" s="67">
        <v>319350</v>
      </c>
      <c r="T17" s="68">
        <v>210262.5</v>
      </c>
      <c r="U17" s="69">
        <v>1</v>
      </c>
      <c r="V17" s="67">
        <v>25150</v>
      </c>
      <c r="W17" s="68">
        <v>18862.5</v>
      </c>
      <c r="X17" s="69">
        <v>3848</v>
      </c>
      <c r="Y17" s="67">
        <v>338893650</v>
      </c>
      <c r="Z17" s="67">
        <v>216439862.5</v>
      </c>
      <c r="AA17" s="182">
        <f t="shared" si="2"/>
        <v>0.98486932996085286</v>
      </c>
      <c r="AB17" s="69">
        <v>3866</v>
      </c>
      <c r="AC17" s="70">
        <v>3957</v>
      </c>
      <c r="AD17" s="67">
        <v>317056312.5</v>
      </c>
      <c r="AE17" s="67">
        <v>200049759.375</v>
      </c>
      <c r="AF17" s="182">
        <f t="shared" si="3"/>
        <v>0.92140716726835625</v>
      </c>
      <c r="AG17" s="70">
        <v>3</v>
      </c>
      <c r="AH17" s="68">
        <v>160500</v>
      </c>
      <c r="AI17" s="69">
        <v>3852</v>
      </c>
      <c r="AJ17" s="67">
        <v>315769850</v>
      </c>
      <c r="AK17" s="67">
        <v>199107887.5</v>
      </c>
      <c r="AL17" s="67">
        <v>0</v>
      </c>
      <c r="AM17" s="67">
        <v>0</v>
      </c>
      <c r="AN17" s="182">
        <f t="shared" si="4"/>
        <v>0.91766853876234933</v>
      </c>
      <c r="AO17" s="69">
        <v>3848</v>
      </c>
      <c r="AP17" s="67">
        <v>315769850</v>
      </c>
      <c r="AQ17" s="67">
        <v>199107887.5</v>
      </c>
      <c r="AR17" s="182">
        <f t="shared" si="5"/>
        <v>0.91766853876234933</v>
      </c>
      <c r="AS17" s="203"/>
      <c r="AT17" s="203"/>
      <c r="AU17" s="65"/>
      <c r="AV17" s="65"/>
    </row>
    <row r="18" spans="1:48" hidden="1" outlineLevel="1" x14ac:dyDescent="0.3">
      <c r="A18" s="156" t="s">
        <v>222</v>
      </c>
      <c r="B18" s="165">
        <v>151715880.41902399</v>
      </c>
      <c r="C18" s="208">
        <v>2745</v>
      </c>
      <c r="D18" s="209">
        <v>157761450</v>
      </c>
      <c r="E18" s="210">
        <v>78880725</v>
      </c>
      <c r="F18" s="211">
        <f t="shared" si="0"/>
        <v>1.039847968217162</v>
      </c>
      <c r="G18" s="212">
        <v>2745</v>
      </c>
      <c r="H18" s="213">
        <v>157761450</v>
      </c>
      <c r="I18" s="213">
        <v>78880725</v>
      </c>
      <c r="J18" s="211">
        <f t="shared" si="1"/>
        <v>1.039847968217162</v>
      </c>
      <c r="K18" s="214">
        <v>98</v>
      </c>
      <c r="L18" s="209">
        <v>5687750</v>
      </c>
      <c r="M18" s="215">
        <v>2843875</v>
      </c>
      <c r="N18" s="214">
        <v>2647</v>
      </c>
      <c r="O18" s="209">
        <v>151038500</v>
      </c>
      <c r="P18" s="209">
        <v>75519250</v>
      </c>
      <c r="Q18" s="211">
        <f t="shared" si="6"/>
        <v>0.99553520424392528</v>
      </c>
      <c r="R18" s="214">
        <v>1</v>
      </c>
      <c r="S18" s="209">
        <v>117000</v>
      </c>
      <c r="T18" s="215">
        <v>58500</v>
      </c>
      <c r="U18" s="214">
        <v>0</v>
      </c>
      <c r="V18" s="209">
        <v>0</v>
      </c>
      <c r="W18" s="215">
        <v>0</v>
      </c>
      <c r="X18" s="214">
        <v>2646</v>
      </c>
      <c r="Y18" s="209">
        <v>150921500</v>
      </c>
      <c r="Z18" s="209">
        <v>75460750</v>
      </c>
      <c r="AA18" s="211">
        <f t="shared" si="2"/>
        <v>0.99476402590928525</v>
      </c>
      <c r="AB18" s="69">
        <v>2647</v>
      </c>
      <c r="AC18" s="70">
        <v>2649</v>
      </c>
      <c r="AD18" s="67">
        <v>150969900</v>
      </c>
      <c r="AE18" s="67">
        <v>75484950</v>
      </c>
      <c r="AF18" s="211">
        <f t="shared" si="3"/>
        <v>0.9950830432716492</v>
      </c>
      <c r="AG18" s="70">
        <v>3</v>
      </c>
      <c r="AH18" s="68">
        <v>160500</v>
      </c>
      <c r="AI18" s="69">
        <v>2645</v>
      </c>
      <c r="AJ18" s="67">
        <v>150878000</v>
      </c>
      <c r="AK18" s="67">
        <v>75439000</v>
      </c>
      <c r="AL18" s="67">
        <v>0</v>
      </c>
      <c r="AM18" s="67">
        <v>0</v>
      </c>
      <c r="AN18" s="211">
        <f t="shared" si="4"/>
        <v>0.99447730575922677</v>
      </c>
      <c r="AO18" s="69">
        <v>2645</v>
      </c>
      <c r="AP18" s="67">
        <v>150878000</v>
      </c>
      <c r="AQ18" s="67">
        <v>75439000</v>
      </c>
      <c r="AR18" s="211">
        <f t="shared" si="5"/>
        <v>0.99447730575922677</v>
      </c>
      <c r="AS18" s="203"/>
      <c r="AT18" s="203"/>
      <c r="AU18" s="65"/>
      <c r="AV18" s="65"/>
    </row>
    <row r="19" spans="1:48" ht="27" hidden="1" outlineLevel="1" x14ac:dyDescent="0.3">
      <c r="A19" s="156" t="s">
        <v>224</v>
      </c>
      <c r="B19" s="165">
        <v>192384234.88609019</v>
      </c>
      <c r="C19" s="208">
        <v>1224</v>
      </c>
      <c r="D19" s="209">
        <v>192528651</v>
      </c>
      <c r="E19" s="210">
        <v>144396488.25</v>
      </c>
      <c r="F19" s="211">
        <f t="shared" si="0"/>
        <v>1.0007506650115865</v>
      </c>
      <c r="G19" s="212">
        <v>1224</v>
      </c>
      <c r="H19" s="213">
        <v>192528651</v>
      </c>
      <c r="I19" s="213">
        <v>144396488.25</v>
      </c>
      <c r="J19" s="211">
        <f t="shared" si="1"/>
        <v>1.0007506650115865</v>
      </c>
      <c r="K19" s="214">
        <v>17</v>
      </c>
      <c r="L19" s="209">
        <v>3220400</v>
      </c>
      <c r="M19" s="215">
        <v>2415300</v>
      </c>
      <c r="N19" s="214">
        <v>1203</v>
      </c>
      <c r="O19" s="209">
        <v>188199650</v>
      </c>
      <c r="P19" s="209">
        <v>141149737.5</v>
      </c>
      <c r="Q19" s="211">
        <f t="shared" si="6"/>
        <v>0.97824881602919356</v>
      </c>
      <c r="R19" s="214">
        <v>1</v>
      </c>
      <c r="S19" s="209">
        <v>202350</v>
      </c>
      <c r="T19" s="215">
        <v>151762.5</v>
      </c>
      <c r="U19" s="214">
        <v>1</v>
      </c>
      <c r="V19" s="209">
        <v>25150</v>
      </c>
      <c r="W19" s="215">
        <v>18862.5</v>
      </c>
      <c r="X19" s="214">
        <v>1202</v>
      </c>
      <c r="Y19" s="209">
        <v>187972150</v>
      </c>
      <c r="Z19" s="209">
        <v>140979112.5</v>
      </c>
      <c r="AA19" s="211">
        <f t="shared" si="2"/>
        <v>0.97706628670118134</v>
      </c>
      <c r="AB19" s="69">
        <v>1219</v>
      </c>
      <c r="AC19" s="70">
        <v>1308</v>
      </c>
      <c r="AD19" s="67">
        <v>166086412.5</v>
      </c>
      <c r="AE19" s="67">
        <v>124564809.375</v>
      </c>
      <c r="AF19" s="211">
        <f t="shared" si="3"/>
        <v>0.8633057308377633</v>
      </c>
      <c r="AG19" s="70">
        <v>0</v>
      </c>
      <c r="AH19" s="68">
        <v>0</v>
      </c>
      <c r="AI19" s="69">
        <v>1207</v>
      </c>
      <c r="AJ19" s="67">
        <v>164891850</v>
      </c>
      <c r="AK19" s="67">
        <v>123668887.5</v>
      </c>
      <c r="AL19" s="67">
        <v>0</v>
      </c>
      <c r="AM19" s="67">
        <v>0</v>
      </c>
      <c r="AN19" s="211">
        <f t="shared" si="4"/>
        <v>0.85709647725361537</v>
      </c>
      <c r="AO19" s="69">
        <v>1203</v>
      </c>
      <c r="AP19" s="67">
        <v>164891850</v>
      </c>
      <c r="AQ19" s="67">
        <v>123668887.5</v>
      </c>
      <c r="AR19" s="211">
        <f t="shared" si="5"/>
        <v>0.85709647725361537</v>
      </c>
      <c r="AS19" s="203"/>
      <c r="AT19" s="203"/>
      <c r="AU19" s="65"/>
      <c r="AV19" s="65"/>
    </row>
    <row r="20" spans="1:48" ht="27" collapsed="1" x14ac:dyDescent="0.3">
      <c r="A20" s="155" t="s">
        <v>28</v>
      </c>
      <c r="B20" s="164">
        <v>105305272.19915199</v>
      </c>
      <c r="C20" s="66">
        <v>708</v>
      </c>
      <c r="D20" s="67">
        <v>181860339.59</v>
      </c>
      <c r="E20" s="82">
        <v>136395254.6925</v>
      </c>
      <c r="F20" s="182">
        <f t="shared" si="0"/>
        <v>1.7269822848571916</v>
      </c>
      <c r="G20" s="69">
        <v>395</v>
      </c>
      <c r="H20" s="67">
        <v>103429013.41</v>
      </c>
      <c r="I20" s="67">
        <v>77571760.057500005</v>
      </c>
      <c r="J20" s="182">
        <f t="shared" si="1"/>
        <v>0.98218266996543502</v>
      </c>
      <c r="K20" s="69">
        <v>101</v>
      </c>
      <c r="L20" s="67">
        <v>25340115.43</v>
      </c>
      <c r="M20" s="68">
        <v>19005086.572500002</v>
      </c>
      <c r="N20" s="69">
        <v>398</v>
      </c>
      <c r="O20" s="67">
        <v>89091526.609999999</v>
      </c>
      <c r="P20" s="67">
        <v>66818644.569999993</v>
      </c>
      <c r="Q20" s="182">
        <f t="shared" si="6"/>
        <v>0.84603101772066303</v>
      </c>
      <c r="R20" s="69">
        <v>11</v>
      </c>
      <c r="S20" s="67">
        <v>2102417.4</v>
      </c>
      <c r="T20" s="68">
        <v>1576813.05</v>
      </c>
      <c r="U20" s="69">
        <v>28</v>
      </c>
      <c r="V20" s="67">
        <v>901294.15999999992</v>
      </c>
      <c r="W20" s="68">
        <v>675970.62</v>
      </c>
      <c r="X20" s="69">
        <v>387</v>
      </c>
      <c r="Y20" s="67">
        <v>86087815.050000012</v>
      </c>
      <c r="Z20" s="67">
        <v>64565860.900000006</v>
      </c>
      <c r="AA20" s="182">
        <f t="shared" si="2"/>
        <v>0.81750716988976424</v>
      </c>
      <c r="AB20" s="69">
        <v>291</v>
      </c>
      <c r="AC20" s="70">
        <v>303</v>
      </c>
      <c r="AD20" s="67">
        <v>59713037.280000001</v>
      </c>
      <c r="AE20" s="67">
        <v>44784777.960000001</v>
      </c>
      <c r="AF20" s="182">
        <f t="shared" si="3"/>
        <v>0.56704698666056785</v>
      </c>
      <c r="AG20" s="70">
        <v>3</v>
      </c>
      <c r="AH20" s="68">
        <v>743286.03</v>
      </c>
      <c r="AI20" s="69">
        <v>337</v>
      </c>
      <c r="AJ20" s="67">
        <v>68849817.120000005</v>
      </c>
      <c r="AK20" s="67">
        <v>51637362.450000003</v>
      </c>
      <c r="AL20" s="67">
        <v>66248265.609999999</v>
      </c>
      <c r="AM20" s="67">
        <v>49686198.939999998</v>
      </c>
      <c r="AN20" s="182">
        <f t="shared" si="4"/>
        <v>0.65381168181011973</v>
      </c>
      <c r="AO20" s="69">
        <v>211</v>
      </c>
      <c r="AP20" s="67">
        <v>41062822.530000001</v>
      </c>
      <c r="AQ20" s="67">
        <v>30797116.629999999</v>
      </c>
      <c r="AR20" s="182">
        <f t="shared" si="5"/>
        <v>0.38994080422053812</v>
      </c>
      <c r="AS20" s="203"/>
      <c r="AT20" s="203"/>
      <c r="AU20" s="65"/>
      <c r="AV20" s="65"/>
    </row>
    <row r="21" spans="1:48" ht="27" collapsed="1" x14ac:dyDescent="0.3">
      <c r="A21" s="155" t="s">
        <v>29</v>
      </c>
      <c r="B21" s="164">
        <v>143393773.571536</v>
      </c>
      <c r="C21" s="66">
        <v>42</v>
      </c>
      <c r="D21" s="67">
        <v>522491641.90999997</v>
      </c>
      <c r="E21" s="82">
        <v>391868731.4325</v>
      </c>
      <c r="F21" s="182">
        <f t="shared" si="0"/>
        <v>3.6437540410312192</v>
      </c>
      <c r="G21" s="69">
        <v>15</v>
      </c>
      <c r="H21" s="67">
        <v>138025598.5</v>
      </c>
      <c r="I21" s="67">
        <v>103519198.875</v>
      </c>
      <c r="J21" s="182">
        <f t="shared" si="1"/>
        <v>0.96256340189793566</v>
      </c>
      <c r="K21" s="69">
        <v>23</v>
      </c>
      <c r="L21" s="67">
        <v>156363221.55000001</v>
      </c>
      <c r="M21" s="68">
        <v>117272416.16249999</v>
      </c>
      <c r="N21" s="69">
        <v>10</v>
      </c>
      <c r="O21" s="67">
        <v>276994968.18000001</v>
      </c>
      <c r="P21" s="67">
        <v>207746226.09999999</v>
      </c>
      <c r="Q21" s="182">
        <f t="shared" si="6"/>
        <v>1.9317084785540797</v>
      </c>
      <c r="R21" s="69">
        <v>1</v>
      </c>
      <c r="S21" s="67">
        <v>188897941</v>
      </c>
      <c r="T21" s="68">
        <v>141673455.75</v>
      </c>
      <c r="U21" s="69">
        <v>0</v>
      </c>
      <c r="V21" s="67">
        <v>0</v>
      </c>
      <c r="W21" s="68">
        <v>0</v>
      </c>
      <c r="X21" s="69">
        <v>9</v>
      </c>
      <c r="Y21" s="67">
        <v>88097027.179999992</v>
      </c>
      <c r="Z21" s="67">
        <v>66072770.350000009</v>
      </c>
      <c r="AA21" s="182">
        <f t="shared" si="2"/>
        <v>0.61437135648048424</v>
      </c>
      <c r="AB21" s="69">
        <v>4</v>
      </c>
      <c r="AC21" s="109">
        <v>4</v>
      </c>
      <c r="AD21" s="106">
        <v>274119.87</v>
      </c>
      <c r="AE21" s="106">
        <v>205589.9025</v>
      </c>
      <c r="AF21" s="182">
        <f t="shared" si="3"/>
        <v>1.9116581088037801E-3</v>
      </c>
      <c r="AG21" s="70">
        <v>1</v>
      </c>
      <c r="AH21" s="68">
        <v>74853.2</v>
      </c>
      <c r="AI21" s="69">
        <v>6</v>
      </c>
      <c r="AJ21" s="67">
        <v>7715127.1900000004</v>
      </c>
      <c r="AK21" s="67">
        <v>5786345.3799999999</v>
      </c>
      <c r="AL21" s="67">
        <v>7549352.3799999999</v>
      </c>
      <c r="AM21" s="67">
        <v>5662014.2800000003</v>
      </c>
      <c r="AN21" s="182">
        <f t="shared" si="4"/>
        <v>5.3803780999954594E-2</v>
      </c>
      <c r="AO21" s="69">
        <v>2</v>
      </c>
      <c r="AP21" s="67">
        <v>177774.81</v>
      </c>
      <c r="AQ21" s="67">
        <v>133331.1</v>
      </c>
      <c r="AR21" s="182">
        <f t="shared" si="5"/>
        <v>1.2397665921757199E-3</v>
      </c>
      <c r="AS21" s="203"/>
      <c r="AT21" s="203"/>
      <c r="AU21" s="65"/>
      <c r="AV21" s="65"/>
    </row>
    <row r="22" spans="1:48" x14ac:dyDescent="0.3">
      <c r="A22" s="155" t="s">
        <v>30</v>
      </c>
      <c r="B22" s="164">
        <v>41513736.462242238</v>
      </c>
      <c r="C22" s="66">
        <v>23</v>
      </c>
      <c r="D22" s="67">
        <v>102686972.27000001</v>
      </c>
      <c r="E22" s="82">
        <v>77015229.202500001</v>
      </c>
      <c r="F22" s="182">
        <f t="shared" si="0"/>
        <v>2.4735661258387651</v>
      </c>
      <c r="G22" s="69">
        <v>6</v>
      </c>
      <c r="H22" s="67">
        <v>35863817.25</v>
      </c>
      <c r="I22" s="67">
        <v>26897862.9375</v>
      </c>
      <c r="J22" s="182">
        <f t="shared" si="1"/>
        <v>0.86390241655599997</v>
      </c>
      <c r="K22" s="69">
        <v>5</v>
      </c>
      <c r="L22" s="67">
        <v>17906377.990000002</v>
      </c>
      <c r="M22" s="68">
        <v>13429783.4925</v>
      </c>
      <c r="N22" s="69">
        <v>7</v>
      </c>
      <c r="O22" s="67">
        <v>38090811.899999999</v>
      </c>
      <c r="P22" s="67">
        <v>28568108.91</v>
      </c>
      <c r="Q22" s="182">
        <f t="shared" si="6"/>
        <v>0.91754718187423401</v>
      </c>
      <c r="R22" s="69">
        <v>1</v>
      </c>
      <c r="S22" s="67">
        <v>3646826.6</v>
      </c>
      <c r="T22" s="68">
        <v>2735119.95</v>
      </c>
      <c r="U22" s="69">
        <v>1</v>
      </c>
      <c r="V22" s="67">
        <v>12.24</v>
      </c>
      <c r="W22" s="68">
        <v>9.18</v>
      </c>
      <c r="X22" s="69">
        <v>6</v>
      </c>
      <c r="Y22" s="67">
        <v>34443973.060000002</v>
      </c>
      <c r="Z22" s="67">
        <v>25832979.780000001</v>
      </c>
      <c r="AA22" s="182">
        <f t="shared" si="2"/>
        <v>0.82970062430606895</v>
      </c>
      <c r="AB22" s="69">
        <v>1</v>
      </c>
      <c r="AC22" s="70">
        <v>2</v>
      </c>
      <c r="AD22" s="67">
        <v>2403115.2799999998</v>
      </c>
      <c r="AE22" s="67">
        <v>1802336.46</v>
      </c>
      <c r="AF22" s="182">
        <f t="shared" si="3"/>
        <v>5.7887231668141755E-2</v>
      </c>
      <c r="AG22" s="70">
        <v>0</v>
      </c>
      <c r="AH22" s="68">
        <v>0</v>
      </c>
      <c r="AI22" s="69">
        <v>7</v>
      </c>
      <c r="AJ22" s="67">
        <v>17827806.060000002</v>
      </c>
      <c r="AK22" s="67">
        <v>13370854.539999999</v>
      </c>
      <c r="AL22" s="67">
        <v>17827798.140000001</v>
      </c>
      <c r="AM22" s="67">
        <v>13370848.600000001</v>
      </c>
      <c r="AN22" s="182">
        <f t="shared" si="4"/>
        <v>0.42944354277083274</v>
      </c>
      <c r="AO22" s="69">
        <v>1</v>
      </c>
      <c r="AP22" s="67">
        <v>1094304.76</v>
      </c>
      <c r="AQ22" s="67">
        <v>820728.57</v>
      </c>
      <c r="AR22" s="182">
        <f t="shared" si="5"/>
        <v>2.6360064240309879E-2</v>
      </c>
      <c r="AS22" s="203"/>
      <c r="AT22" s="203"/>
      <c r="AU22" s="65"/>
      <c r="AV22" s="65"/>
    </row>
    <row r="23" spans="1:48" x14ac:dyDescent="0.3">
      <c r="A23" s="155" t="s">
        <v>31</v>
      </c>
      <c r="B23" s="164">
        <v>9130800</v>
      </c>
      <c r="C23" s="66">
        <v>0</v>
      </c>
      <c r="D23" s="67">
        <v>0</v>
      </c>
      <c r="E23" s="82">
        <v>0</v>
      </c>
      <c r="F23" s="182">
        <f t="shared" si="0"/>
        <v>0</v>
      </c>
      <c r="G23" s="69">
        <v>0</v>
      </c>
      <c r="H23" s="67">
        <v>0</v>
      </c>
      <c r="I23" s="67">
        <v>0</v>
      </c>
      <c r="J23" s="182">
        <f t="shared" si="1"/>
        <v>0</v>
      </c>
      <c r="K23" s="69">
        <v>0</v>
      </c>
      <c r="L23" s="67">
        <v>0</v>
      </c>
      <c r="M23" s="68">
        <v>0</v>
      </c>
      <c r="N23" s="69">
        <v>0</v>
      </c>
      <c r="O23" s="67">
        <v>0</v>
      </c>
      <c r="P23" s="67">
        <v>0</v>
      </c>
      <c r="Q23" s="182">
        <f t="shared" si="6"/>
        <v>0</v>
      </c>
      <c r="R23" s="69">
        <v>0</v>
      </c>
      <c r="S23" s="67">
        <v>0</v>
      </c>
      <c r="T23" s="68">
        <v>0</v>
      </c>
      <c r="U23" s="69">
        <v>0</v>
      </c>
      <c r="V23" s="67">
        <v>0</v>
      </c>
      <c r="W23" s="68">
        <v>0</v>
      </c>
      <c r="X23" s="69">
        <v>0</v>
      </c>
      <c r="Y23" s="67">
        <v>0</v>
      </c>
      <c r="Z23" s="67">
        <v>0</v>
      </c>
      <c r="AA23" s="182">
        <f t="shared" si="2"/>
        <v>0</v>
      </c>
      <c r="AB23" s="69">
        <v>0</v>
      </c>
      <c r="AC23" s="70">
        <v>0</v>
      </c>
      <c r="AD23" s="67">
        <v>0</v>
      </c>
      <c r="AE23" s="67">
        <v>0</v>
      </c>
      <c r="AF23" s="182">
        <f t="shared" si="3"/>
        <v>0</v>
      </c>
      <c r="AG23" s="70">
        <v>0</v>
      </c>
      <c r="AH23" s="68">
        <v>0</v>
      </c>
      <c r="AI23" s="69">
        <v>0</v>
      </c>
      <c r="AJ23" s="67">
        <v>0</v>
      </c>
      <c r="AK23" s="67">
        <v>0</v>
      </c>
      <c r="AL23" s="67">
        <v>0</v>
      </c>
      <c r="AM23" s="67">
        <v>0</v>
      </c>
      <c r="AN23" s="182">
        <f t="shared" si="4"/>
        <v>0</v>
      </c>
      <c r="AO23" s="69">
        <v>0</v>
      </c>
      <c r="AP23" s="67">
        <v>0</v>
      </c>
      <c r="AQ23" s="67">
        <v>0</v>
      </c>
      <c r="AR23" s="182">
        <f t="shared" si="5"/>
        <v>0</v>
      </c>
      <c r="AS23" s="203"/>
      <c r="AT23" s="203"/>
      <c r="AU23" s="65"/>
      <c r="AV23" s="65"/>
    </row>
    <row r="24" spans="1:48" x14ac:dyDescent="0.3">
      <c r="A24" s="155" t="s">
        <v>32</v>
      </c>
      <c r="B24" s="164">
        <v>10728690</v>
      </c>
      <c r="C24" s="66">
        <v>95</v>
      </c>
      <c r="D24" s="67">
        <v>18435485.5</v>
      </c>
      <c r="E24" s="82">
        <v>13826614.125</v>
      </c>
      <c r="F24" s="182">
        <f t="shared" si="0"/>
        <v>1.718335183512619</v>
      </c>
      <c r="G24" s="69">
        <v>54</v>
      </c>
      <c r="H24" s="67">
        <v>9969757.1099999994</v>
      </c>
      <c r="I24" s="67">
        <v>7477317.8324999996</v>
      </c>
      <c r="J24" s="182">
        <f t="shared" si="1"/>
        <v>0.92926136462140296</v>
      </c>
      <c r="K24" s="69">
        <v>11</v>
      </c>
      <c r="L24" s="67">
        <v>2065409.92</v>
      </c>
      <c r="M24" s="68">
        <v>1549057.44</v>
      </c>
      <c r="N24" s="69">
        <v>30</v>
      </c>
      <c r="O24" s="67">
        <v>5356518.01</v>
      </c>
      <c r="P24" s="67">
        <v>4017388.5</v>
      </c>
      <c r="Q24" s="182">
        <f t="shared" si="6"/>
        <v>0.49927046172459077</v>
      </c>
      <c r="R24" s="69">
        <v>0</v>
      </c>
      <c r="S24" s="67">
        <v>0</v>
      </c>
      <c r="T24" s="68">
        <v>0</v>
      </c>
      <c r="U24" s="69">
        <v>0</v>
      </c>
      <c r="V24" s="67">
        <v>0</v>
      </c>
      <c r="W24" s="68">
        <v>0</v>
      </c>
      <c r="X24" s="69">
        <v>30</v>
      </c>
      <c r="Y24" s="67">
        <v>5356518.01</v>
      </c>
      <c r="Z24" s="67">
        <v>4017388.5</v>
      </c>
      <c r="AA24" s="182">
        <f t="shared" si="2"/>
        <v>0.49927046172459077</v>
      </c>
      <c r="AB24" s="69">
        <v>0</v>
      </c>
      <c r="AC24" s="70">
        <v>0</v>
      </c>
      <c r="AD24" s="67">
        <v>0</v>
      </c>
      <c r="AE24" s="67">
        <v>0</v>
      </c>
      <c r="AF24" s="182">
        <f t="shared" si="3"/>
        <v>0</v>
      </c>
      <c r="AG24" s="70">
        <v>0</v>
      </c>
      <c r="AH24" s="68">
        <v>0</v>
      </c>
      <c r="AI24" s="69">
        <v>14</v>
      </c>
      <c r="AJ24" s="67">
        <v>1966054</v>
      </c>
      <c r="AK24" s="67">
        <v>1474540.5</v>
      </c>
      <c r="AL24" s="67">
        <v>1966054</v>
      </c>
      <c r="AM24" s="67">
        <v>1474540.5</v>
      </c>
      <c r="AN24" s="182">
        <f t="shared" si="4"/>
        <v>0.1832520093319874</v>
      </c>
      <c r="AO24" s="69">
        <v>0</v>
      </c>
      <c r="AP24" s="67">
        <v>0</v>
      </c>
      <c r="AQ24" s="67">
        <v>0</v>
      </c>
      <c r="AR24" s="182">
        <f t="shared" si="5"/>
        <v>0</v>
      </c>
      <c r="AS24" s="203"/>
      <c r="AT24" s="203"/>
      <c r="AU24" s="65"/>
      <c r="AV24" s="65"/>
    </row>
    <row r="25" spans="1:48" ht="14" thickBot="1" x14ac:dyDescent="0.35">
      <c r="A25" s="157" t="s">
        <v>33</v>
      </c>
      <c r="B25" s="166">
        <v>6847265.7431635559</v>
      </c>
      <c r="C25" s="92">
        <v>19</v>
      </c>
      <c r="D25" s="88">
        <v>9139893.2599999998</v>
      </c>
      <c r="E25" s="89">
        <v>6854919.9450000003</v>
      </c>
      <c r="F25" s="182">
        <f t="shared" si="0"/>
        <v>1.3348237972398616</v>
      </c>
      <c r="G25" s="90">
        <v>13</v>
      </c>
      <c r="H25" s="88">
        <v>5933149.7599999998</v>
      </c>
      <c r="I25" s="88">
        <v>4449862.32</v>
      </c>
      <c r="J25" s="182">
        <f t="shared" si="1"/>
        <v>0.86649912279566088</v>
      </c>
      <c r="K25" s="90">
        <v>5</v>
      </c>
      <c r="L25" s="88">
        <v>2711208.5</v>
      </c>
      <c r="M25" s="93">
        <v>2033406.375</v>
      </c>
      <c r="N25" s="90">
        <v>10</v>
      </c>
      <c r="O25" s="88">
        <v>4040027.96</v>
      </c>
      <c r="P25" s="88">
        <v>3030020.95</v>
      </c>
      <c r="Q25" s="182">
        <f t="shared" si="6"/>
        <v>0.59002061721259214</v>
      </c>
      <c r="R25" s="90">
        <v>0</v>
      </c>
      <c r="S25" s="88">
        <v>0</v>
      </c>
      <c r="T25" s="93">
        <v>0</v>
      </c>
      <c r="U25" s="90">
        <v>0</v>
      </c>
      <c r="V25" s="88">
        <v>0</v>
      </c>
      <c r="W25" s="93">
        <v>0</v>
      </c>
      <c r="X25" s="90">
        <v>10</v>
      </c>
      <c r="Y25" s="88">
        <v>4040027.96</v>
      </c>
      <c r="Z25" s="88">
        <v>3030020.95</v>
      </c>
      <c r="AA25" s="182">
        <f t="shared" si="2"/>
        <v>0.59002061721259214</v>
      </c>
      <c r="AB25" s="90">
        <v>3</v>
      </c>
      <c r="AC25" s="91">
        <v>3</v>
      </c>
      <c r="AD25" s="88">
        <v>1150166.78</v>
      </c>
      <c r="AE25" s="88">
        <v>862625.08499999996</v>
      </c>
      <c r="AF25" s="182">
        <f t="shared" si="3"/>
        <v>0.16797460813440007</v>
      </c>
      <c r="AG25" s="91">
        <v>0</v>
      </c>
      <c r="AH25" s="93">
        <v>0</v>
      </c>
      <c r="AI25" s="90">
        <v>5</v>
      </c>
      <c r="AJ25" s="88">
        <v>1338819.96</v>
      </c>
      <c r="AK25" s="88">
        <v>1004114.96</v>
      </c>
      <c r="AL25" s="88">
        <v>1298819.96</v>
      </c>
      <c r="AM25" s="88">
        <v>974114.96</v>
      </c>
      <c r="AN25" s="182">
        <f t="shared" si="4"/>
        <v>0.1955262158967182</v>
      </c>
      <c r="AO25" s="90">
        <v>2</v>
      </c>
      <c r="AP25" s="88">
        <v>1052082.95</v>
      </c>
      <c r="AQ25" s="88">
        <v>789062.21</v>
      </c>
      <c r="AR25" s="182">
        <f t="shared" si="5"/>
        <v>0.15365008303503047</v>
      </c>
      <c r="AS25" s="203"/>
      <c r="AT25" s="203"/>
      <c r="AU25" s="65"/>
      <c r="AV25" s="65"/>
    </row>
    <row r="26" spans="1:48" s="73" customFormat="1" ht="59.25" customHeight="1" thickBot="1" x14ac:dyDescent="0.35">
      <c r="A26" s="153" t="s">
        <v>179</v>
      </c>
      <c r="B26" s="124">
        <f>SUM(B27+B28+B29+B33+B34+B35+B36+B37)</f>
        <v>945269018.65161085</v>
      </c>
      <c r="C26" s="134">
        <v>3100</v>
      </c>
      <c r="D26" s="135">
        <v>1384602744.0799999</v>
      </c>
      <c r="E26" s="135">
        <v>1038452058.0599998</v>
      </c>
      <c r="F26" s="183">
        <f t="shared" si="0"/>
        <v>1.4647711040557336</v>
      </c>
      <c r="G26" s="134">
        <v>2237</v>
      </c>
      <c r="H26" s="135">
        <v>782615672.6500001</v>
      </c>
      <c r="I26" s="135">
        <v>586961754.48750007</v>
      </c>
      <c r="J26" s="183">
        <f t="shared" si="1"/>
        <v>0.82792904158264979</v>
      </c>
      <c r="K26" s="134">
        <v>524</v>
      </c>
      <c r="L26" s="135">
        <v>460742278.37</v>
      </c>
      <c r="M26" s="135">
        <v>345556708.77749997</v>
      </c>
      <c r="N26" s="134">
        <v>2245</v>
      </c>
      <c r="O26" s="135">
        <v>702975170.70000005</v>
      </c>
      <c r="P26" s="135">
        <v>527231372.33999997</v>
      </c>
      <c r="Q26" s="183">
        <f t="shared" ref="Q26" si="7">O26/B26</f>
        <v>0.74367736255946115</v>
      </c>
      <c r="R26" s="134">
        <v>27</v>
      </c>
      <c r="S26" s="135">
        <v>12587814.349999998</v>
      </c>
      <c r="T26" s="135">
        <v>9440860.6999999993</v>
      </c>
      <c r="U26" s="134">
        <v>72</v>
      </c>
      <c r="V26" s="135">
        <v>2040152.64</v>
      </c>
      <c r="W26" s="135">
        <v>1530114.48</v>
      </c>
      <c r="X26" s="134">
        <v>2218</v>
      </c>
      <c r="Y26" s="135">
        <v>688347203.71000004</v>
      </c>
      <c r="Z26" s="135">
        <v>516260397.16000003</v>
      </c>
      <c r="AA26" s="183">
        <f t="shared" si="2"/>
        <v>0.72820243774825111</v>
      </c>
      <c r="AB26" s="134">
        <v>419</v>
      </c>
      <c r="AC26" s="134">
        <v>504</v>
      </c>
      <c r="AD26" s="135">
        <v>175995467.67000002</v>
      </c>
      <c r="AE26" s="135">
        <v>131996600.7525</v>
      </c>
      <c r="AF26" s="183">
        <f t="shared" si="3"/>
        <v>0.18618558759182718</v>
      </c>
      <c r="AG26" s="134">
        <v>16</v>
      </c>
      <c r="AH26" s="135">
        <v>5350561.7700000005</v>
      </c>
      <c r="AI26" s="134">
        <v>2093</v>
      </c>
      <c r="AJ26" s="135">
        <v>502553366.62</v>
      </c>
      <c r="AK26" s="135">
        <v>376915016.66000009</v>
      </c>
      <c r="AL26" s="135">
        <v>163309830.77000001</v>
      </c>
      <c r="AM26" s="135">
        <v>122482372.52</v>
      </c>
      <c r="AN26" s="183">
        <f t="shared" si="4"/>
        <v>0.53165115613000058</v>
      </c>
      <c r="AO26" s="134">
        <v>1946</v>
      </c>
      <c r="AP26" s="135">
        <v>390364774.25</v>
      </c>
      <c r="AQ26" s="135">
        <v>292677942.15999997</v>
      </c>
      <c r="AR26" s="183">
        <f t="shared" si="5"/>
        <v>0.41296685551679246</v>
      </c>
      <c r="AS26" s="203"/>
      <c r="AT26" s="203"/>
      <c r="AU26" s="65"/>
      <c r="AV26" s="65"/>
    </row>
    <row r="27" spans="1:48" s="72" customFormat="1" x14ac:dyDescent="0.3">
      <c r="A27" s="158" t="s">
        <v>35</v>
      </c>
      <c r="B27" s="163">
        <v>91508323.491255999</v>
      </c>
      <c r="C27" s="197">
        <v>22</v>
      </c>
      <c r="D27" s="143">
        <v>142472057.74000001</v>
      </c>
      <c r="E27" s="143">
        <v>106854043.30499998</v>
      </c>
      <c r="F27" s="182">
        <f t="shared" si="0"/>
        <v>1.5569300398516623</v>
      </c>
      <c r="G27" s="138">
        <v>11</v>
      </c>
      <c r="H27" s="137">
        <v>62304943.490000002</v>
      </c>
      <c r="I27" s="137">
        <v>46728707.6175</v>
      </c>
      <c r="J27" s="182">
        <f t="shared" si="1"/>
        <v>0.6808664076984593</v>
      </c>
      <c r="K27" s="138">
        <v>9</v>
      </c>
      <c r="L27" s="137">
        <v>67299785.640000001</v>
      </c>
      <c r="M27" s="139">
        <v>50474839.229999997</v>
      </c>
      <c r="N27" s="138">
        <v>7</v>
      </c>
      <c r="O27" s="137">
        <v>38038198.859999999</v>
      </c>
      <c r="P27" s="137">
        <v>28528649.109999999</v>
      </c>
      <c r="Q27" s="182">
        <f t="shared" ref="Q27:Q58" si="8">O27/$B27</f>
        <v>0.41568020709760578</v>
      </c>
      <c r="R27" s="138">
        <v>0</v>
      </c>
      <c r="S27" s="137">
        <v>0</v>
      </c>
      <c r="T27" s="139">
        <v>0</v>
      </c>
      <c r="U27" s="138">
        <v>2</v>
      </c>
      <c r="V27" s="137">
        <v>2505.9499999999998</v>
      </c>
      <c r="W27" s="139">
        <v>1879.4624999999999</v>
      </c>
      <c r="X27" s="138">
        <v>7</v>
      </c>
      <c r="Y27" s="137">
        <v>38035692.910000004</v>
      </c>
      <c r="Z27" s="137">
        <v>28526769.647500001</v>
      </c>
      <c r="AA27" s="182">
        <f t="shared" si="2"/>
        <v>0.41565282215704097</v>
      </c>
      <c r="AB27" s="138">
        <v>4</v>
      </c>
      <c r="AC27" s="140">
        <v>6</v>
      </c>
      <c r="AD27" s="137">
        <v>11393608.35</v>
      </c>
      <c r="AE27" s="137">
        <v>8545206.2624999993</v>
      </c>
      <c r="AF27" s="182">
        <f t="shared" si="3"/>
        <v>0.12450898361271701</v>
      </c>
      <c r="AG27" s="140">
        <v>0</v>
      </c>
      <c r="AH27" s="139">
        <v>0</v>
      </c>
      <c r="AI27" s="138">
        <v>7</v>
      </c>
      <c r="AJ27" s="137">
        <v>20265063.419999998</v>
      </c>
      <c r="AK27" s="137">
        <v>15198797.49</v>
      </c>
      <c r="AL27" s="137">
        <v>20040303.219999999</v>
      </c>
      <c r="AM27" s="137">
        <v>15030227.350000001</v>
      </c>
      <c r="AN27" s="182">
        <f t="shared" si="4"/>
        <v>0.22145595774067928</v>
      </c>
      <c r="AO27" s="138">
        <v>3</v>
      </c>
      <c r="AP27" s="137">
        <v>5687425.4000000004</v>
      </c>
      <c r="AQ27" s="137">
        <v>4265569.0199999996</v>
      </c>
      <c r="AR27" s="182">
        <f t="shared" si="5"/>
        <v>6.2152000856440751E-2</v>
      </c>
      <c r="AS27" s="203"/>
      <c r="AT27" s="203"/>
      <c r="AU27" s="65"/>
      <c r="AV27" s="65"/>
    </row>
    <row r="28" spans="1:48" s="65" customFormat="1" x14ac:dyDescent="0.35">
      <c r="A28" s="155" t="s">
        <v>36</v>
      </c>
      <c r="B28" s="164">
        <v>18254198.311693333</v>
      </c>
      <c r="C28" s="66">
        <v>34</v>
      </c>
      <c r="D28" s="88">
        <v>17356707.68</v>
      </c>
      <c r="E28" s="88">
        <v>13017530.76</v>
      </c>
      <c r="F28" s="182">
        <f t="shared" si="0"/>
        <v>0.95083374156626665</v>
      </c>
      <c r="G28" s="69">
        <v>12</v>
      </c>
      <c r="H28" s="88">
        <v>8876041.6500000004</v>
      </c>
      <c r="I28" s="88">
        <v>6657031.2375000007</v>
      </c>
      <c r="J28" s="182">
        <f t="shared" si="1"/>
        <v>0.48624658823357675</v>
      </c>
      <c r="K28" s="69">
        <v>22</v>
      </c>
      <c r="L28" s="88">
        <v>8480666.0299999993</v>
      </c>
      <c r="M28" s="68">
        <v>6360499.522499999</v>
      </c>
      <c r="N28" s="69">
        <v>12</v>
      </c>
      <c r="O28" s="88">
        <v>8485207.120000001</v>
      </c>
      <c r="P28" s="88">
        <v>6363905.3300000001</v>
      </c>
      <c r="Q28" s="182">
        <f t="shared" si="8"/>
        <v>0.46483592295392778</v>
      </c>
      <c r="R28" s="90">
        <v>0</v>
      </c>
      <c r="S28" s="88">
        <v>0</v>
      </c>
      <c r="T28" s="68">
        <v>0</v>
      </c>
      <c r="U28" s="69">
        <v>0</v>
      </c>
      <c r="V28" s="88">
        <v>0</v>
      </c>
      <c r="W28" s="68">
        <v>0</v>
      </c>
      <c r="X28" s="69">
        <v>12</v>
      </c>
      <c r="Y28" s="88">
        <v>8485207.120000001</v>
      </c>
      <c r="Z28" s="88">
        <v>6363905.3300000001</v>
      </c>
      <c r="AA28" s="182">
        <f t="shared" si="2"/>
        <v>0.46483592295392778</v>
      </c>
      <c r="AB28" s="69">
        <v>8</v>
      </c>
      <c r="AC28" s="91">
        <v>9</v>
      </c>
      <c r="AD28" s="88">
        <v>2567507.58</v>
      </c>
      <c r="AE28" s="88">
        <v>1925630.6850000001</v>
      </c>
      <c r="AF28" s="182">
        <f t="shared" si="3"/>
        <v>0.14065299040579052</v>
      </c>
      <c r="AG28" s="91">
        <v>0</v>
      </c>
      <c r="AH28" s="68">
        <v>0</v>
      </c>
      <c r="AI28" s="69">
        <v>10</v>
      </c>
      <c r="AJ28" s="88">
        <v>2258519.61</v>
      </c>
      <c r="AK28" s="88">
        <v>1693889.67</v>
      </c>
      <c r="AL28" s="88">
        <v>1842485.3</v>
      </c>
      <c r="AM28" s="88">
        <v>1381863.95</v>
      </c>
      <c r="AN28" s="182">
        <f t="shared" si="4"/>
        <v>0.12372603668676209</v>
      </c>
      <c r="AO28" s="69">
        <v>4</v>
      </c>
      <c r="AP28" s="88">
        <v>481284.31</v>
      </c>
      <c r="AQ28" s="88">
        <v>360963.22</v>
      </c>
      <c r="AR28" s="182">
        <f t="shared" si="5"/>
        <v>2.6365677735170508E-2</v>
      </c>
      <c r="AS28" s="203"/>
      <c r="AT28" s="203"/>
    </row>
    <row r="29" spans="1:48" s="65" customFormat="1" ht="39" customHeight="1" x14ac:dyDescent="0.35">
      <c r="A29" s="155" t="s">
        <v>37</v>
      </c>
      <c r="B29" s="164">
        <v>543641451.05275488</v>
      </c>
      <c r="C29" s="69">
        <v>1299</v>
      </c>
      <c r="D29" s="94">
        <v>926458384.86999989</v>
      </c>
      <c r="E29" s="94">
        <v>694843788.65249991</v>
      </c>
      <c r="F29" s="182">
        <f t="shared" si="0"/>
        <v>1.7041717166266936</v>
      </c>
      <c r="G29" s="69">
        <v>585</v>
      </c>
      <c r="H29" s="94">
        <v>427778182.41000003</v>
      </c>
      <c r="I29" s="94">
        <v>320833636.8075</v>
      </c>
      <c r="J29" s="182">
        <f t="shared" si="1"/>
        <v>0.78687558055334617</v>
      </c>
      <c r="K29" s="69">
        <v>385</v>
      </c>
      <c r="L29" s="94">
        <v>371748983.02999997</v>
      </c>
      <c r="M29" s="94">
        <v>278811737.27249998</v>
      </c>
      <c r="N29" s="90">
        <v>594</v>
      </c>
      <c r="O29" s="94">
        <v>381235513.38999999</v>
      </c>
      <c r="P29" s="94">
        <v>285926633.69</v>
      </c>
      <c r="Q29" s="182">
        <f t="shared" si="8"/>
        <v>0.7012627765078292</v>
      </c>
      <c r="R29" s="69">
        <v>20</v>
      </c>
      <c r="S29" s="94">
        <v>11831551.829999998</v>
      </c>
      <c r="T29" s="68">
        <v>8873663.8300000001</v>
      </c>
      <c r="U29" s="90">
        <v>67</v>
      </c>
      <c r="V29" s="94">
        <v>2033634.5899999999</v>
      </c>
      <c r="W29" s="94">
        <v>1525225.9425000001</v>
      </c>
      <c r="X29" s="90">
        <v>574</v>
      </c>
      <c r="Y29" s="94">
        <v>367370326.96999997</v>
      </c>
      <c r="Z29" s="94">
        <v>275527743.91750002</v>
      </c>
      <c r="AA29" s="182">
        <f t="shared" si="2"/>
        <v>0.67575849166503388</v>
      </c>
      <c r="AB29" s="90">
        <v>399</v>
      </c>
      <c r="AC29" s="91">
        <v>477</v>
      </c>
      <c r="AD29" s="94">
        <v>158651190.62</v>
      </c>
      <c r="AE29" s="94">
        <v>118988392.96499999</v>
      </c>
      <c r="AF29" s="182">
        <f t="shared" si="3"/>
        <v>0.29183056279607444</v>
      </c>
      <c r="AG29" s="90">
        <v>16</v>
      </c>
      <c r="AH29" s="68">
        <v>5350561.7700000005</v>
      </c>
      <c r="AI29" s="90">
        <v>446</v>
      </c>
      <c r="AJ29" s="94">
        <v>208456063.26000002</v>
      </c>
      <c r="AK29" s="94">
        <v>156342046.28</v>
      </c>
      <c r="AL29" s="94">
        <v>138581409.13999999</v>
      </c>
      <c r="AM29" s="94">
        <v>103936056.42999999</v>
      </c>
      <c r="AN29" s="182">
        <f t="shared" si="4"/>
        <v>0.38344401968673925</v>
      </c>
      <c r="AO29" s="90">
        <v>313</v>
      </c>
      <c r="AP29" s="94">
        <v>113809228.69</v>
      </c>
      <c r="AQ29" s="94">
        <v>85261290.049999997</v>
      </c>
      <c r="AR29" s="182">
        <f t="shared" si="5"/>
        <v>0.20934612044318887</v>
      </c>
      <c r="AS29" s="203"/>
      <c r="AT29" s="203"/>
    </row>
    <row r="30" spans="1:48" s="123" customFormat="1" ht="35.25" customHeight="1" outlineLevel="1" x14ac:dyDescent="0.35">
      <c r="A30" s="156" t="s">
        <v>38</v>
      </c>
      <c r="B30" s="165">
        <v>314537930.45782489</v>
      </c>
      <c r="C30" s="66">
        <v>931</v>
      </c>
      <c r="D30" s="67">
        <v>558042998.12999988</v>
      </c>
      <c r="E30" s="67">
        <v>418532248.59749997</v>
      </c>
      <c r="F30" s="182">
        <f t="shared" si="0"/>
        <v>1.7741675775565187</v>
      </c>
      <c r="G30" s="69">
        <v>420</v>
      </c>
      <c r="H30" s="67">
        <v>260517012.93000001</v>
      </c>
      <c r="I30" s="67">
        <v>195387759.69749999</v>
      </c>
      <c r="J30" s="182">
        <f t="shared" si="1"/>
        <v>0.82825309033732475</v>
      </c>
      <c r="K30" s="69">
        <v>275</v>
      </c>
      <c r="L30" s="67">
        <v>220417651.25999999</v>
      </c>
      <c r="M30" s="68">
        <v>165313238.44499999</v>
      </c>
      <c r="N30" s="69">
        <v>429</v>
      </c>
      <c r="O30" s="67">
        <v>241893871.12</v>
      </c>
      <c r="P30" s="67">
        <v>181420402.24000001</v>
      </c>
      <c r="Q30" s="182">
        <f t="shared" si="8"/>
        <v>0.76904515384809713</v>
      </c>
      <c r="R30" s="69">
        <v>14</v>
      </c>
      <c r="S30" s="67">
        <v>5784260.5399999991</v>
      </c>
      <c r="T30" s="68">
        <v>4338195.37</v>
      </c>
      <c r="U30" s="69">
        <v>60</v>
      </c>
      <c r="V30" s="67">
        <v>1720107.17</v>
      </c>
      <c r="W30" s="68">
        <v>1290080.3775000002</v>
      </c>
      <c r="X30" s="69">
        <v>415</v>
      </c>
      <c r="Y30" s="67">
        <v>234389503.40999997</v>
      </c>
      <c r="Z30" s="67">
        <v>175792126.49250001</v>
      </c>
      <c r="AA30" s="182">
        <f t="shared" si="2"/>
        <v>0.74518676672423867</v>
      </c>
      <c r="AB30" s="69">
        <v>325</v>
      </c>
      <c r="AC30" s="70">
        <v>397</v>
      </c>
      <c r="AD30" s="67">
        <v>140010649.56</v>
      </c>
      <c r="AE30" s="67">
        <v>105007987.17</v>
      </c>
      <c r="AF30" s="182">
        <f t="shared" si="3"/>
        <v>0.44513120995044336</v>
      </c>
      <c r="AG30" s="70">
        <v>15</v>
      </c>
      <c r="AH30" s="68">
        <v>5313561.7700000005</v>
      </c>
      <c r="AI30" s="69">
        <v>350</v>
      </c>
      <c r="AJ30" s="67">
        <v>158957693.67000002</v>
      </c>
      <c r="AK30" s="67">
        <v>119218269.22999999</v>
      </c>
      <c r="AL30" s="67">
        <v>95835998.030000016</v>
      </c>
      <c r="AM30" s="67">
        <v>71876998.170000002</v>
      </c>
      <c r="AN30" s="182">
        <f t="shared" si="4"/>
        <v>0.50536891826886998</v>
      </c>
      <c r="AO30" s="69">
        <v>260</v>
      </c>
      <c r="AP30" s="67">
        <v>99971580.549999997</v>
      </c>
      <c r="AQ30" s="67">
        <v>74883054.030000001</v>
      </c>
      <c r="AR30" s="182">
        <f t="shared" si="5"/>
        <v>0.31783632709888637</v>
      </c>
      <c r="AS30" s="203"/>
      <c r="AT30" s="203"/>
      <c r="AU30" s="65"/>
      <c r="AV30" s="65"/>
    </row>
    <row r="31" spans="1:48" s="123" customFormat="1" outlineLevel="1" x14ac:dyDescent="0.35">
      <c r="A31" s="156" t="s">
        <v>39</v>
      </c>
      <c r="B31" s="165">
        <v>47636846.806912459</v>
      </c>
      <c r="C31" s="66">
        <v>252</v>
      </c>
      <c r="D31" s="67">
        <v>55498902.409999996</v>
      </c>
      <c r="E31" s="67">
        <v>41624176.807500005</v>
      </c>
      <c r="F31" s="182">
        <f t="shared" si="0"/>
        <v>1.1650414779751268</v>
      </c>
      <c r="G31" s="69">
        <v>118</v>
      </c>
      <c r="H31" s="67">
        <v>28420378.359999999</v>
      </c>
      <c r="I31" s="67">
        <v>21315283.77</v>
      </c>
      <c r="J31" s="182">
        <f t="shared" si="1"/>
        <v>0.59660494480663218</v>
      </c>
      <c r="K31" s="69">
        <v>61</v>
      </c>
      <c r="L31" s="67">
        <v>18050868.699999999</v>
      </c>
      <c r="M31" s="68">
        <v>13538151.525</v>
      </c>
      <c r="N31" s="69">
        <v>116</v>
      </c>
      <c r="O31" s="67">
        <v>20964585.369999997</v>
      </c>
      <c r="P31" s="67">
        <v>15723438.880000003</v>
      </c>
      <c r="Q31" s="182">
        <f t="shared" si="8"/>
        <v>0.44009179396311093</v>
      </c>
      <c r="R31" s="69">
        <v>1</v>
      </c>
      <c r="S31" s="67">
        <v>50250</v>
      </c>
      <c r="T31" s="68">
        <v>37687.5</v>
      </c>
      <c r="U31" s="69">
        <v>4</v>
      </c>
      <c r="V31" s="67">
        <v>21376.42</v>
      </c>
      <c r="W31" s="68">
        <v>16032.315000000001</v>
      </c>
      <c r="X31" s="69">
        <v>115</v>
      </c>
      <c r="Y31" s="67">
        <v>20892958.949999999</v>
      </c>
      <c r="Z31" s="67">
        <v>15669719.065000001</v>
      </c>
      <c r="AA31" s="182">
        <f t="shared" si="2"/>
        <v>0.4385882011604571</v>
      </c>
      <c r="AB31" s="69">
        <v>48</v>
      </c>
      <c r="AC31" s="70">
        <v>49</v>
      </c>
      <c r="AD31" s="67">
        <v>6576127.7199999997</v>
      </c>
      <c r="AE31" s="67">
        <v>4932095.7899999991</v>
      </c>
      <c r="AF31" s="182">
        <f t="shared" si="3"/>
        <v>0.13804708247494155</v>
      </c>
      <c r="AG31" s="70">
        <v>0</v>
      </c>
      <c r="AH31" s="68">
        <v>0</v>
      </c>
      <c r="AI31" s="69">
        <v>58</v>
      </c>
      <c r="AJ31" s="67">
        <v>8866072.5700000003</v>
      </c>
      <c r="AK31" s="67">
        <v>6649554.3700000001</v>
      </c>
      <c r="AL31" s="67">
        <v>6909519.1399999997</v>
      </c>
      <c r="AM31" s="67">
        <v>5182139.32</v>
      </c>
      <c r="AN31" s="182">
        <f t="shared" si="4"/>
        <v>0.1861179562521646</v>
      </c>
      <c r="AO31" s="69">
        <v>37</v>
      </c>
      <c r="AP31" s="67">
        <v>5412539.1799999997</v>
      </c>
      <c r="AQ31" s="67">
        <v>4059404.36</v>
      </c>
      <c r="AR31" s="182">
        <f t="shared" si="5"/>
        <v>0.1136208532428431</v>
      </c>
      <c r="AS31" s="203"/>
      <c r="AT31" s="203"/>
      <c r="AU31" s="65"/>
      <c r="AV31" s="65"/>
    </row>
    <row r="32" spans="1:48" s="123" customFormat="1" outlineLevel="1" x14ac:dyDescent="0.35">
      <c r="A32" s="156" t="s">
        <v>40</v>
      </c>
      <c r="B32" s="165">
        <v>181466673.78801745</v>
      </c>
      <c r="C32" s="66">
        <v>116</v>
      </c>
      <c r="D32" s="67">
        <v>312916484.32999998</v>
      </c>
      <c r="E32" s="67">
        <v>234687363.2475</v>
      </c>
      <c r="F32" s="182">
        <f t="shared" si="0"/>
        <v>1.7243743867567511</v>
      </c>
      <c r="G32" s="69">
        <v>47</v>
      </c>
      <c r="H32" s="67">
        <v>138840791.12</v>
      </c>
      <c r="I32" s="67">
        <v>104130593.34</v>
      </c>
      <c r="J32" s="182">
        <f t="shared" si="1"/>
        <v>0.76510352133410786</v>
      </c>
      <c r="K32" s="69">
        <v>49</v>
      </c>
      <c r="L32" s="67">
        <v>133280463.06999999</v>
      </c>
      <c r="M32" s="68">
        <v>99960347.302499995</v>
      </c>
      <c r="N32" s="69">
        <v>49</v>
      </c>
      <c r="O32" s="67">
        <v>118377056.90000001</v>
      </c>
      <c r="P32" s="67">
        <v>88782792.569999993</v>
      </c>
      <c r="Q32" s="182">
        <f t="shared" si="8"/>
        <v>0.65233496833850402</v>
      </c>
      <c r="R32" s="69">
        <v>5</v>
      </c>
      <c r="S32" s="67">
        <v>5997041.29</v>
      </c>
      <c r="T32" s="68">
        <v>4497780.96</v>
      </c>
      <c r="U32" s="69">
        <v>3</v>
      </c>
      <c r="V32" s="67">
        <v>292151</v>
      </c>
      <c r="W32" s="68">
        <v>219113.25</v>
      </c>
      <c r="X32" s="69">
        <v>44</v>
      </c>
      <c r="Y32" s="67">
        <v>112087864.61</v>
      </c>
      <c r="Z32" s="67">
        <v>84065898.359999999</v>
      </c>
      <c r="AA32" s="182">
        <f t="shared" si="2"/>
        <v>0.61767740748329814</v>
      </c>
      <c r="AB32" s="69">
        <v>26</v>
      </c>
      <c r="AC32" s="70">
        <v>31</v>
      </c>
      <c r="AD32" s="67">
        <v>12064413.34</v>
      </c>
      <c r="AE32" s="67">
        <v>9048310.004999999</v>
      </c>
      <c r="AF32" s="182">
        <f t="shared" si="3"/>
        <v>6.6482804187468575E-2</v>
      </c>
      <c r="AG32" s="70">
        <v>1</v>
      </c>
      <c r="AH32" s="68">
        <v>37000</v>
      </c>
      <c r="AI32" s="69">
        <v>38</v>
      </c>
      <c r="AJ32" s="67">
        <v>40632297.020000003</v>
      </c>
      <c r="AK32" s="67">
        <v>30474222.68</v>
      </c>
      <c r="AL32" s="67">
        <v>35835891.969999999</v>
      </c>
      <c r="AM32" s="67">
        <v>26876918.939999998</v>
      </c>
      <c r="AN32" s="182">
        <f t="shared" si="4"/>
        <v>0.22391051850911825</v>
      </c>
      <c r="AO32" s="69">
        <v>16</v>
      </c>
      <c r="AP32" s="67">
        <v>8425108.9600000009</v>
      </c>
      <c r="AQ32" s="67">
        <v>6318831.6600000001</v>
      </c>
      <c r="AR32" s="182">
        <f t="shared" si="5"/>
        <v>4.6427857986981659E-2</v>
      </c>
      <c r="AS32" s="203"/>
      <c r="AT32" s="203"/>
      <c r="AU32" s="65"/>
      <c r="AV32" s="65"/>
    </row>
    <row r="33" spans="1:48" s="65" customFormat="1" x14ac:dyDescent="0.35">
      <c r="A33" s="155" t="s">
        <v>41</v>
      </c>
      <c r="B33" s="164">
        <v>0</v>
      </c>
      <c r="C33" s="66">
        <v>0</v>
      </c>
      <c r="D33" s="67">
        <v>0</v>
      </c>
      <c r="E33" s="67">
        <v>0</v>
      </c>
      <c r="F33" s="182">
        <v>0</v>
      </c>
      <c r="G33" s="69">
        <v>0</v>
      </c>
      <c r="H33" s="67">
        <v>0</v>
      </c>
      <c r="I33" s="67">
        <v>0</v>
      </c>
      <c r="J33" s="182">
        <v>0</v>
      </c>
      <c r="K33" s="69">
        <v>0</v>
      </c>
      <c r="L33" s="67">
        <v>0</v>
      </c>
      <c r="M33" s="68">
        <v>0</v>
      </c>
      <c r="N33" s="69">
        <v>0</v>
      </c>
      <c r="O33" s="67">
        <v>0</v>
      </c>
      <c r="P33" s="67">
        <v>0</v>
      </c>
      <c r="Q33" s="182">
        <v>0</v>
      </c>
      <c r="R33" s="69">
        <v>0</v>
      </c>
      <c r="S33" s="67">
        <v>0</v>
      </c>
      <c r="T33" s="68">
        <v>0</v>
      </c>
      <c r="U33" s="69">
        <v>0</v>
      </c>
      <c r="V33" s="67">
        <v>0</v>
      </c>
      <c r="W33" s="68">
        <v>0</v>
      </c>
      <c r="X33" s="69">
        <v>0</v>
      </c>
      <c r="Y33" s="67">
        <v>0</v>
      </c>
      <c r="Z33" s="67">
        <v>0</v>
      </c>
      <c r="AA33" s="182">
        <v>0</v>
      </c>
      <c r="AB33" s="69">
        <v>0</v>
      </c>
      <c r="AC33" s="70">
        <v>0</v>
      </c>
      <c r="AD33" s="67">
        <v>0</v>
      </c>
      <c r="AE33" s="67">
        <v>0</v>
      </c>
      <c r="AF33" s="182">
        <v>0</v>
      </c>
      <c r="AG33" s="70">
        <v>0</v>
      </c>
      <c r="AH33" s="68">
        <v>0</v>
      </c>
      <c r="AI33" s="69">
        <v>0</v>
      </c>
      <c r="AJ33" s="67">
        <v>0</v>
      </c>
      <c r="AK33" s="67">
        <v>0</v>
      </c>
      <c r="AL33" s="67">
        <v>0</v>
      </c>
      <c r="AM33" s="67">
        <v>0</v>
      </c>
      <c r="AN33" s="182">
        <v>0</v>
      </c>
      <c r="AO33" s="69">
        <v>0</v>
      </c>
      <c r="AP33" s="68">
        <v>0</v>
      </c>
      <c r="AQ33" s="94">
        <v>0</v>
      </c>
      <c r="AR33" s="182">
        <v>0</v>
      </c>
      <c r="AS33" s="203"/>
      <c r="AT33" s="203"/>
    </row>
    <row r="34" spans="1:48" x14ac:dyDescent="0.3">
      <c r="A34" s="155" t="s">
        <v>42</v>
      </c>
      <c r="B34" s="164">
        <v>219452324.9985787</v>
      </c>
      <c r="C34" s="66">
        <v>967</v>
      </c>
      <c r="D34" s="67">
        <v>221662935.52000001</v>
      </c>
      <c r="E34" s="67">
        <v>166247201.63999999</v>
      </c>
      <c r="F34" s="182">
        <f t="shared" si="0"/>
        <v>1.0100733064524863</v>
      </c>
      <c r="G34" s="69">
        <v>906</v>
      </c>
      <c r="H34" s="67">
        <v>216441156.27000007</v>
      </c>
      <c r="I34" s="67">
        <v>162330867.20250005</v>
      </c>
      <c r="J34" s="182">
        <f t="shared" si="1"/>
        <v>0.98627871120254418</v>
      </c>
      <c r="K34" s="69">
        <v>55</v>
      </c>
      <c r="L34" s="67">
        <v>4388073.3500000006</v>
      </c>
      <c r="M34" s="68">
        <v>3291055.0124999993</v>
      </c>
      <c r="N34" s="69">
        <v>912</v>
      </c>
      <c r="O34" s="67">
        <v>210198815.06000003</v>
      </c>
      <c r="P34" s="67">
        <v>157649107.99000001</v>
      </c>
      <c r="Q34" s="182">
        <f t="shared" si="8"/>
        <v>0.95783362086212298</v>
      </c>
      <c r="R34" s="69">
        <v>6</v>
      </c>
      <c r="S34" s="67">
        <v>681292.5199999999</v>
      </c>
      <c r="T34" s="68">
        <v>510969.37000000005</v>
      </c>
      <c r="U34" s="69">
        <v>3</v>
      </c>
      <c r="V34" s="67">
        <v>4012.0999999999995</v>
      </c>
      <c r="W34" s="68">
        <v>3009.0749999999998</v>
      </c>
      <c r="X34" s="69">
        <v>906</v>
      </c>
      <c r="Y34" s="67">
        <v>209513510.44</v>
      </c>
      <c r="Z34" s="67">
        <v>157135129.54500002</v>
      </c>
      <c r="AA34" s="182">
        <f t="shared" si="2"/>
        <v>0.95471082587690481</v>
      </c>
      <c r="AB34" s="69">
        <v>0</v>
      </c>
      <c r="AC34" s="70">
        <v>0</v>
      </c>
      <c r="AD34" s="67">
        <v>0</v>
      </c>
      <c r="AE34" s="67">
        <v>0</v>
      </c>
      <c r="AF34" s="182">
        <f t="shared" si="3"/>
        <v>0</v>
      </c>
      <c r="AG34" s="70">
        <v>0</v>
      </c>
      <c r="AH34" s="68">
        <v>0</v>
      </c>
      <c r="AI34" s="69">
        <v>912</v>
      </c>
      <c r="AJ34" s="67">
        <v>210195368.61000001</v>
      </c>
      <c r="AK34" s="67">
        <v>157646523.12000003</v>
      </c>
      <c r="AL34" s="67">
        <v>0</v>
      </c>
      <c r="AM34" s="67">
        <v>0</v>
      </c>
      <c r="AN34" s="182">
        <f t="shared" si="4"/>
        <v>0.95781791608433109</v>
      </c>
      <c r="AO34" s="69">
        <v>912</v>
      </c>
      <c r="AP34" s="67">
        <v>210195368.61000001</v>
      </c>
      <c r="AQ34" s="67">
        <v>157646523.12</v>
      </c>
      <c r="AR34" s="182">
        <f t="shared" si="5"/>
        <v>0.95781791608433109</v>
      </c>
      <c r="AS34" s="203"/>
      <c r="AT34" s="203"/>
      <c r="AU34" s="65"/>
      <c r="AV34" s="65"/>
    </row>
    <row r="35" spans="1:48" x14ac:dyDescent="0.3">
      <c r="A35" s="155" t="s">
        <v>43</v>
      </c>
      <c r="B35" s="164">
        <v>8497120.797327999</v>
      </c>
      <c r="C35" s="66">
        <v>24</v>
      </c>
      <c r="D35" s="67">
        <v>12327574.620000001</v>
      </c>
      <c r="E35" s="67">
        <v>9245680.9649999999</v>
      </c>
      <c r="F35" s="182">
        <f t="shared" si="0"/>
        <v>1.4507943236344862</v>
      </c>
      <c r="G35" s="69">
        <v>11</v>
      </c>
      <c r="H35" s="67">
        <v>7747782.1900000004</v>
      </c>
      <c r="I35" s="67">
        <v>5810836.6425000001</v>
      </c>
      <c r="J35" s="182">
        <f t="shared" si="1"/>
        <v>0.91181264510637117</v>
      </c>
      <c r="K35" s="69">
        <v>11</v>
      </c>
      <c r="L35" s="67">
        <v>3967253.33</v>
      </c>
      <c r="M35" s="68">
        <v>2975439.9975000001</v>
      </c>
      <c r="N35" s="69">
        <v>11</v>
      </c>
      <c r="O35" s="67">
        <v>7115936.4100000001</v>
      </c>
      <c r="P35" s="67">
        <v>5336952.28</v>
      </c>
      <c r="Q35" s="182">
        <f t="shared" si="8"/>
        <v>0.83745265952176107</v>
      </c>
      <c r="R35" s="69">
        <v>1</v>
      </c>
      <c r="S35" s="67">
        <v>74970</v>
      </c>
      <c r="T35" s="68">
        <v>56227.5</v>
      </c>
      <c r="U35" s="69">
        <v>0</v>
      </c>
      <c r="V35" s="67">
        <v>0</v>
      </c>
      <c r="W35" s="68">
        <v>0</v>
      </c>
      <c r="X35" s="69">
        <v>10</v>
      </c>
      <c r="Y35" s="67">
        <v>7040966.4100000001</v>
      </c>
      <c r="Z35" s="67">
        <v>5280724.78</v>
      </c>
      <c r="AA35" s="182">
        <f t="shared" si="2"/>
        <v>0.82862967091324624</v>
      </c>
      <c r="AB35" s="69">
        <v>8</v>
      </c>
      <c r="AC35" s="70">
        <v>12</v>
      </c>
      <c r="AD35" s="67">
        <v>3383161.12</v>
      </c>
      <c r="AE35" s="67">
        <v>2537370.84</v>
      </c>
      <c r="AF35" s="182">
        <f t="shared" si="3"/>
        <v>0.39815382182913861</v>
      </c>
      <c r="AG35" s="70">
        <v>0</v>
      </c>
      <c r="AH35" s="68">
        <v>0</v>
      </c>
      <c r="AI35" s="69">
        <v>9</v>
      </c>
      <c r="AJ35" s="67">
        <v>3640841.56</v>
      </c>
      <c r="AK35" s="67">
        <v>2730631.11</v>
      </c>
      <c r="AL35" s="67">
        <v>2845633.1100000003</v>
      </c>
      <c r="AM35" s="67">
        <v>2134224.79</v>
      </c>
      <c r="AN35" s="182">
        <f t="shared" si="4"/>
        <v>0.42847943989979492</v>
      </c>
      <c r="AO35" s="69">
        <v>5</v>
      </c>
      <c r="AP35" s="67">
        <v>2453957.08</v>
      </c>
      <c r="AQ35" s="67">
        <v>1840467.76</v>
      </c>
      <c r="AR35" s="182">
        <f t="shared" si="5"/>
        <v>0.28879865763137913</v>
      </c>
      <c r="AS35" s="203"/>
      <c r="AT35" s="203"/>
      <c r="AU35" s="65"/>
      <c r="AV35" s="65"/>
    </row>
    <row r="36" spans="1:48" x14ac:dyDescent="0.3">
      <c r="A36" s="157" t="s">
        <v>44</v>
      </c>
      <c r="B36" s="166">
        <v>0</v>
      </c>
      <c r="C36" s="92">
        <v>0</v>
      </c>
      <c r="D36" s="88">
        <v>0</v>
      </c>
      <c r="E36" s="88">
        <v>0</v>
      </c>
      <c r="F36" s="182">
        <v>0</v>
      </c>
      <c r="G36" s="90">
        <v>0</v>
      </c>
      <c r="H36" s="88">
        <v>0</v>
      </c>
      <c r="I36" s="88">
        <v>0</v>
      </c>
      <c r="J36" s="182">
        <v>0</v>
      </c>
      <c r="K36" s="90">
        <v>0</v>
      </c>
      <c r="L36" s="88">
        <v>0</v>
      </c>
      <c r="M36" s="93">
        <v>0</v>
      </c>
      <c r="N36" s="90">
        <v>0</v>
      </c>
      <c r="O36" s="88">
        <v>0</v>
      </c>
      <c r="P36" s="88">
        <v>0</v>
      </c>
      <c r="Q36" s="182">
        <v>0</v>
      </c>
      <c r="R36" s="90">
        <v>0</v>
      </c>
      <c r="S36" s="88">
        <v>0</v>
      </c>
      <c r="T36" s="93">
        <v>0</v>
      </c>
      <c r="U36" s="90">
        <v>0</v>
      </c>
      <c r="V36" s="88">
        <v>0</v>
      </c>
      <c r="W36" s="93">
        <v>0</v>
      </c>
      <c r="X36" s="90">
        <v>0</v>
      </c>
      <c r="Y36" s="88">
        <v>0</v>
      </c>
      <c r="Z36" s="88">
        <v>0</v>
      </c>
      <c r="AA36" s="182">
        <v>0</v>
      </c>
      <c r="AB36" s="90">
        <v>0</v>
      </c>
      <c r="AC36" s="91">
        <v>0</v>
      </c>
      <c r="AD36" s="88">
        <v>0</v>
      </c>
      <c r="AE36" s="88">
        <v>0</v>
      </c>
      <c r="AF36" s="182">
        <v>0</v>
      </c>
      <c r="AG36" s="91">
        <v>0</v>
      </c>
      <c r="AH36" s="93">
        <v>0</v>
      </c>
      <c r="AI36" s="90">
        <v>0</v>
      </c>
      <c r="AJ36" s="88">
        <v>0</v>
      </c>
      <c r="AK36" s="88">
        <v>0</v>
      </c>
      <c r="AL36" s="88">
        <v>0</v>
      </c>
      <c r="AM36" s="88">
        <v>0</v>
      </c>
      <c r="AN36" s="182">
        <v>0</v>
      </c>
      <c r="AO36" s="90">
        <v>0</v>
      </c>
      <c r="AP36" s="88">
        <v>0</v>
      </c>
      <c r="AQ36" s="88">
        <v>0</v>
      </c>
      <c r="AR36" s="182">
        <v>0</v>
      </c>
      <c r="AS36" s="203"/>
      <c r="AT36" s="203"/>
      <c r="AU36" s="65"/>
      <c r="AV36" s="65"/>
    </row>
    <row r="37" spans="1:48" ht="14" thickBot="1" x14ac:dyDescent="0.35">
      <c r="A37" s="157" t="s">
        <v>223</v>
      </c>
      <c r="B37" s="166">
        <v>63915600</v>
      </c>
      <c r="C37" s="92">
        <v>754</v>
      </c>
      <c r="D37" s="88">
        <v>64325083.649999991</v>
      </c>
      <c r="E37" s="88">
        <v>48243812.737500004</v>
      </c>
      <c r="F37" s="182">
        <f t="shared" si="0"/>
        <v>1.0064066307755852</v>
      </c>
      <c r="G37" s="90">
        <v>712</v>
      </c>
      <c r="H37" s="88">
        <v>59467566.640000001</v>
      </c>
      <c r="I37" s="88">
        <v>44600674.980000004</v>
      </c>
      <c r="J37" s="182">
        <v>0</v>
      </c>
      <c r="K37" s="90">
        <v>42</v>
      </c>
      <c r="L37" s="88">
        <v>4857516.99</v>
      </c>
      <c r="M37" s="93">
        <v>3643137.7424999997</v>
      </c>
      <c r="N37" s="90">
        <v>709</v>
      </c>
      <c r="O37" s="88">
        <v>57901499.859999999</v>
      </c>
      <c r="P37" s="88">
        <v>43426123.939999998</v>
      </c>
      <c r="Q37" s="182">
        <f t="shared" si="8"/>
        <v>0.90590559832028483</v>
      </c>
      <c r="R37" s="90">
        <v>0</v>
      </c>
      <c r="S37" s="88">
        <v>0</v>
      </c>
      <c r="T37" s="93">
        <v>0</v>
      </c>
      <c r="U37" s="90">
        <v>0</v>
      </c>
      <c r="V37" s="88">
        <v>0</v>
      </c>
      <c r="W37" s="93">
        <v>0</v>
      </c>
      <c r="X37" s="90">
        <v>709</v>
      </c>
      <c r="Y37" s="88">
        <v>57901499.859999999</v>
      </c>
      <c r="Z37" s="88">
        <v>43426123.939999998</v>
      </c>
      <c r="AA37" s="182">
        <f t="shared" si="2"/>
        <v>0.90590559832028483</v>
      </c>
      <c r="AB37" s="90">
        <v>0</v>
      </c>
      <c r="AC37" s="91">
        <v>0</v>
      </c>
      <c r="AD37" s="88">
        <v>0</v>
      </c>
      <c r="AE37" s="88">
        <v>0</v>
      </c>
      <c r="AF37" s="182">
        <f t="shared" si="3"/>
        <v>0</v>
      </c>
      <c r="AG37" s="91">
        <v>0</v>
      </c>
      <c r="AH37" s="93">
        <v>0</v>
      </c>
      <c r="AI37" s="90">
        <v>709</v>
      </c>
      <c r="AJ37" s="88">
        <v>57737510.159999996</v>
      </c>
      <c r="AK37" s="88">
        <v>43303128.989999995</v>
      </c>
      <c r="AL37" s="88">
        <v>0</v>
      </c>
      <c r="AM37" s="88">
        <v>0</v>
      </c>
      <c r="AN37" s="182">
        <f t="shared" si="4"/>
        <v>0.90333987571109398</v>
      </c>
      <c r="AO37" s="90">
        <v>709</v>
      </c>
      <c r="AP37" s="88">
        <v>57737510.159999996</v>
      </c>
      <c r="AQ37" s="88">
        <v>43303128.990000002</v>
      </c>
      <c r="AR37" s="182">
        <f t="shared" si="5"/>
        <v>0.90333987571109398</v>
      </c>
      <c r="AS37" s="203"/>
      <c r="AT37" s="203"/>
      <c r="AU37" s="65"/>
      <c r="AV37" s="65"/>
    </row>
    <row r="38" spans="1:48" s="73" customFormat="1" ht="27.5" thickBot="1" x14ac:dyDescent="0.35">
      <c r="A38" s="153" t="s">
        <v>180</v>
      </c>
      <c r="B38" s="124">
        <f>B39+B42</f>
        <v>133665773.62421341</v>
      </c>
      <c r="C38" s="134">
        <v>61</v>
      </c>
      <c r="D38" s="135">
        <v>123394182.53</v>
      </c>
      <c r="E38" s="135">
        <v>97337795.458999991</v>
      </c>
      <c r="F38" s="183">
        <f t="shared" si="0"/>
        <v>0.92315466543371938</v>
      </c>
      <c r="G38" s="134">
        <v>61</v>
      </c>
      <c r="H38" s="135">
        <v>123394182.53</v>
      </c>
      <c r="I38" s="135">
        <v>97337795.458999991</v>
      </c>
      <c r="J38" s="183">
        <f t="shared" si="1"/>
        <v>0.92315466543371938</v>
      </c>
      <c r="K38" s="134">
        <v>3</v>
      </c>
      <c r="L38" s="135">
        <v>1073500</v>
      </c>
      <c r="M38" s="135">
        <v>966150</v>
      </c>
      <c r="N38" s="134">
        <v>54</v>
      </c>
      <c r="O38" s="135">
        <v>111471842.22999999</v>
      </c>
      <c r="P38" s="135">
        <v>87300307.949999988</v>
      </c>
      <c r="Q38" s="183">
        <f t="shared" ref="Q38" si="9">O38/B38</f>
        <v>0.83395950367512017</v>
      </c>
      <c r="R38" s="134">
        <v>1</v>
      </c>
      <c r="S38" s="135">
        <v>960000</v>
      </c>
      <c r="T38" s="135">
        <v>672000</v>
      </c>
      <c r="U38" s="134">
        <v>4</v>
      </c>
      <c r="V38" s="135">
        <v>1294788.8599999999</v>
      </c>
      <c r="W38" s="135">
        <v>1094932.2379999999</v>
      </c>
      <c r="X38" s="134">
        <v>53</v>
      </c>
      <c r="Y38" s="135">
        <v>109217053.37</v>
      </c>
      <c r="Z38" s="135">
        <v>85533375.711999997</v>
      </c>
      <c r="AA38" s="183">
        <f t="shared" si="2"/>
        <v>0.81709064638380591</v>
      </c>
      <c r="AB38" s="134">
        <v>48</v>
      </c>
      <c r="AC38" s="134">
        <v>114</v>
      </c>
      <c r="AD38" s="135">
        <v>48458390.239999995</v>
      </c>
      <c r="AE38" s="135">
        <v>41052032.775000006</v>
      </c>
      <c r="AF38" s="183">
        <f t="shared" si="3"/>
        <v>0.36253401993718615</v>
      </c>
      <c r="AG38" s="134">
        <v>1</v>
      </c>
      <c r="AH38" s="135">
        <v>139922.82999999999</v>
      </c>
      <c r="AI38" s="134">
        <v>46</v>
      </c>
      <c r="AJ38" s="135">
        <v>54034566.079999998</v>
      </c>
      <c r="AK38" s="135">
        <v>45396262.5</v>
      </c>
      <c r="AL38" s="135">
        <v>4000000</v>
      </c>
      <c r="AM38" s="135">
        <v>3200000</v>
      </c>
      <c r="AN38" s="183">
        <f t="shared" si="4"/>
        <v>0.40425132488973747</v>
      </c>
      <c r="AO38" s="134">
        <v>46</v>
      </c>
      <c r="AP38" s="135">
        <v>51880560.609999999</v>
      </c>
      <c r="AQ38" s="135">
        <v>43673058.120000005</v>
      </c>
      <c r="AR38" s="183">
        <f t="shared" si="5"/>
        <v>0.38813646308483185</v>
      </c>
      <c r="AS38" s="203"/>
      <c r="AT38" s="203"/>
      <c r="AU38" s="65"/>
      <c r="AV38" s="65"/>
    </row>
    <row r="39" spans="1:48" s="72" customFormat="1" x14ac:dyDescent="0.3">
      <c r="A39" s="158" t="s">
        <v>46</v>
      </c>
      <c r="B39" s="163">
        <v>92639828.181806505</v>
      </c>
      <c r="C39" s="136">
        <v>57</v>
      </c>
      <c r="D39" s="141">
        <v>80578494.349999994</v>
      </c>
      <c r="E39" s="141">
        <v>63085244.914999999</v>
      </c>
      <c r="F39" s="182">
        <f t="shared" si="0"/>
        <v>0.86980401336522306</v>
      </c>
      <c r="G39" s="144">
        <v>57</v>
      </c>
      <c r="H39" s="204">
        <v>80578494.349999994</v>
      </c>
      <c r="I39" s="204">
        <v>63085244.914999999</v>
      </c>
      <c r="J39" s="182">
        <f t="shared" si="1"/>
        <v>0.86980401336522306</v>
      </c>
      <c r="K39" s="138">
        <v>3</v>
      </c>
      <c r="L39" s="137">
        <v>1073500</v>
      </c>
      <c r="M39" s="139">
        <v>966150</v>
      </c>
      <c r="N39" s="138">
        <v>51</v>
      </c>
      <c r="O39" s="142">
        <v>75578001.989999995</v>
      </c>
      <c r="P39" s="142">
        <v>58585235.769999996</v>
      </c>
      <c r="Q39" s="182">
        <f t="shared" si="8"/>
        <v>0.81582623233796892</v>
      </c>
      <c r="R39" s="138">
        <v>1</v>
      </c>
      <c r="S39" s="137">
        <v>960000</v>
      </c>
      <c r="T39" s="139">
        <v>672000</v>
      </c>
      <c r="U39" s="138">
        <v>3</v>
      </c>
      <c r="V39" s="137">
        <v>591011.5</v>
      </c>
      <c r="W39" s="139">
        <v>531910.35</v>
      </c>
      <c r="X39" s="138">
        <v>50</v>
      </c>
      <c r="Y39" s="142">
        <v>74026990.489999995</v>
      </c>
      <c r="Z39" s="142">
        <v>57381325.420000002</v>
      </c>
      <c r="AA39" s="182">
        <f t="shared" si="2"/>
        <v>0.79908384917037356</v>
      </c>
      <c r="AB39" s="138">
        <v>46</v>
      </c>
      <c r="AC39" s="138">
        <v>109</v>
      </c>
      <c r="AD39" s="142">
        <v>22878805.829999998</v>
      </c>
      <c r="AE39" s="142">
        <v>20588365.247000001</v>
      </c>
      <c r="AF39" s="182">
        <f t="shared" si="3"/>
        <v>0.24696511510254676</v>
      </c>
      <c r="AG39" s="140">
        <v>1</v>
      </c>
      <c r="AH39" s="139">
        <v>139922.82999999999</v>
      </c>
      <c r="AI39" s="138">
        <v>43</v>
      </c>
      <c r="AJ39" s="142">
        <v>21711697.73</v>
      </c>
      <c r="AK39" s="142">
        <v>19537967.84</v>
      </c>
      <c r="AL39" s="142">
        <v>0</v>
      </c>
      <c r="AM39" s="142">
        <v>0</v>
      </c>
      <c r="AN39" s="182">
        <f t="shared" si="4"/>
        <v>0.23436677459494631</v>
      </c>
      <c r="AO39" s="138">
        <v>43</v>
      </c>
      <c r="AP39" s="142">
        <v>21711697.73</v>
      </c>
      <c r="AQ39" s="142">
        <v>19537967.84</v>
      </c>
      <c r="AR39" s="182">
        <f t="shared" si="5"/>
        <v>0.23436677459494631</v>
      </c>
      <c r="AS39" s="203"/>
      <c r="AT39" s="203"/>
      <c r="AU39" s="65"/>
      <c r="AV39" s="65"/>
    </row>
    <row r="40" spans="1:48" s="121" customFormat="1" ht="37.5" customHeight="1" outlineLevel="1" x14ac:dyDescent="0.3">
      <c r="A40" s="159" t="s">
        <v>47</v>
      </c>
      <c r="B40" s="165">
        <v>40464655.89706824</v>
      </c>
      <c r="C40" s="177">
        <v>53</v>
      </c>
      <c r="D40" s="178">
        <v>33401494.350000001</v>
      </c>
      <c r="E40" s="178">
        <v>30061344.915000003</v>
      </c>
      <c r="F40" s="182">
        <f t="shared" si="0"/>
        <v>0.82544861953021131</v>
      </c>
      <c r="G40" s="107">
        <v>53</v>
      </c>
      <c r="H40" s="106">
        <v>33401494.350000001</v>
      </c>
      <c r="I40" s="106">
        <v>30061344.915000003</v>
      </c>
      <c r="J40" s="182">
        <f t="shared" si="1"/>
        <v>0.82544861953021131</v>
      </c>
      <c r="K40" s="179">
        <v>3</v>
      </c>
      <c r="L40" s="178">
        <v>1073500</v>
      </c>
      <c r="M40" s="180">
        <v>966150</v>
      </c>
      <c r="N40" s="179">
        <v>47</v>
      </c>
      <c r="O40" s="178">
        <v>28403171.989999998</v>
      </c>
      <c r="P40" s="178">
        <v>25562854.77</v>
      </c>
      <c r="Q40" s="182">
        <f t="shared" si="8"/>
        <v>0.70192545470423429</v>
      </c>
      <c r="R40" s="179">
        <v>0</v>
      </c>
      <c r="S40" s="178">
        <v>0</v>
      </c>
      <c r="T40" s="180">
        <v>0</v>
      </c>
      <c r="U40" s="179">
        <v>3</v>
      </c>
      <c r="V40" s="178">
        <v>591011.5</v>
      </c>
      <c r="W40" s="180">
        <v>531910.35</v>
      </c>
      <c r="X40" s="179">
        <v>47</v>
      </c>
      <c r="Y40" s="178">
        <v>27812160.489999998</v>
      </c>
      <c r="Z40" s="178">
        <v>25030944.419999998</v>
      </c>
      <c r="AA40" s="182">
        <f t="shared" si="2"/>
        <v>0.68731983192312418</v>
      </c>
      <c r="AB40" s="179">
        <v>45</v>
      </c>
      <c r="AC40" s="181">
        <v>108</v>
      </c>
      <c r="AD40" s="178">
        <v>22866005.829999998</v>
      </c>
      <c r="AE40" s="178">
        <v>20579405.247000001</v>
      </c>
      <c r="AF40" s="182">
        <f t="shared" si="3"/>
        <v>0.56508588354650247</v>
      </c>
      <c r="AG40" s="181">
        <v>1</v>
      </c>
      <c r="AH40" s="180">
        <v>139922.82999999999</v>
      </c>
      <c r="AI40" s="179">
        <v>42</v>
      </c>
      <c r="AJ40" s="178">
        <v>21698897.73</v>
      </c>
      <c r="AK40" s="178">
        <v>19529007.84</v>
      </c>
      <c r="AL40" s="178">
        <v>0</v>
      </c>
      <c r="AM40" s="178">
        <v>0</v>
      </c>
      <c r="AN40" s="182">
        <f t="shared" si="4"/>
        <v>0.53624322878702979</v>
      </c>
      <c r="AO40" s="179">
        <v>42</v>
      </c>
      <c r="AP40" s="178">
        <v>21698897.73</v>
      </c>
      <c r="AQ40" s="178">
        <v>19529007.84</v>
      </c>
      <c r="AR40" s="182">
        <f t="shared" si="5"/>
        <v>0.53624322878702979</v>
      </c>
      <c r="AS40" s="203"/>
      <c r="AT40" s="203"/>
      <c r="AU40" s="65"/>
      <c r="AV40" s="65"/>
    </row>
    <row r="41" spans="1:48" s="121" customFormat="1" outlineLevel="1" x14ac:dyDescent="0.3">
      <c r="A41" s="159" t="s">
        <v>48</v>
      </c>
      <c r="B41" s="165">
        <v>52175172.284738265</v>
      </c>
      <c r="C41" s="115">
        <v>4</v>
      </c>
      <c r="D41" s="116">
        <v>47177000</v>
      </c>
      <c r="E41" s="116">
        <v>33023899.999999996</v>
      </c>
      <c r="F41" s="182">
        <f t="shared" si="0"/>
        <v>0.90420400995589467</v>
      </c>
      <c r="G41" s="112">
        <v>4</v>
      </c>
      <c r="H41" s="111">
        <v>47177000</v>
      </c>
      <c r="I41" s="111">
        <v>33023899.999999996</v>
      </c>
      <c r="J41" s="182">
        <f t="shared" si="1"/>
        <v>0.90420400995589467</v>
      </c>
      <c r="K41" s="117">
        <v>0</v>
      </c>
      <c r="L41" s="116">
        <v>0</v>
      </c>
      <c r="M41" s="118">
        <v>0</v>
      </c>
      <c r="N41" s="117">
        <v>4</v>
      </c>
      <c r="O41" s="116">
        <v>47174830</v>
      </c>
      <c r="P41" s="116">
        <v>33022381</v>
      </c>
      <c r="Q41" s="182">
        <f t="shared" si="8"/>
        <v>0.90416241929303776</v>
      </c>
      <c r="R41" s="117">
        <v>1</v>
      </c>
      <c r="S41" s="116">
        <v>960000</v>
      </c>
      <c r="T41" s="118">
        <v>672000</v>
      </c>
      <c r="U41" s="117">
        <v>0</v>
      </c>
      <c r="V41" s="116">
        <v>0</v>
      </c>
      <c r="W41" s="118">
        <v>0</v>
      </c>
      <c r="X41" s="117">
        <v>3</v>
      </c>
      <c r="Y41" s="116">
        <v>46214830</v>
      </c>
      <c r="Z41" s="178">
        <v>32350381</v>
      </c>
      <c r="AA41" s="182">
        <f t="shared" si="2"/>
        <v>0.88576286337473731</v>
      </c>
      <c r="AB41" s="117">
        <v>1</v>
      </c>
      <c r="AC41" s="119">
        <v>1</v>
      </c>
      <c r="AD41" s="116">
        <v>12800</v>
      </c>
      <c r="AE41" s="116">
        <v>8960</v>
      </c>
      <c r="AF41" s="182">
        <f t="shared" si="3"/>
        <v>2.4532741224400558E-4</v>
      </c>
      <c r="AG41" s="119">
        <v>0</v>
      </c>
      <c r="AH41" s="118">
        <v>0</v>
      </c>
      <c r="AI41" s="117">
        <v>1</v>
      </c>
      <c r="AJ41" s="116">
        <v>12800</v>
      </c>
      <c r="AK41" s="116">
        <v>8960</v>
      </c>
      <c r="AL41" s="116">
        <v>0</v>
      </c>
      <c r="AM41" s="116">
        <v>0</v>
      </c>
      <c r="AN41" s="182">
        <f t="shared" si="4"/>
        <v>2.4532741224400558E-4</v>
      </c>
      <c r="AO41" s="117">
        <v>1</v>
      </c>
      <c r="AP41" s="116">
        <v>12800</v>
      </c>
      <c r="AQ41" s="116">
        <v>8960</v>
      </c>
      <c r="AR41" s="182">
        <f t="shared" si="5"/>
        <v>2.4532741224400558E-4</v>
      </c>
      <c r="AS41" s="203"/>
      <c r="AT41" s="203"/>
      <c r="AU41" s="65"/>
      <c r="AV41" s="65"/>
    </row>
    <row r="42" spans="1:48" s="72" customFormat="1" ht="14" thickBot="1" x14ac:dyDescent="0.35">
      <c r="A42" s="160" t="s">
        <v>49</v>
      </c>
      <c r="B42" s="166">
        <v>41025945.442406908</v>
      </c>
      <c r="C42" s="115">
        <v>4</v>
      </c>
      <c r="D42" s="116">
        <v>42815688.18</v>
      </c>
      <c r="E42" s="116">
        <v>34252550.544</v>
      </c>
      <c r="F42" s="182">
        <f t="shared" si="0"/>
        <v>1.0436246555269657</v>
      </c>
      <c r="G42" s="112">
        <v>4</v>
      </c>
      <c r="H42" s="111">
        <v>42815688.18</v>
      </c>
      <c r="I42" s="111">
        <v>34252550.544</v>
      </c>
      <c r="J42" s="182">
        <f t="shared" si="1"/>
        <v>1.0436246555269657</v>
      </c>
      <c r="K42" s="117">
        <v>0</v>
      </c>
      <c r="L42" s="116">
        <v>0</v>
      </c>
      <c r="M42" s="118">
        <v>0</v>
      </c>
      <c r="N42" s="117">
        <v>3</v>
      </c>
      <c r="O42" s="116">
        <v>35893840.240000002</v>
      </c>
      <c r="P42" s="116">
        <v>28715072.18</v>
      </c>
      <c r="Q42" s="182">
        <f t="shared" si="8"/>
        <v>0.87490586390966996</v>
      </c>
      <c r="R42" s="117">
        <v>0</v>
      </c>
      <c r="S42" s="116">
        <v>0</v>
      </c>
      <c r="T42" s="118">
        <v>0</v>
      </c>
      <c r="U42" s="117">
        <v>1</v>
      </c>
      <c r="V42" s="116">
        <v>703777.36</v>
      </c>
      <c r="W42" s="118">
        <v>563021.88800000004</v>
      </c>
      <c r="X42" s="117">
        <v>3</v>
      </c>
      <c r="Y42" s="116">
        <v>35190062.880000003</v>
      </c>
      <c r="Z42" s="116">
        <v>28152050.291999999</v>
      </c>
      <c r="AA42" s="182">
        <f t="shared" si="2"/>
        <v>0.85775141804838018</v>
      </c>
      <c r="AB42" s="117">
        <v>2</v>
      </c>
      <c r="AC42" s="119">
        <v>5</v>
      </c>
      <c r="AD42" s="116">
        <v>25579584.41</v>
      </c>
      <c r="AE42" s="116">
        <v>20463667.528000001</v>
      </c>
      <c r="AF42" s="182">
        <f t="shared" si="3"/>
        <v>0.62349774354156351</v>
      </c>
      <c r="AG42" s="119">
        <v>0</v>
      </c>
      <c r="AH42" s="118">
        <v>0</v>
      </c>
      <c r="AI42" s="117">
        <v>3</v>
      </c>
      <c r="AJ42" s="116">
        <v>32322868.350000001</v>
      </c>
      <c r="AK42" s="116">
        <v>25858294.66</v>
      </c>
      <c r="AL42" s="116">
        <v>4000000</v>
      </c>
      <c r="AM42" s="116">
        <v>3200000</v>
      </c>
      <c r="AN42" s="182">
        <f t="shared" si="4"/>
        <v>0.78786406995484182</v>
      </c>
      <c r="AO42" s="117">
        <v>3</v>
      </c>
      <c r="AP42" s="116">
        <v>30168862.879999999</v>
      </c>
      <c r="AQ42" s="116">
        <v>24135090.280000001</v>
      </c>
      <c r="AR42" s="182">
        <f t="shared" si="5"/>
        <v>0.73536057620784601</v>
      </c>
      <c r="AS42" s="203"/>
      <c r="AT42" s="203"/>
      <c r="AU42" s="65"/>
      <c r="AV42" s="65"/>
    </row>
    <row r="43" spans="1:48" s="73" customFormat="1" ht="27.5" thickBot="1" x14ac:dyDescent="0.35">
      <c r="A43" s="153" t="s">
        <v>181</v>
      </c>
      <c r="B43" s="124">
        <f>SUM(B44:B46)</f>
        <v>419307706.75544709</v>
      </c>
      <c r="C43" s="134">
        <v>3452</v>
      </c>
      <c r="D43" s="135">
        <v>490112270.76999998</v>
      </c>
      <c r="E43" s="135">
        <v>416215800.89600003</v>
      </c>
      <c r="F43" s="183">
        <f>D43/B43</f>
        <v>1.1688606311637584</v>
      </c>
      <c r="G43" s="134">
        <v>3424</v>
      </c>
      <c r="H43" s="135">
        <v>486774444.20999998</v>
      </c>
      <c r="I43" s="135">
        <v>412093927.72500002</v>
      </c>
      <c r="J43" s="183">
        <f t="shared" si="1"/>
        <v>1.1609003039238235</v>
      </c>
      <c r="K43" s="134">
        <v>865</v>
      </c>
      <c r="L43" s="135">
        <v>125381430.49000001</v>
      </c>
      <c r="M43" s="135">
        <v>106527842.72799997</v>
      </c>
      <c r="N43" s="134">
        <v>2245</v>
      </c>
      <c r="O43" s="135">
        <v>322059506.80999994</v>
      </c>
      <c r="P43" s="135">
        <v>273750580.30000001</v>
      </c>
      <c r="Q43" s="183">
        <f t="shared" si="8"/>
        <v>0.76807437979630255</v>
      </c>
      <c r="R43" s="134">
        <v>159</v>
      </c>
      <c r="S43" s="135">
        <v>23974007.5</v>
      </c>
      <c r="T43" s="135">
        <v>20377906.349999998</v>
      </c>
      <c r="U43" s="134">
        <v>319</v>
      </c>
      <c r="V43" s="135">
        <v>4661704.6219999995</v>
      </c>
      <c r="W43" s="135">
        <v>3962449.1424999996</v>
      </c>
      <c r="X43" s="134">
        <v>2086</v>
      </c>
      <c r="Y43" s="135">
        <v>293423794.69</v>
      </c>
      <c r="Z43" s="135">
        <v>249410224.81</v>
      </c>
      <c r="AA43" s="183">
        <f t="shared" si="2"/>
        <v>0.69978154458566533</v>
      </c>
      <c r="AB43" s="134">
        <v>1664</v>
      </c>
      <c r="AC43" s="134">
        <v>1798</v>
      </c>
      <c r="AD43" s="135">
        <v>229878435.05000001</v>
      </c>
      <c r="AE43" s="135">
        <v>195396669.11199999</v>
      </c>
      <c r="AF43" s="183">
        <f t="shared" si="3"/>
        <v>0.5482332696166542</v>
      </c>
      <c r="AG43" s="134">
        <v>29</v>
      </c>
      <c r="AH43" s="135">
        <v>4916752.91</v>
      </c>
      <c r="AI43" s="134">
        <v>1760</v>
      </c>
      <c r="AJ43" s="135">
        <v>248284131.88</v>
      </c>
      <c r="AK43" s="135">
        <v>211041510.43000004</v>
      </c>
      <c r="AL43" s="135">
        <v>128694134.45</v>
      </c>
      <c r="AM43" s="135">
        <v>109390013.741</v>
      </c>
      <c r="AN43" s="183">
        <f t="shared" si="4"/>
        <v>0.5921287109201806</v>
      </c>
      <c r="AO43" s="134">
        <v>1482</v>
      </c>
      <c r="AP43" s="135">
        <v>198241382.30000001</v>
      </c>
      <c r="AQ43" s="135">
        <v>168505173.28</v>
      </c>
      <c r="AR43" s="183">
        <f t="shared" si="5"/>
        <v>0.47278258688343255</v>
      </c>
      <c r="AS43" s="203"/>
      <c r="AT43" s="203"/>
      <c r="AU43" s="65"/>
      <c r="AV43" s="65"/>
    </row>
    <row r="44" spans="1:48" s="110" customFormat="1" x14ac:dyDescent="0.3">
      <c r="A44" s="154" t="s">
        <v>51</v>
      </c>
      <c r="B44" s="163">
        <v>109507.15765176472</v>
      </c>
      <c r="C44" s="197">
        <v>5</v>
      </c>
      <c r="D44" s="143">
        <v>99811</v>
      </c>
      <c r="E44" s="143">
        <v>84839.35</v>
      </c>
      <c r="F44" s="198">
        <f>D44/B44</f>
        <v>0.91145640285360408</v>
      </c>
      <c r="G44" s="144">
        <v>5</v>
      </c>
      <c r="H44" s="143">
        <v>99811</v>
      </c>
      <c r="I44" s="143">
        <v>84839.35</v>
      </c>
      <c r="J44" s="198">
        <f t="shared" si="1"/>
        <v>0.91145640285360408</v>
      </c>
      <c r="K44" s="144">
        <v>0</v>
      </c>
      <c r="L44" s="143">
        <v>0</v>
      </c>
      <c r="M44" s="145">
        <v>0</v>
      </c>
      <c r="N44" s="144">
        <v>5</v>
      </c>
      <c r="O44" s="143">
        <v>99811</v>
      </c>
      <c r="P44" s="143">
        <v>84839.35</v>
      </c>
      <c r="Q44" s="198">
        <f t="shared" si="8"/>
        <v>0.91145640285360408</v>
      </c>
      <c r="R44" s="144">
        <v>0</v>
      </c>
      <c r="S44" s="143">
        <v>0</v>
      </c>
      <c r="T44" s="145">
        <v>0</v>
      </c>
      <c r="U44" s="144">
        <v>0</v>
      </c>
      <c r="V44" s="143">
        <v>0</v>
      </c>
      <c r="W44" s="145">
        <v>0</v>
      </c>
      <c r="X44" s="144">
        <v>5</v>
      </c>
      <c r="Y44" s="143">
        <v>99811</v>
      </c>
      <c r="Z44" s="143">
        <v>84839.35</v>
      </c>
      <c r="AA44" s="198">
        <f t="shared" si="2"/>
        <v>0.91145640285360408</v>
      </c>
      <c r="AB44" s="144">
        <v>5</v>
      </c>
      <c r="AC44" s="146">
        <v>5</v>
      </c>
      <c r="AD44" s="143">
        <v>99811</v>
      </c>
      <c r="AE44" s="143">
        <v>84839.35</v>
      </c>
      <c r="AF44" s="198">
        <f t="shared" si="3"/>
        <v>0.91145640285360408</v>
      </c>
      <c r="AG44" s="146">
        <v>0</v>
      </c>
      <c r="AH44" s="145">
        <v>0</v>
      </c>
      <c r="AI44" s="144">
        <v>5</v>
      </c>
      <c r="AJ44" s="143">
        <v>99811</v>
      </c>
      <c r="AK44" s="143">
        <v>84839.35</v>
      </c>
      <c r="AL44" s="143">
        <v>0</v>
      </c>
      <c r="AM44" s="143">
        <v>0</v>
      </c>
      <c r="AN44" s="198">
        <f t="shared" si="4"/>
        <v>0.91145640285360408</v>
      </c>
      <c r="AO44" s="144">
        <v>5</v>
      </c>
      <c r="AP44" s="143">
        <v>99811</v>
      </c>
      <c r="AQ44" s="143">
        <v>84839.35</v>
      </c>
      <c r="AR44" s="198">
        <f t="shared" si="5"/>
        <v>0.91145640285360408</v>
      </c>
      <c r="AS44" s="203"/>
      <c r="AT44" s="203"/>
      <c r="AU44" s="65"/>
      <c r="AV44" s="65"/>
    </row>
    <row r="45" spans="1:48" s="110" customFormat="1" x14ac:dyDescent="0.3">
      <c r="A45" s="155" t="s">
        <v>52</v>
      </c>
      <c r="B45" s="164">
        <v>406186666.35079062</v>
      </c>
      <c r="C45" s="199">
        <v>3362</v>
      </c>
      <c r="D45" s="106">
        <v>483753038.25999999</v>
      </c>
      <c r="E45" s="106">
        <v>410810453.301</v>
      </c>
      <c r="F45" s="198">
        <f t="shared" ref="F45:F46" si="10">D45/B45</f>
        <v>1.1909623784701528</v>
      </c>
      <c r="G45" s="107">
        <v>3334</v>
      </c>
      <c r="H45" s="106">
        <v>480415211.69999999</v>
      </c>
      <c r="I45" s="106">
        <v>406688580.13</v>
      </c>
      <c r="J45" s="198">
        <f t="shared" si="1"/>
        <v>1.1827449089259472</v>
      </c>
      <c r="K45" s="107">
        <v>859</v>
      </c>
      <c r="L45" s="106">
        <v>124441430.49000001</v>
      </c>
      <c r="M45" s="108">
        <v>105728842.72799997</v>
      </c>
      <c r="N45" s="107">
        <v>2169</v>
      </c>
      <c r="O45" s="106">
        <v>316995172.53999996</v>
      </c>
      <c r="P45" s="106">
        <v>269445896.18000001</v>
      </c>
      <c r="Q45" s="198">
        <f t="shared" si="8"/>
        <v>0.78041747501932235</v>
      </c>
      <c r="R45" s="107">
        <v>158</v>
      </c>
      <c r="S45" s="106">
        <v>23919007.5</v>
      </c>
      <c r="T45" s="108">
        <v>20331156.349999998</v>
      </c>
      <c r="U45" s="107">
        <v>299</v>
      </c>
      <c r="V45" s="106">
        <v>4544431.7699999996</v>
      </c>
      <c r="W45" s="108">
        <v>3862767.21</v>
      </c>
      <c r="X45" s="107">
        <v>2011</v>
      </c>
      <c r="Y45" s="106">
        <v>288531733.26999998</v>
      </c>
      <c r="Z45" s="106">
        <v>245251972.62</v>
      </c>
      <c r="AA45" s="198">
        <f t="shared" si="2"/>
        <v>0.71034269997631683</v>
      </c>
      <c r="AB45" s="107">
        <v>1601</v>
      </c>
      <c r="AC45" s="109">
        <v>1734</v>
      </c>
      <c r="AD45" s="106">
        <v>226631181.91000003</v>
      </c>
      <c r="AE45" s="106">
        <v>192636503.95300001</v>
      </c>
      <c r="AF45" s="198">
        <f t="shared" si="3"/>
        <v>0.5579483540069653</v>
      </c>
      <c r="AG45" s="109">
        <v>29</v>
      </c>
      <c r="AH45" s="108">
        <v>4916752.91</v>
      </c>
      <c r="AI45" s="107">
        <v>1691</v>
      </c>
      <c r="AJ45" s="106">
        <v>244234386.38</v>
      </c>
      <c r="AK45" s="143">
        <v>207599226.80000004</v>
      </c>
      <c r="AL45" s="106">
        <v>126008316.54000001</v>
      </c>
      <c r="AM45" s="106">
        <v>107107068.52</v>
      </c>
      <c r="AN45" s="198">
        <f t="shared" si="4"/>
        <v>0.6012860751294935</v>
      </c>
      <c r="AO45" s="107">
        <v>1423</v>
      </c>
      <c r="AP45" s="106">
        <v>195056670.77000001</v>
      </c>
      <c r="AQ45" s="106">
        <v>165798168.52000001</v>
      </c>
      <c r="AR45" s="198">
        <f t="shared" si="5"/>
        <v>0.48021436184107857</v>
      </c>
      <c r="AS45" s="203"/>
      <c r="AT45" s="203"/>
      <c r="AU45" s="65"/>
      <c r="AV45" s="65"/>
    </row>
    <row r="46" spans="1:48" s="110" customFormat="1" ht="33.75" customHeight="1" thickBot="1" x14ac:dyDescent="0.35">
      <c r="A46" s="157" t="s">
        <v>53</v>
      </c>
      <c r="B46" s="166">
        <v>13011533.247004706</v>
      </c>
      <c r="C46" s="200">
        <v>85</v>
      </c>
      <c r="D46" s="111">
        <v>6259421.5099999998</v>
      </c>
      <c r="E46" s="106">
        <v>5320508.2449999992</v>
      </c>
      <c r="F46" s="198">
        <f t="shared" si="10"/>
        <v>0.48106717257483372</v>
      </c>
      <c r="G46" s="112">
        <v>85</v>
      </c>
      <c r="H46" s="111">
        <v>6259421.5099999998</v>
      </c>
      <c r="I46" s="111">
        <v>5320508.2449999992</v>
      </c>
      <c r="J46" s="198">
        <f t="shared" si="1"/>
        <v>0.48106717257483372</v>
      </c>
      <c r="K46" s="112">
        <v>6</v>
      </c>
      <c r="L46" s="111">
        <v>940000</v>
      </c>
      <c r="M46" s="113">
        <v>799000</v>
      </c>
      <c r="N46" s="112">
        <v>71</v>
      </c>
      <c r="O46" s="111">
        <v>4964523.2699999996</v>
      </c>
      <c r="P46" s="111">
        <v>4219844.7700000005</v>
      </c>
      <c r="Q46" s="198">
        <f t="shared" si="8"/>
        <v>0.38154790644237468</v>
      </c>
      <c r="R46" s="112">
        <v>1</v>
      </c>
      <c r="S46" s="111">
        <v>55000</v>
      </c>
      <c r="T46" s="113">
        <v>46750</v>
      </c>
      <c r="U46" s="112">
        <v>20</v>
      </c>
      <c r="V46" s="111">
        <v>117272.84999999999</v>
      </c>
      <c r="W46" s="113">
        <v>99681.93</v>
      </c>
      <c r="X46" s="112">
        <v>70</v>
      </c>
      <c r="Y46" s="111">
        <v>4792250.42</v>
      </c>
      <c r="Z46" s="111">
        <v>4073412.8400000003</v>
      </c>
      <c r="AA46" s="198">
        <f t="shared" si="2"/>
        <v>0.36830789492876947</v>
      </c>
      <c r="AB46" s="112">
        <v>58</v>
      </c>
      <c r="AC46" s="114">
        <v>59</v>
      </c>
      <c r="AD46" s="111">
        <v>3147442.14</v>
      </c>
      <c r="AE46" s="111">
        <v>2675325.8089999999</v>
      </c>
      <c r="AF46" s="198">
        <f t="shared" si="3"/>
        <v>0.24189632999051441</v>
      </c>
      <c r="AG46" s="114">
        <v>0</v>
      </c>
      <c r="AH46" s="113">
        <v>0</v>
      </c>
      <c r="AI46" s="112">
        <v>64</v>
      </c>
      <c r="AJ46" s="111">
        <v>3949934.5</v>
      </c>
      <c r="AK46" s="111">
        <v>3357444.2800000003</v>
      </c>
      <c r="AL46" s="111">
        <v>2685817.9099999997</v>
      </c>
      <c r="AM46" s="111">
        <v>2282945.2209999999</v>
      </c>
      <c r="AN46" s="198">
        <f t="shared" si="4"/>
        <v>0.30357179473136164</v>
      </c>
      <c r="AO46" s="112">
        <v>54</v>
      </c>
      <c r="AP46" s="111">
        <v>3084900.53</v>
      </c>
      <c r="AQ46" s="111">
        <v>2622165.41</v>
      </c>
      <c r="AR46" s="198">
        <f t="shared" si="5"/>
        <v>0.23708970122411616</v>
      </c>
      <c r="AS46" s="203"/>
      <c r="AT46" s="203"/>
      <c r="AU46" s="65"/>
      <c r="AV46" s="65"/>
    </row>
    <row r="47" spans="1:48" s="73" customFormat="1" ht="48" customHeight="1" thickBot="1" x14ac:dyDescent="0.35">
      <c r="A47" s="153" t="s">
        <v>182</v>
      </c>
      <c r="B47" s="124">
        <f>SUM(B48:B51)</f>
        <v>438922714.01610404</v>
      </c>
      <c r="C47" s="134">
        <v>416</v>
      </c>
      <c r="D47" s="135">
        <v>573294658.78999996</v>
      </c>
      <c r="E47" s="135">
        <v>430017442.07499999</v>
      </c>
      <c r="F47" s="183">
        <f t="shared" si="0"/>
        <v>1.3061403305935217</v>
      </c>
      <c r="G47" s="134">
        <v>284</v>
      </c>
      <c r="H47" s="135">
        <v>386748229.23000002</v>
      </c>
      <c r="I47" s="135">
        <v>290107619.90499997</v>
      </c>
      <c r="J47" s="183">
        <f t="shared" si="1"/>
        <v>0.88113058832450908</v>
      </c>
      <c r="K47" s="134">
        <v>129</v>
      </c>
      <c r="L47" s="135">
        <v>186551382.55000001</v>
      </c>
      <c r="M47" s="135">
        <v>139913536.91249999</v>
      </c>
      <c r="N47" s="134">
        <v>243</v>
      </c>
      <c r="O47" s="135">
        <v>275686868.43000001</v>
      </c>
      <c r="P47" s="135">
        <v>206783887.31</v>
      </c>
      <c r="Q47" s="183">
        <f t="shared" si="8"/>
        <v>0.62809888763215171</v>
      </c>
      <c r="R47" s="134">
        <v>4</v>
      </c>
      <c r="S47" s="135">
        <v>1253031.04</v>
      </c>
      <c r="T47" s="135">
        <v>939773.28</v>
      </c>
      <c r="U47" s="134">
        <v>15</v>
      </c>
      <c r="V47" s="135">
        <v>1211437.98</v>
      </c>
      <c r="W47" s="135">
        <v>908578.48499999999</v>
      </c>
      <c r="X47" s="134">
        <v>239</v>
      </c>
      <c r="Y47" s="135">
        <v>273222399.40999997</v>
      </c>
      <c r="Z47" s="135">
        <v>204935535.54500002</v>
      </c>
      <c r="AA47" s="183">
        <f t="shared" si="2"/>
        <v>0.62248407449694088</v>
      </c>
      <c r="AB47" s="134">
        <v>101</v>
      </c>
      <c r="AC47" s="134">
        <v>142</v>
      </c>
      <c r="AD47" s="135">
        <v>109969904.78999999</v>
      </c>
      <c r="AE47" s="135">
        <v>82477428.592500001</v>
      </c>
      <c r="AF47" s="183">
        <f t="shared" si="3"/>
        <v>0.25054503054486538</v>
      </c>
      <c r="AG47" s="134">
        <v>2</v>
      </c>
      <c r="AH47" s="135">
        <v>104079.09999999999</v>
      </c>
      <c r="AI47" s="134">
        <v>217</v>
      </c>
      <c r="AJ47" s="135">
        <v>204002287.16</v>
      </c>
      <c r="AK47" s="135">
        <v>153001714.80000001</v>
      </c>
      <c r="AL47" s="135">
        <v>58479664.820000008</v>
      </c>
      <c r="AM47" s="135">
        <v>43859748.509999998</v>
      </c>
      <c r="AN47" s="183">
        <f t="shared" si="4"/>
        <v>0.46477951731729056</v>
      </c>
      <c r="AO47" s="134">
        <v>201</v>
      </c>
      <c r="AP47" s="135">
        <v>174122134.67000002</v>
      </c>
      <c r="AQ47" s="135">
        <v>130591600.42</v>
      </c>
      <c r="AR47" s="183">
        <f t="shared" si="5"/>
        <v>0.39670340383343999</v>
      </c>
      <c r="AS47" s="203"/>
      <c r="AT47" s="203"/>
      <c r="AU47" s="65"/>
      <c r="AV47" s="65"/>
    </row>
    <row r="48" spans="1:48" x14ac:dyDescent="0.3">
      <c r="A48" s="154" t="s">
        <v>55</v>
      </c>
      <c r="B48" s="163">
        <v>105062682.02513067</v>
      </c>
      <c r="C48" s="128">
        <v>48</v>
      </c>
      <c r="D48" s="129">
        <v>106561283.97999999</v>
      </c>
      <c r="E48" s="129">
        <v>79920962.984999999</v>
      </c>
      <c r="F48" s="182">
        <f t="shared" si="0"/>
        <v>1.0142638844353018</v>
      </c>
      <c r="G48" s="131">
        <v>45</v>
      </c>
      <c r="H48" s="129">
        <v>106305660.16</v>
      </c>
      <c r="I48" s="129">
        <v>79729245.120000005</v>
      </c>
      <c r="J48" s="182">
        <f t="shared" si="1"/>
        <v>1.0118308243318213</v>
      </c>
      <c r="K48" s="131">
        <v>2</v>
      </c>
      <c r="L48" s="129">
        <v>85531</v>
      </c>
      <c r="M48" s="132">
        <v>64148.25</v>
      </c>
      <c r="N48" s="131">
        <v>29</v>
      </c>
      <c r="O48" s="129">
        <v>38744585.909999996</v>
      </c>
      <c r="P48" s="129">
        <v>29058439.34</v>
      </c>
      <c r="Q48" s="182">
        <f t="shared" si="8"/>
        <v>0.36877590751711831</v>
      </c>
      <c r="R48" s="131">
        <v>1</v>
      </c>
      <c r="S48" s="129">
        <v>34698.800000000003</v>
      </c>
      <c r="T48" s="132">
        <v>26024.1</v>
      </c>
      <c r="U48" s="131">
        <v>3</v>
      </c>
      <c r="V48" s="129">
        <v>678096.42999999993</v>
      </c>
      <c r="W48" s="132">
        <v>508572.32250000001</v>
      </c>
      <c r="X48" s="131">
        <v>28</v>
      </c>
      <c r="Y48" s="129">
        <v>38031790.68</v>
      </c>
      <c r="Z48" s="129">
        <v>28523842.9175</v>
      </c>
      <c r="AA48" s="182">
        <f t="shared" si="2"/>
        <v>0.36199143165698844</v>
      </c>
      <c r="AB48" s="131">
        <v>29</v>
      </c>
      <c r="AC48" s="133">
        <v>38</v>
      </c>
      <c r="AD48" s="129">
        <v>37345519.989999995</v>
      </c>
      <c r="AE48" s="129">
        <v>28009139.9925</v>
      </c>
      <c r="AF48" s="182">
        <f t="shared" si="3"/>
        <v>0.35545941974969819</v>
      </c>
      <c r="AG48" s="133">
        <v>1</v>
      </c>
      <c r="AH48" s="132">
        <v>32938.699999999997</v>
      </c>
      <c r="AI48" s="131">
        <v>22</v>
      </c>
      <c r="AJ48" s="129">
        <v>33738076.739999995</v>
      </c>
      <c r="AK48" s="129">
        <v>25303557.469999999</v>
      </c>
      <c r="AL48" s="129">
        <v>14956750.18</v>
      </c>
      <c r="AM48" s="129">
        <v>11217562.630000001</v>
      </c>
      <c r="AN48" s="182">
        <f t="shared" si="4"/>
        <v>0.32112331505043767</v>
      </c>
      <c r="AO48" s="131">
        <v>18</v>
      </c>
      <c r="AP48" s="129">
        <v>24614202.890000001</v>
      </c>
      <c r="AQ48" s="129">
        <v>18460652.079999998</v>
      </c>
      <c r="AR48" s="182">
        <f t="shared" si="5"/>
        <v>0.23428112071336954</v>
      </c>
      <c r="AS48" s="203"/>
      <c r="AT48" s="203"/>
      <c r="AU48" s="65"/>
      <c r="AV48" s="65"/>
    </row>
    <row r="49" spans="1:48" x14ac:dyDescent="0.3">
      <c r="A49" s="155" t="s">
        <v>56</v>
      </c>
      <c r="B49" s="164">
        <v>11454597.730800001</v>
      </c>
      <c r="C49" s="66">
        <v>2</v>
      </c>
      <c r="D49" s="67">
        <v>185791.93</v>
      </c>
      <c r="E49" s="67">
        <v>185791.93</v>
      </c>
      <c r="F49" s="182">
        <f t="shared" si="0"/>
        <v>1.6219856372644881E-2</v>
      </c>
      <c r="G49" s="69">
        <v>2</v>
      </c>
      <c r="H49" s="67">
        <v>185791.93</v>
      </c>
      <c r="I49" s="67">
        <v>185791.93</v>
      </c>
      <c r="J49" s="182">
        <f t="shared" si="1"/>
        <v>1.6219856372644881E-2</v>
      </c>
      <c r="K49" s="69">
        <v>0</v>
      </c>
      <c r="L49" s="67">
        <v>0</v>
      </c>
      <c r="M49" s="68">
        <v>0</v>
      </c>
      <c r="N49" s="69">
        <v>1</v>
      </c>
      <c r="O49" s="67">
        <v>74946.09</v>
      </c>
      <c r="P49" s="67">
        <v>74946.09</v>
      </c>
      <c r="Q49" s="182">
        <f t="shared" si="8"/>
        <v>6.5428827586392841E-3</v>
      </c>
      <c r="R49" s="69">
        <v>0</v>
      </c>
      <c r="S49" s="67">
        <v>0</v>
      </c>
      <c r="T49" s="68">
        <v>0</v>
      </c>
      <c r="U49" s="69">
        <v>0</v>
      </c>
      <c r="V49" s="67">
        <v>0</v>
      </c>
      <c r="W49" s="68">
        <v>0</v>
      </c>
      <c r="X49" s="69">
        <v>1</v>
      </c>
      <c r="Y49" s="67">
        <v>74946.09</v>
      </c>
      <c r="Z49" s="67">
        <v>74946.09</v>
      </c>
      <c r="AA49" s="182">
        <f t="shared" si="2"/>
        <v>6.5428827586392841E-3</v>
      </c>
      <c r="AB49" s="69">
        <v>0</v>
      </c>
      <c r="AC49" s="70">
        <v>0</v>
      </c>
      <c r="AD49" s="67">
        <v>0</v>
      </c>
      <c r="AE49" s="67">
        <v>0</v>
      </c>
      <c r="AF49" s="182">
        <f t="shared" si="3"/>
        <v>0</v>
      </c>
      <c r="AG49" s="70">
        <v>0</v>
      </c>
      <c r="AH49" s="68">
        <v>0</v>
      </c>
      <c r="AI49" s="69">
        <v>0</v>
      </c>
      <c r="AJ49" s="67">
        <v>0</v>
      </c>
      <c r="AK49" s="67">
        <v>0</v>
      </c>
      <c r="AL49" s="67">
        <v>0</v>
      </c>
      <c r="AM49" s="67">
        <v>0</v>
      </c>
      <c r="AN49" s="182">
        <f t="shared" si="4"/>
        <v>0</v>
      </c>
      <c r="AO49" s="69">
        <v>0</v>
      </c>
      <c r="AP49" s="67">
        <v>0</v>
      </c>
      <c r="AQ49" s="67">
        <v>0</v>
      </c>
      <c r="AR49" s="182">
        <f t="shared" si="5"/>
        <v>0</v>
      </c>
      <c r="AS49" s="203"/>
      <c r="AT49" s="203"/>
      <c r="AU49" s="65"/>
      <c r="AV49" s="65"/>
    </row>
    <row r="50" spans="1:48" x14ac:dyDescent="0.3">
      <c r="A50" s="155" t="s">
        <v>57</v>
      </c>
      <c r="B50" s="164">
        <v>82810201.618117362</v>
      </c>
      <c r="C50" s="66">
        <v>35</v>
      </c>
      <c r="D50" s="67">
        <v>76494294.540000007</v>
      </c>
      <c r="E50" s="67">
        <v>57370720.905000001</v>
      </c>
      <c r="F50" s="182">
        <f t="shared" si="0"/>
        <v>0.92373032603828908</v>
      </c>
      <c r="G50" s="69">
        <v>23</v>
      </c>
      <c r="H50" s="67">
        <v>67574333.710000008</v>
      </c>
      <c r="I50" s="67">
        <v>50680750.282500006</v>
      </c>
      <c r="J50" s="182">
        <f t="shared" si="1"/>
        <v>0.81601460194025144</v>
      </c>
      <c r="K50" s="69">
        <v>11</v>
      </c>
      <c r="L50" s="67">
        <v>8889960.8300000001</v>
      </c>
      <c r="M50" s="68">
        <v>6667470.6225000005</v>
      </c>
      <c r="N50" s="69">
        <v>23</v>
      </c>
      <c r="O50" s="67">
        <v>66009953.93</v>
      </c>
      <c r="P50" s="67">
        <v>49507465.370000005</v>
      </c>
      <c r="Q50" s="182">
        <f t="shared" si="8"/>
        <v>0.79712345387598027</v>
      </c>
      <c r="R50" s="69">
        <v>1</v>
      </c>
      <c r="S50" s="67">
        <v>30000</v>
      </c>
      <c r="T50" s="68">
        <v>22500</v>
      </c>
      <c r="U50" s="69">
        <v>1</v>
      </c>
      <c r="V50" s="67">
        <v>152632.85</v>
      </c>
      <c r="W50" s="68">
        <v>114474.63750000001</v>
      </c>
      <c r="X50" s="69">
        <v>22</v>
      </c>
      <c r="Y50" s="67">
        <v>65827321.079999998</v>
      </c>
      <c r="Z50" s="67">
        <v>49370490.732500002</v>
      </c>
      <c r="AA50" s="182">
        <f t="shared" si="2"/>
        <v>0.79491801485480484</v>
      </c>
      <c r="AB50" s="69">
        <v>15</v>
      </c>
      <c r="AC50" s="70">
        <v>21</v>
      </c>
      <c r="AD50" s="67">
        <v>22043336.420000002</v>
      </c>
      <c r="AE50" s="67">
        <v>16532502.315000001</v>
      </c>
      <c r="AF50" s="182">
        <f t="shared" si="3"/>
        <v>0.26619107295081529</v>
      </c>
      <c r="AG50" s="70">
        <v>0</v>
      </c>
      <c r="AH50" s="68">
        <v>0</v>
      </c>
      <c r="AI50" s="69">
        <v>16</v>
      </c>
      <c r="AJ50" s="67">
        <v>30696776.420000002</v>
      </c>
      <c r="AK50" s="67">
        <v>23022582.259999998</v>
      </c>
      <c r="AL50" s="67">
        <v>29929798.840000004</v>
      </c>
      <c r="AM50" s="67">
        <v>22447349.09</v>
      </c>
      <c r="AN50" s="182">
        <f t="shared" si="4"/>
        <v>0.37068834298411013</v>
      </c>
      <c r="AO50" s="69">
        <v>11</v>
      </c>
      <c r="AP50" s="67">
        <v>18183051.050000001</v>
      </c>
      <c r="AQ50" s="67">
        <v>13637288.23</v>
      </c>
      <c r="AR50" s="182">
        <f t="shared" si="5"/>
        <v>0.21957501243448102</v>
      </c>
      <c r="AS50" s="203"/>
      <c r="AT50" s="203"/>
      <c r="AU50" s="65"/>
      <c r="AV50" s="65"/>
    </row>
    <row r="51" spans="1:48" ht="27.5" thickBot="1" x14ac:dyDescent="0.35">
      <c r="A51" s="157" t="s">
        <v>58</v>
      </c>
      <c r="B51" s="166">
        <v>239595232.64205599</v>
      </c>
      <c r="C51" s="92">
        <v>331</v>
      </c>
      <c r="D51" s="88">
        <v>390053288.33999997</v>
      </c>
      <c r="E51" s="88">
        <v>292539966.255</v>
      </c>
      <c r="F51" s="182">
        <f t="shared" si="0"/>
        <v>1.6279676521056712</v>
      </c>
      <c r="G51" s="90">
        <v>214</v>
      </c>
      <c r="H51" s="88">
        <v>212682443.43000001</v>
      </c>
      <c r="I51" s="88">
        <v>159511832.57249999</v>
      </c>
      <c r="J51" s="182">
        <f t="shared" si="1"/>
        <v>0.88767393693403562</v>
      </c>
      <c r="K51" s="90">
        <v>116</v>
      </c>
      <c r="L51" s="88">
        <v>177575890.72</v>
      </c>
      <c r="M51" s="93">
        <v>133181918.03999999</v>
      </c>
      <c r="N51" s="90">
        <v>190</v>
      </c>
      <c r="O51" s="88">
        <v>170857382.5</v>
      </c>
      <c r="P51" s="88">
        <v>128143036.51000001</v>
      </c>
      <c r="Q51" s="182">
        <f t="shared" si="8"/>
        <v>0.71310843966270776</v>
      </c>
      <c r="R51" s="90">
        <v>2</v>
      </c>
      <c r="S51" s="88">
        <v>1188332.24</v>
      </c>
      <c r="T51" s="93">
        <v>891249.18</v>
      </c>
      <c r="U51" s="90">
        <v>11</v>
      </c>
      <c r="V51" s="88">
        <v>380708.7</v>
      </c>
      <c r="W51" s="93">
        <v>285531.52500000002</v>
      </c>
      <c r="X51" s="90">
        <v>188</v>
      </c>
      <c r="Y51" s="88">
        <v>169288341.56</v>
      </c>
      <c r="Z51" s="88">
        <v>126966255.80500001</v>
      </c>
      <c r="AA51" s="182">
        <f t="shared" si="2"/>
        <v>0.70655972447043147</v>
      </c>
      <c r="AB51" s="90">
        <v>57</v>
      </c>
      <c r="AC51" s="91">
        <v>83</v>
      </c>
      <c r="AD51" s="88">
        <v>50581048.380000003</v>
      </c>
      <c r="AE51" s="88">
        <v>37935786.284999996</v>
      </c>
      <c r="AF51" s="182">
        <f t="shared" si="3"/>
        <v>0.21111041243281209</v>
      </c>
      <c r="AG51" s="91">
        <v>1</v>
      </c>
      <c r="AH51" s="93">
        <v>71140.399999999994</v>
      </c>
      <c r="AI51" s="90">
        <v>179</v>
      </c>
      <c r="AJ51" s="88">
        <v>139567434</v>
      </c>
      <c r="AK51" s="88">
        <v>104675575.07000001</v>
      </c>
      <c r="AL51" s="88">
        <v>13593115.800000001</v>
      </c>
      <c r="AM51" s="88">
        <v>10194836.789999999</v>
      </c>
      <c r="AN51" s="182">
        <f t="shared" si="4"/>
        <v>0.58251340171073929</v>
      </c>
      <c r="AO51" s="90">
        <v>172</v>
      </c>
      <c r="AP51" s="88">
        <v>131324880.73</v>
      </c>
      <c r="AQ51" s="88">
        <v>98493660.109999999</v>
      </c>
      <c r="AR51" s="182">
        <f t="shared" si="5"/>
        <v>0.54811140973824468</v>
      </c>
      <c r="AS51" s="203"/>
      <c r="AT51" s="203"/>
      <c r="AU51" s="65"/>
      <c r="AV51" s="65"/>
    </row>
    <row r="52" spans="1:48" s="73" customFormat="1" ht="27.5" thickBot="1" x14ac:dyDescent="0.35">
      <c r="A52" s="153" t="s">
        <v>183</v>
      </c>
      <c r="B52" s="124">
        <f>SUM(B53:B55)</f>
        <v>1186985.520048999</v>
      </c>
      <c r="C52" s="134">
        <v>10</v>
      </c>
      <c r="D52" s="135">
        <v>3660935.08</v>
      </c>
      <c r="E52" s="135">
        <v>2745701.31</v>
      </c>
      <c r="F52" s="183">
        <f t="shared" si="0"/>
        <v>3.0842289296409242</v>
      </c>
      <c r="G52" s="134">
        <v>1</v>
      </c>
      <c r="H52" s="135">
        <v>1129660.8400000001</v>
      </c>
      <c r="I52" s="135">
        <v>847245.63000000012</v>
      </c>
      <c r="J52" s="183">
        <f t="shared" si="1"/>
        <v>0.95170566187982431</v>
      </c>
      <c r="K52" s="134">
        <v>9</v>
      </c>
      <c r="L52" s="135">
        <v>2531274.2400000002</v>
      </c>
      <c r="M52" s="135">
        <v>1898455.68</v>
      </c>
      <c r="N52" s="134">
        <v>1</v>
      </c>
      <c r="O52" s="135">
        <v>1127820.8400000001</v>
      </c>
      <c r="P52" s="135">
        <v>845865.63</v>
      </c>
      <c r="Q52" s="183">
        <f t="shared" si="8"/>
        <v>0.95015551660094677</v>
      </c>
      <c r="R52" s="134">
        <v>0</v>
      </c>
      <c r="S52" s="135">
        <v>0</v>
      </c>
      <c r="T52" s="135">
        <v>0</v>
      </c>
      <c r="U52" s="134">
        <v>0</v>
      </c>
      <c r="V52" s="135">
        <v>0</v>
      </c>
      <c r="W52" s="135">
        <v>0</v>
      </c>
      <c r="X52" s="134">
        <v>1</v>
      </c>
      <c r="Y52" s="135">
        <v>1127820.8400000001</v>
      </c>
      <c r="Z52" s="135">
        <v>845865.63000000012</v>
      </c>
      <c r="AA52" s="183">
        <f t="shared" si="2"/>
        <v>0.95015551660094677</v>
      </c>
      <c r="AB52" s="134">
        <v>0</v>
      </c>
      <c r="AC52" s="134">
        <v>0</v>
      </c>
      <c r="AD52" s="135">
        <v>0</v>
      </c>
      <c r="AE52" s="135">
        <v>0</v>
      </c>
      <c r="AF52" s="183">
        <f t="shared" si="3"/>
        <v>0</v>
      </c>
      <c r="AG52" s="134">
        <v>0</v>
      </c>
      <c r="AH52" s="135">
        <v>0</v>
      </c>
      <c r="AI52" s="134">
        <v>0</v>
      </c>
      <c r="AJ52" s="135">
        <v>0</v>
      </c>
      <c r="AK52" s="135">
        <v>0</v>
      </c>
      <c r="AL52" s="135">
        <v>0</v>
      </c>
      <c r="AM52" s="135">
        <v>0</v>
      </c>
      <c r="AN52" s="183">
        <f t="shared" si="4"/>
        <v>0</v>
      </c>
      <c r="AO52" s="134">
        <v>0</v>
      </c>
      <c r="AP52" s="135">
        <v>0</v>
      </c>
      <c r="AQ52" s="135">
        <v>0</v>
      </c>
      <c r="AR52" s="183">
        <f t="shared" si="5"/>
        <v>0</v>
      </c>
      <c r="AS52" s="203"/>
      <c r="AT52" s="203"/>
      <c r="AU52" s="65"/>
      <c r="AV52" s="65"/>
    </row>
    <row r="53" spans="1:48" x14ac:dyDescent="0.3">
      <c r="A53" s="154" t="s">
        <v>60</v>
      </c>
      <c r="B53" s="163">
        <v>1186985.520048999</v>
      </c>
      <c r="C53" s="128">
        <v>4</v>
      </c>
      <c r="D53" s="129">
        <v>3030195.58</v>
      </c>
      <c r="E53" s="129">
        <v>2272646.6850000001</v>
      </c>
      <c r="F53" s="182">
        <f t="shared" si="0"/>
        <v>2.5528496589199445</v>
      </c>
      <c r="G53" s="131">
        <v>1</v>
      </c>
      <c r="H53" s="129">
        <v>1129660.8400000001</v>
      </c>
      <c r="I53" s="129">
        <v>847245.63000000012</v>
      </c>
      <c r="J53" s="182">
        <f t="shared" si="1"/>
        <v>0.95170566187982431</v>
      </c>
      <c r="K53" s="131">
        <v>3</v>
      </c>
      <c r="L53" s="129">
        <v>1900534.74</v>
      </c>
      <c r="M53" s="132">
        <v>1425401.0549999999</v>
      </c>
      <c r="N53" s="131">
        <v>1</v>
      </c>
      <c r="O53" s="129">
        <v>1127820.8400000001</v>
      </c>
      <c r="P53" s="129">
        <v>845865.63</v>
      </c>
      <c r="Q53" s="182">
        <f t="shared" si="8"/>
        <v>0.95015551660094677</v>
      </c>
      <c r="R53" s="131">
        <v>0</v>
      </c>
      <c r="S53" s="129">
        <v>0</v>
      </c>
      <c r="T53" s="132">
        <v>0</v>
      </c>
      <c r="U53" s="131">
        <v>0</v>
      </c>
      <c r="V53" s="129">
        <v>0</v>
      </c>
      <c r="W53" s="132">
        <v>0</v>
      </c>
      <c r="X53" s="131">
        <v>1</v>
      </c>
      <c r="Y53" s="129">
        <v>1127820.8400000001</v>
      </c>
      <c r="Z53" s="129">
        <v>845865.63000000012</v>
      </c>
      <c r="AA53" s="182">
        <f t="shared" si="2"/>
        <v>0.95015551660094677</v>
      </c>
      <c r="AB53" s="131">
        <v>0</v>
      </c>
      <c r="AC53" s="133">
        <v>0</v>
      </c>
      <c r="AD53" s="129">
        <v>0</v>
      </c>
      <c r="AE53" s="129">
        <v>0</v>
      </c>
      <c r="AF53" s="182">
        <f t="shared" si="3"/>
        <v>0</v>
      </c>
      <c r="AG53" s="133">
        <v>0</v>
      </c>
      <c r="AH53" s="132">
        <v>0</v>
      </c>
      <c r="AI53" s="147">
        <v>0</v>
      </c>
      <c r="AJ53" s="129">
        <v>0</v>
      </c>
      <c r="AK53" s="129">
        <v>0</v>
      </c>
      <c r="AL53" s="129">
        <v>0</v>
      </c>
      <c r="AM53" s="129">
        <v>0</v>
      </c>
      <c r="AN53" s="182">
        <f t="shared" si="4"/>
        <v>0</v>
      </c>
      <c r="AO53" s="131">
        <v>0</v>
      </c>
      <c r="AP53" s="129">
        <v>0</v>
      </c>
      <c r="AQ53" s="129">
        <v>0</v>
      </c>
      <c r="AR53" s="182">
        <f t="shared" si="5"/>
        <v>0</v>
      </c>
      <c r="AS53" s="203"/>
      <c r="AT53" s="203"/>
      <c r="AU53" s="65"/>
      <c r="AV53" s="65"/>
    </row>
    <row r="54" spans="1:48" ht="40.5" x14ac:dyDescent="0.3">
      <c r="A54" s="155" t="s">
        <v>61</v>
      </c>
      <c r="B54" s="164">
        <v>0</v>
      </c>
      <c r="C54" s="66">
        <v>3</v>
      </c>
      <c r="D54" s="67">
        <v>421000</v>
      </c>
      <c r="E54" s="67">
        <v>315750</v>
      </c>
      <c r="F54" s="182">
        <v>0</v>
      </c>
      <c r="G54" s="69">
        <v>0</v>
      </c>
      <c r="H54" s="67">
        <v>0</v>
      </c>
      <c r="I54" s="67">
        <v>0</v>
      </c>
      <c r="J54" s="182">
        <v>0</v>
      </c>
      <c r="K54" s="69">
        <v>3</v>
      </c>
      <c r="L54" s="67">
        <v>421000</v>
      </c>
      <c r="M54" s="68">
        <v>315750</v>
      </c>
      <c r="N54" s="69">
        <v>0</v>
      </c>
      <c r="O54" s="67">
        <v>0</v>
      </c>
      <c r="P54" s="67">
        <v>0</v>
      </c>
      <c r="Q54" s="182">
        <v>0</v>
      </c>
      <c r="R54" s="69">
        <v>0</v>
      </c>
      <c r="S54" s="67">
        <v>0</v>
      </c>
      <c r="T54" s="68">
        <v>0</v>
      </c>
      <c r="U54" s="69">
        <v>0</v>
      </c>
      <c r="V54" s="67">
        <v>0</v>
      </c>
      <c r="W54" s="68">
        <v>0</v>
      </c>
      <c r="X54" s="69">
        <v>0</v>
      </c>
      <c r="Y54" s="67">
        <v>0</v>
      </c>
      <c r="Z54" s="67">
        <v>0</v>
      </c>
      <c r="AA54" s="182">
        <v>0</v>
      </c>
      <c r="AB54" s="69">
        <v>0</v>
      </c>
      <c r="AC54" s="70">
        <v>0</v>
      </c>
      <c r="AD54" s="67">
        <v>0</v>
      </c>
      <c r="AE54" s="67">
        <v>0</v>
      </c>
      <c r="AF54" s="182">
        <v>0</v>
      </c>
      <c r="AG54" s="70">
        <v>0</v>
      </c>
      <c r="AH54" s="68">
        <v>0</v>
      </c>
      <c r="AI54" s="69">
        <v>0</v>
      </c>
      <c r="AJ54" s="67">
        <v>0</v>
      </c>
      <c r="AK54" s="67">
        <v>0</v>
      </c>
      <c r="AL54" s="67">
        <v>0</v>
      </c>
      <c r="AM54" s="67">
        <v>0</v>
      </c>
      <c r="AN54" s="182">
        <v>0</v>
      </c>
      <c r="AO54" s="69">
        <v>0</v>
      </c>
      <c r="AP54" s="67">
        <v>0</v>
      </c>
      <c r="AQ54" s="67">
        <v>0</v>
      </c>
      <c r="AR54" s="182">
        <v>0</v>
      </c>
      <c r="AS54" s="203"/>
      <c r="AT54" s="203"/>
      <c r="AU54" s="65"/>
      <c r="AV54" s="65"/>
    </row>
    <row r="55" spans="1:48" ht="27.5" thickBot="1" x14ac:dyDescent="0.35">
      <c r="A55" s="157" t="s">
        <v>62</v>
      </c>
      <c r="B55" s="166">
        <v>0</v>
      </c>
      <c r="C55" s="92">
        <v>3</v>
      </c>
      <c r="D55" s="88">
        <v>209739.5</v>
      </c>
      <c r="E55" s="88">
        <v>157304.625</v>
      </c>
      <c r="F55" s="182">
        <v>0</v>
      </c>
      <c r="G55" s="90">
        <v>0</v>
      </c>
      <c r="H55" s="88">
        <v>0</v>
      </c>
      <c r="I55" s="88">
        <v>0</v>
      </c>
      <c r="J55" s="182">
        <v>0</v>
      </c>
      <c r="K55" s="90">
        <v>3</v>
      </c>
      <c r="L55" s="88">
        <v>209739.5</v>
      </c>
      <c r="M55" s="93">
        <v>157304.625</v>
      </c>
      <c r="N55" s="90">
        <v>0</v>
      </c>
      <c r="O55" s="88">
        <v>0</v>
      </c>
      <c r="P55" s="88">
        <v>0</v>
      </c>
      <c r="Q55" s="182">
        <v>0</v>
      </c>
      <c r="R55" s="90">
        <v>0</v>
      </c>
      <c r="S55" s="88">
        <v>0</v>
      </c>
      <c r="T55" s="93">
        <v>0</v>
      </c>
      <c r="U55" s="90">
        <v>0</v>
      </c>
      <c r="V55" s="88">
        <v>0</v>
      </c>
      <c r="W55" s="93">
        <v>0</v>
      </c>
      <c r="X55" s="90">
        <v>0</v>
      </c>
      <c r="Y55" s="88">
        <v>0</v>
      </c>
      <c r="Z55" s="88">
        <v>0</v>
      </c>
      <c r="AA55" s="182">
        <v>0</v>
      </c>
      <c r="AB55" s="90">
        <v>0</v>
      </c>
      <c r="AC55" s="91">
        <v>0</v>
      </c>
      <c r="AD55" s="88">
        <v>0</v>
      </c>
      <c r="AE55" s="88">
        <v>0</v>
      </c>
      <c r="AF55" s="182">
        <v>0</v>
      </c>
      <c r="AG55" s="91">
        <v>0</v>
      </c>
      <c r="AH55" s="93">
        <v>0</v>
      </c>
      <c r="AI55" s="90">
        <v>0</v>
      </c>
      <c r="AJ55" s="88">
        <v>0</v>
      </c>
      <c r="AK55" s="88">
        <v>0</v>
      </c>
      <c r="AL55" s="88">
        <v>0</v>
      </c>
      <c r="AM55" s="88">
        <v>0</v>
      </c>
      <c r="AN55" s="182">
        <v>0</v>
      </c>
      <c r="AO55" s="90">
        <v>0</v>
      </c>
      <c r="AP55" s="88">
        <v>0</v>
      </c>
      <c r="AQ55" s="88">
        <v>0</v>
      </c>
      <c r="AR55" s="182">
        <v>0</v>
      </c>
      <c r="AS55" s="203"/>
      <c r="AT55" s="203"/>
      <c r="AU55" s="65"/>
      <c r="AV55" s="65"/>
    </row>
    <row r="56" spans="1:48" ht="14" thickBot="1" x14ac:dyDescent="0.35">
      <c r="A56" s="153" t="s">
        <v>184</v>
      </c>
      <c r="B56" s="124">
        <f>B57</f>
        <v>189414482.0125227</v>
      </c>
      <c r="C56" s="134">
        <v>139</v>
      </c>
      <c r="D56" s="135">
        <v>143172239.84999999</v>
      </c>
      <c r="E56" s="135">
        <v>107379179.88749999</v>
      </c>
      <c r="F56" s="183">
        <f t="shared" si="0"/>
        <v>0.75586744122624427</v>
      </c>
      <c r="G56" s="134">
        <v>139</v>
      </c>
      <c r="H56" s="135">
        <v>143172239.84999999</v>
      </c>
      <c r="I56" s="135">
        <v>107379179.88749999</v>
      </c>
      <c r="J56" s="183">
        <f t="shared" si="1"/>
        <v>0.75586744122624427</v>
      </c>
      <c r="K56" s="134">
        <v>2</v>
      </c>
      <c r="L56" s="135">
        <v>925216.38</v>
      </c>
      <c r="M56" s="135">
        <v>693912.28500000003</v>
      </c>
      <c r="N56" s="134">
        <v>129</v>
      </c>
      <c r="O56" s="135">
        <v>115369405.04000001</v>
      </c>
      <c r="P56" s="135">
        <v>86527053.349999994</v>
      </c>
      <c r="Q56" s="183">
        <f t="shared" si="8"/>
        <v>0.60908439425646776</v>
      </c>
      <c r="R56" s="134">
        <v>0</v>
      </c>
      <c r="S56" s="135">
        <v>0</v>
      </c>
      <c r="T56" s="135">
        <v>0</v>
      </c>
      <c r="U56" s="134">
        <v>8</v>
      </c>
      <c r="V56" s="135">
        <v>484290.84</v>
      </c>
      <c r="W56" s="135">
        <v>363218.13</v>
      </c>
      <c r="X56" s="134">
        <v>129</v>
      </c>
      <c r="Y56" s="135">
        <v>114885114.2</v>
      </c>
      <c r="Z56" s="135">
        <v>86163835.219999999</v>
      </c>
      <c r="AA56" s="183">
        <f t="shared" si="2"/>
        <v>0.60652761594229443</v>
      </c>
      <c r="AB56" s="134">
        <v>115</v>
      </c>
      <c r="AC56" s="134">
        <v>174</v>
      </c>
      <c r="AD56" s="135">
        <v>100687916.72</v>
      </c>
      <c r="AE56" s="135">
        <v>75515937.539999992</v>
      </c>
      <c r="AF56" s="183">
        <f t="shared" si="3"/>
        <v>0.53157454303490503</v>
      </c>
      <c r="AG56" s="134">
        <v>0</v>
      </c>
      <c r="AH56" s="134">
        <v>0</v>
      </c>
      <c r="AI56" s="134">
        <v>109</v>
      </c>
      <c r="AJ56" s="135">
        <v>99717223.549999997</v>
      </c>
      <c r="AK56" s="135">
        <v>74787917.010000005</v>
      </c>
      <c r="AL56" s="134">
        <v>0</v>
      </c>
      <c r="AM56" s="134">
        <v>0</v>
      </c>
      <c r="AN56" s="183">
        <f t="shared" si="4"/>
        <v>0.52644983894846764</v>
      </c>
      <c r="AO56" s="134">
        <v>109</v>
      </c>
      <c r="AP56" s="135">
        <v>99717223.549999997</v>
      </c>
      <c r="AQ56" s="135">
        <v>74787917.010000005</v>
      </c>
      <c r="AR56" s="183">
        <f t="shared" si="5"/>
        <v>0.52644983894846764</v>
      </c>
      <c r="AS56" s="203"/>
      <c r="AT56" s="203"/>
      <c r="AU56" s="65"/>
      <c r="AV56" s="65"/>
    </row>
    <row r="57" spans="1:48" ht="14" thickBot="1" x14ac:dyDescent="0.35">
      <c r="A57" s="161" t="s">
        <v>63</v>
      </c>
      <c r="B57" s="167">
        <v>189414482.0125227</v>
      </c>
      <c r="C57" s="148">
        <v>139</v>
      </c>
      <c r="D57" s="149">
        <v>143172239.84999999</v>
      </c>
      <c r="E57" s="149">
        <v>107379179.88749999</v>
      </c>
      <c r="F57" s="182">
        <f t="shared" si="0"/>
        <v>0.75586744122624427</v>
      </c>
      <c r="G57" s="205">
        <v>139</v>
      </c>
      <c r="H57" s="206">
        <v>143172239.84999999</v>
      </c>
      <c r="I57" s="206">
        <v>107379179.88749999</v>
      </c>
      <c r="J57" s="182">
        <f t="shared" si="1"/>
        <v>0.75586744122624427</v>
      </c>
      <c r="K57" s="150">
        <v>2</v>
      </c>
      <c r="L57" s="149">
        <v>925216.38</v>
      </c>
      <c r="M57" s="151">
        <v>693912.28500000003</v>
      </c>
      <c r="N57" s="150">
        <v>129</v>
      </c>
      <c r="O57" s="149">
        <v>115369405.04000001</v>
      </c>
      <c r="P57" s="149">
        <v>86527053.349999994</v>
      </c>
      <c r="Q57" s="182">
        <f t="shared" si="8"/>
        <v>0.60908439425646776</v>
      </c>
      <c r="R57" s="150">
        <v>0</v>
      </c>
      <c r="S57" s="149">
        <v>0</v>
      </c>
      <c r="T57" s="151">
        <v>0</v>
      </c>
      <c r="U57" s="150">
        <v>8</v>
      </c>
      <c r="V57" s="149">
        <v>484290.84</v>
      </c>
      <c r="W57" s="151">
        <v>363218.13</v>
      </c>
      <c r="X57" s="150">
        <v>129</v>
      </c>
      <c r="Y57" s="149">
        <v>114885114.2</v>
      </c>
      <c r="Z57" s="149">
        <v>86163835.219999999</v>
      </c>
      <c r="AA57" s="182">
        <f t="shared" si="2"/>
        <v>0.60652761594229443</v>
      </c>
      <c r="AB57" s="150">
        <v>115</v>
      </c>
      <c r="AC57" s="152">
        <v>174</v>
      </c>
      <c r="AD57" s="149">
        <v>100687916.72</v>
      </c>
      <c r="AE57" s="149">
        <v>75515937.539999992</v>
      </c>
      <c r="AF57" s="182">
        <f t="shared" si="3"/>
        <v>0.53157454303490503</v>
      </c>
      <c r="AG57" s="152">
        <v>0</v>
      </c>
      <c r="AH57" s="151">
        <v>0</v>
      </c>
      <c r="AI57" s="150">
        <v>109</v>
      </c>
      <c r="AJ57" s="149">
        <v>99717223.549999997</v>
      </c>
      <c r="AK57" s="149">
        <v>74787917.010000005</v>
      </c>
      <c r="AL57" s="149">
        <v>0</v>
      </c>
      <c r="AM57" s="149">
        <v>0</v>
      </c>
      <c r="AN57" s="182">
        <f t="shared" si="4"/>
        <v>0.52644983894846764</v>
      </c>
      <c r="AO57" s="150">
        <v>109</v>
      </c>
      <c r="AP57" s="149">
        <v>99717223.549999997</v>
      </c>
      <c r="AQ57" s="149">
        <v>74787917.010000005</v>
      </c>
      <c r="AR57" s="182">
        <f t="shared" si="5"/>
        <v>0.52644983894846764</v>
      </c>
      <c r="AS57" s="203"/>
      <c r="AT57" s="203"/>
      <c r="AU57" s="65"/>
      <c r="AV57" s="65"/>
    </row>
    <row r="58" spans="1:48" ht="14" thickBot="1" x14ac:dyDescent="0.35">
      <c r="A58" s="162" t="s">
        <v>64</v>
      </c>
      <c r="B58" s="124">
        <f>SUM(B4+B26+B38+B43+B47+B52+B56)</f>
        <v>3193609148.3131547</v>
      </c>
      <c r="C58" s="125">
        <f>SUM(C4+C26+C38+C43+C47+C52+C56)</f>
        <v>13563</v>
      </c>
      <c r="D58" s="126">
        <f>SUM(D4+D26+D38+D43+D47+D52+D56)</f>
        <v>4403501948.8400002</v>
      </c>
      <c r="E58" s="126">
        <f>SUM(E4+E26+E38+E43+E47+E52+E56)</f>
        <v>3298902322.0349994</v>
      </c>
      <c r="F58" s="183">
        <f t="shared" si="0"/>
        <v>1.3788481133221653</v>
      </c>
      <c r="G58" s="125">
        <f>SUM(G4+G26+G38+G43+G47+G52+G56)</f>
        <v>11645</v>
      </c>
      <c r="H58" s="127">
        <f>SUM(H4+H26+H38+H43+H47+H52+H56)</f>
        <v>2942569946.0500002</v>
      </c>
      <c r="I58" s="127">
        <f>SUM(I4+I26+I38+I43+I47+I52+I56)</f>
        <v>2201584816.6915002</v>
      </c>
      <c r="J58" s="183">
        <f t="shared" si="1"/>
        <v>0.92139326053855031</v>
      </c>
      <c r="K58" s="125">
        <f t="shared" ref="K58:Z58" si="11">SUM(K4+K26+K38+K43+K47+K52+K56)</f>
        <v>2173</v>
      </c>
      <c r="L58" s="127">
        <f t="shared" si="11"/>
        <v>1089345515.5800002</v>
      </c>
      <c r="M58" s="127">
        <f t="shared" si="11"/>
        <v>825433553.29799986</v>
      </c>
      <c r="N58" s="125">
        <f t="shared" si="11"/>
        <v>10175</v>
      </c>
      <c r="O58" s="127">
        <f t="shared" si="11"/>
        <v>2603789874.3200002</v>
      </c>
      <c r="P58" s="127">
        <f t="shared" si="11"/>
        <v>1936382593.05</v>
      </c>
      <c r="Q58" s="183">
        <f t="shared" si="8"/>
        <v>0.81531263013049249</v>
      </c>
      <c r="R58" s="125">
        <f t="shared" si="11"/>
        <v>253</v>
      </c>
      <c r="S58" s="127">
        <f t="shared" si="11"/>
        <v>242544718.56999999</v>
      </c>
      <c r="T58" s="127">
        <f t="shared" si="11"/>
        <v>183352587.67999998</v>
      </c>
      <c r="U58" s="125">
        <f t="shared" si="11"/>
        <v>518</v>
      </c>
      <c r="V58" s="127">
        <f t="shared" si="11"/>
        <v>12383060.801999999</v>
      </c>
      <c r="W58" s="127">
        <f t="shared" si="11"/>
        <v>9877306.8705000002</v>
      </c>
      <c r="X58" s="125">
        <f t="shared" si="11"/>
        <v>9922</v>
      </c>
      <c r="Y58" s="127">
        <f t="shared" si="11"/>
        <v>2348862094.9499998</v>
      </c>
      <c r="Z58" s="127">
        <f t="shared" si="11"/>
        <v>1743152698.5020001</v>
      </c>
      <c r="AA58" s="183">
        <f t="shared" si="2"/>
        <v>0.73548827857994292</v>
      </c>
      <c r="AB58" s="125">
        <f t="shared" ref="AB58:AE58" si="12">SUM(AB4+AB26+AB38+AB43+AB47+AB52+AB56)</f>
        <v>7175</v>
      </c>
      <c r="AC58" s="125">
        <f t="shared" si="12"/>
        <v>7698</v>
      </c>
      <c r="AD58" s="127">
        <f t="shared" si="12"/>
        <v>1271456615.4899998</v>
      </c>
      <c r="AE58" s="202">
        <f t="shared" si="12"/>
        <v>932459902.29449975</v>
      </c>
      <c r="AF58" s="183">
        <f t="shared" si="3"/>
        <v>0.39812530477049002</v>
      </c>
      <c r="AG58" s="125">
        <f t="shared" ref="AG58:AM58" si="13">SUM(AG4+AG26+AG38+AG43+AG47+AG52+AG56)</f>
        <v>59</v>
      </c>
      <c r="AH58" s="127">
        <f t="shared" si="13"/>
        <v>11702765.48</v>
      </c>
      <c r="AI58" s="125">
        <f t="shared" si="13"/>
        <v>9270</v>
      </c>
      <c r="AJ58" s="126">
        <f t="shared" si="13"/>
        <v>1779620653.5300002</v>
      </c>
      <c r="AK58" s="126">
        <f t="shared" si="13"/>
        <v>1313276879.5600002</v>
      </c>
      <c r="AL58" s="126">
        <f t="shared" si="13"/>
        <v>642275097.25000012</v>
      </c>
      <c r="AM58" s="126">
        <f t="shared" si="13"/>
        <v>494775734.26099998</v>
      </c>
      <c r="AN58" s="183">
        <f t="shared" si="4"/>
        <v>0.55724434985100957</v>
      </c>
      <c r="AO58" s="125">
        <f>SUM(AO4+AO26+AO38+AO43+AO47+AO52+AO56)</f>
        <v>8528</v>
      </c>
      <c r="AP58" s="127">
        <f>SUM(AP4+AP26+AP38+AP43+AP47+AP52+AP56)</f>
        <v>1480702258.03</v>
      </c>
      <c r="AQ58" s="127">
        <f>SUM(AQ4+AQ26+AQ38+AQ43+AQ47+AQ52+AQ56)</f>
        <v>1083880477.9499998</v>
      </c>
      <c r="AR58" s="183">
        <f t="shared" si="5"/>
        <v>0.46364542098462425</v>
      </c>
      <c r="AS58" s="203"/>
      <c r="AT58" s="203"/>
      <c r="AU58" s="65"/>
      <c r="AV58" s="65"/>
    </row>
    <row r="59" spans="1:48" ht="21" customHeight="1" x14ac:dyDescent="0.3">
      <c r="A59" s="55" t="s">
        <v>168</v>
      </c>
      <c r="B59" s="74"/>
      <c r="C59" s="75"/>
      <c r="D59" s="57"/>
      <c r="F59" s="75"/>
      <c r="G59" s="58"/>
      <c r="H59" s="58"/>
      <c r="I59" s="58"/>
      <c r="J59" s="58"/>
      <c r="K59" s="54"/>
      <c r="L59" s="54"/>
      <c r="M59" s="76"/>
      <c r="O59" s="57"/>
      <c r="P59" s="57"/>
      <c r="S59" s="55"/>
      <c r="V59" s="77"/>
      <c r="Y59" s="79"/>
      <c r="Z59" s="79"/>
      <c r="AB59" s="72"/>
      <c r="AC59" s="72"/>
      <c r="AD59" s="218"/>
      <c r="AE59" s="72"/>
      <c r="AF59" s="72"/>
      <c r="AG59" s="72"/>
      <c r="AH59" s="56"/>
      <c r="AJ59" s="207"/>
      <c r="AK59" s="207"/>
      <c r="AL59" s="207"/>
      <c r="AM59" s="207"/>
      <c r="AN59" s="71"/>
      <c r="AO59" s="71"/>
      <c r="AP59" s="77"/>
      <c r="AQ59" s="77"/>
      <c r="AR59" s="71"/>
      <c r="AS59" s="203"/>
      <c r="AT59" s="203"/>
    </row>
    <row r="60" spans="1:48" ht="15.75" customHeight="1" x14ac:dyDescent="0.3">
      <c r="A60" s="55" t="s">
        <v>167</v>
      </c>
      <c r="B60" s="74"/>
      <c r="F60" s="78"/>
      <c r="G60" s="58"/>
      <c r="H60" s="58"/>
      <c r="I60" s="58"/>
      <c r="J60" s="58"/>
      <c r="K60" s="55"/>
      <c r="L60" s="59"/>
      <c r="W60" s="77"/>
      <c r="X60" s="77"/>
      <c r="Y60" s="79"/>
      <c r="Z60" s="79"/>
      <c r="AB60" s="72"/>
      <c r="AC60" s="72"/>
      <c r="AD60" s="219"/>
      <c r="AE60" s="221"/>
      <c r="AF60" s="72"/>
      <c r="AG60" s="72"/>
      <c r="AH60" s="72"/>
      <c r="AJ60" s="71"/>
      <c r="AK60" s="71"/>
      <c r="AL60" s="71"/>
      <c r="AM60" s="71"/>
      <c r="AN60" s="71"/>
      <c r="AO60" s="71"/>
      <c r="AP60" s="77"/>
      <c r="AQ60" s="77"/>
      <c r="AR60" s="71"/>
      <c r="AS60" s="203"/>
      <c r="AT60" s="203"/>
    </row>
    <row r="61" spans="1:48" ht="12" customHeight="1" x14ac:dyDescent="0.3">
      <c r="A61" s="55" t="s">
        <v>220</v>
      </c>
      <c r="B61" s="74"/>
      <c r="F61" s="78"/>
      <c r="G61" s="58"/>
      <c r="H61" s="58"/>
      <c r="I61" s="58"/>
      <c r="J61" s="58"/>
      <c r="K61" s="55"/>
      <c r="L61" s="59"/>
      <c r="X61" s="77"/>
      <c r="Y61" s="79"/>
      <c r="Z61" s="79"/>
      <c r="AB61" s="72"/>
      <c r="AC61" s="72"/>
      <c r="AD61" s="72"/>
      <c r="AE61" s="72"/>
      <c r="AF61" s="72"/>
      <c r="AG61" s="72"/>
      <c r="AH61" s="72"/>
      <c r="AJ61" s="71"/>
      <c r="AK61" s="71"/>
      <c r="AL61" s="71"/>
      <c r="AM61" s="71"/>
      <c r="AN61" s="71"/>
      <c r="AO61" s="71"/>
      <c r="AP61" s="77"/>
      <c r="AQ61" s="77"/>
      <c r="AR61" s="71"/>
      <c r="AS61" s="203"/>
      <c r="AT61" s="203"/>
    </row>
    <row r="62" spans="1:48" ht="15" customHeight="1" x14ac:dyDescent="0.35">
      <c r="A62" s="55" t="s">
        <v>219</v>
      </c>
      <c r="B62" s="74"/>
      <c r="F62" s="78"/>
      <c r="G62" s="58"/>
      <c r="H62" s="58"/>
      <c r="I62" s="58"/>
      <c r="J62" s="58"/>
      <c r="K62" s="55"/>
      <c r="L62" s="59"/>
      <c r="M62" s="59"/>
      <c r="O62" s="57"/>
      <c r="P62" s="57"/>
      <c r="X62" s="77"/>
      <c r="Y62" s="79"/>
      <c r="Z62" s="79"/>
      <c r="AB62" s="72"/>
      <c r="AC62" s="72"/>
      <c r="AD62" s="219"/>
      <c r="AE62" s="221"/>
      <c r="AF62" s="72"/>
      <c r="AG62" s="72"/>
      <c r="AH62" s="72"/>
      <c r="AJ62" s="71"/>
      <c r="AK62" s="71"/>
      <c r="AL62" s="71"/>
      <c r="AM62" s="71"/>
      <c r="AN62" s="71"/>
      <c r="AO62" s="71"/>
      <c r="AP62" s="217"/>
      <c r="AQ62" s="77"/>
      <c r="AR62" s="71"/>
      <c r="AS62" s="203"/>
      <c r="AT62" s="203"/>
    </row>
    <row r="63" spans="1:48" ht="12.75" customHeight="1" x14ac:dyDescent="0.3">
      <c r="A63" s="55" t="s">
        <v>217</v>
      </c>
      <c r="B63" s="74"/>
      <c r="F63" s="78"/>
      <c r="G63" s="58"/>
      <c r="H63" s="58"/>
      <c r="I63" s="58"/>
      <c r="J63" s="58"/>
      <c r="K63" s="55"/>
      <c r="L63" s="59"/>
      <c r="O63" s="57"/>
      <c r="P63" s="57"/>
      <c r="X63" s="77"/>
      <c r="Y63" s="79"/>
      <c r="Z63" s="79"/>
      <c r="AB63" s="72"/>
      <c r="AC63" s="72"/>
      <c r="AD63" s="72"/>
      <c r="AE63" s="72"/>
      <c r="AF63" s="72"/>
      <c r="AG63" s="72"/>
      <c r="AH63" s="72"/>
      <c r="AJ63" s="71"/>
      <c r="AK63" s="71"/>
      <c r="AL63" s="71"/>
      <c r="AM63" s="71"/>
      <c r="AN63" s="71"/>
      <c r="AO63" s="71"/>
      <c r="AP63" s="77"/>
      <c r="AQ63" s="77"/>
      <c r="AR63" s="71"/>
      <c r="AS63" s="203"/>
      <c r="AT63" s="203"/>
    </row>
    <row r="64" spans="1:48" ht="24.75" customHeight="1" x14ac:dyDescent="0.35">
      <c r="A64" s="55" t="s">
        <v>234</v>
      </c>
      <c r="B64" s="74"/>
      <c r="D64" s="78"/>
      <c r="E64" s="78"/>
      <c r="F64" s="78"/>
      <c r="G64" s="58"/>
      <c r="H64" s="58"/>
      <c r="I64" s="58"/>
      <c r="J64" s="58"/>
      <c r="K64" s="55"/>
      <c r="L64" s="59"/>
      <c r="O64" s="57"/>
      <c r="P64" s="229"/>
      <c r="X64" s="77"/>
      <c r="Y64" s="79"/>
      <c r="Z64" s="79"/>
      <c r="AB64" s="72"/>
      <c r="AC64" s="72"/>
      <c r="AD64" s="219"/>
      <c r="AE64" s="72"/>
      <c r="AF64" s="72"/>
      <c r="AG64" s="72"/>
      <c r="AH64" s="72"/>
      <c r="AI64" s="77"/>
      <c r="AJ64" s="201"/>
      <c r="AK64" s="201"/>
      <c r="AL64" s="201"/>
      <c r="AM64" s="201"/>
      <c r="AN64" s="71"/>
      <c r="AO64" s="71"/>
      <c r="AP64" s="77"/>
      <c r="AQ64" s="77"/>
      <c r="AR64" s="71"/>
    </row>
    <row r="65" spans="1:44" ht="26.25" customHeight="1" x14ac:dyDescent="0.3">
      <c r="A65" s="55"/>
      <c r="B65" s="74"/>
      <c r="C65" s="75"/>
      <c r="D65" s="59"/>
      <c r="E65" s="59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228"/>
      <c r="X65" s="77"/>
      <c r="Y65" s="79"/>
      <c r="Z65" s="79"/>
      <c r="AA65" s="75"/>
      <c r="AB65" s="75"/>
      <c r="AC65" s="75"/>
      <c r="AD65" s="57"/>
      <c r="AE65" s="220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/>
    </row>
    <row r="66" spans="1:44" x14ac:dyDescent="0.3">
      <c r="A66" s="55"/>
      <c r="B66" s="74"/>
      <c r="C66" s="75"/>
      <c r="D66" s="57"/>
      <c r="F66" s="75"/>
      <c r="G66" s="58"/>
      <c r="H66" s="58"/>
      <c r="I66" s="58"/>
      <c r="J66" s="58"/>
      <c r="K66" s="55"/>
      <c r="L66" s="59"/>
      <c r="M66" s="55"/>
      <c r="S66" s="77"/>
      <c r="X66" s="77"/>
      <c r="Y66" s="79"/>
      <c r="Z66" s="79"/>
      <c r="AB66" s="72"/>
      <c r="AC66" s="72"/>
      <c r="AD66" s="72"/>
      <c r="AE66" s="72"/>
      <c r="AF66" s="72"/>
      <c r="AG66" s="72"/>
      <c r="AH66" s="72"/>
      <c r="AJ66" s="71"/>
      <c r="AK66" s="71"/>
      <c r="AL66" s="71"/>
      <c r="AM66" s="71"/>
      <c r="AN66" s="71"/>
      <c r="AO66" s="71"/>
      <c r="AP66" s="77"/>
      <c r="AQ66" s="77"/>
      <c r="AR66" s="71"/>
    </row>
    <row r="67" spans="1:44" x14ac:dyDescent="0.3">
      <c r="B67" s="74"/>
      <c r="C67" s="75"/>
      <c r="D67" s="57"/>
      <c r="F67" s="75"/>
      <c r="G67" s="58"/>
      <c r="H67" s="58"/>
      <c r="I67" s="58"/>
      <c r="J67" s="58"/>
      <c r="K67" s="55"/>
      <c r="L67" s="59"/>
      <c r="M67" s="55"/>
      <c r="S67" s="55"/>
      <c r="X67" s="77"/>
      <c r="Y67" s="79"/>
      <c r="Z67" s="79"/>
      <c r="AB67" s="72"/>
      <c r="AC67" s="72"/>
      <c r="AD67" s="72"/>
      <c r="AE67" s="72"/>
      <c r="AF67" s="72"/>
      <c r="AG67" s="72"/>
      <c r="AH67" s="72"/>
      <c r="AJ67" s="71"/>
      <c r="AK67" s="71"/>
      <c r="AL67" s="71"/>
      <c r="AM67" s="71"/>
      <c r="AN67" s="71"/>
      <c r="AO67" s="71"/>
      <c r="AP67" s="77"/>
      <c r="AQ67" s="222"/>
      <c r="AR67" s="71"/>
    </row>
    <row r="68" spans="1:44" x14ac:dyDescent="0.3">
      <c r="F68" s="78"/>
      <c r="G68" s="58"/>
      <c r="H68" s="58"/>
      <c r="I68" s="58"/>
      <c r="J68" s="58"/>
      <c r="K68" s="55"/>
      <c r="L68" s="59"/>
      <c r="R68" s="59"/>
      <c r="S68" s="59"/>
      <c r="T68" s="77"/>
      <c r="U68" s="77"/>
      <c r="X68" s="77"/>
      <c r="Y68" s="79"/>
      <c r="Z68" s="79"/>
      <c r="AB68" s="72"/>
      <c r="AC68" s="72"/>
      <c r="AD68" s="72"/>
      <c r="AE68" s="72"/>
      <c r="AF68" s="72"/>
      <c r="AG68" s="72"/>
      <c r="AH68" s="72"/>
      <c r="AJ68" s="71"/>
      <c r="AK68" s="71"/>
      <c r="AL68" s="71"/>
      <c r="AM68" s="71"/>
      <c r="AN68" s="71"/>
      <c r="AO68" s="71"/>
      <c r="AP68" s="77"/>
      <c r="AQ68" s="77"/>
      <c r="AR68" s="71"/>
    </row>
    <row r="69" spans="1:44" x14ac:dyDescent="0.3">
      <c r="B69" s="74"/>
      <c r="F69" s="78"/>
      <c r="G69" s="58"/>
      <c r="H69" s="58"/>
      <c r="I69" s="58"/>
      <c r="J69" s="58"/>
      <c r="K69" s="55"/>
      <c r="L69" s="55"/>
      <c r="S69" s="59"/>
      <c r="T69" s="59"/>
      <c r="U69" s="59"/>
      <c r="X69" s="77"/>
      <c r="Y69" s="79"/>
      <c r="Z69" s="79"/>
      <c r="AB69" s="72"/>
      <c r="AC69" s="72"/>
      <c r="AD69" s="72"/>
      <c r="AE69" s="72"/>
      <c r="AF69" s="72"/>
      <c r="AG69" s="72"/>
      <c r="AH69" s="72"/>
      <c r="AJ69" s="71"/>
      <c r="AK69" s="71"/>
      <c r="AL69" s="71"/>
      <c r="AM69" s="71"/>
      <c r="AN69" s="71"/>
      <c r="AO69" s="71"/>
      <c r="AP69" s="77"/>
      <c r="AQ69" s="77"/>
      <c r="AR69" s="71"/>
    </row>
    <row r="70" spans="1:44" x14ac:dyDescent="0.3">
      <c r="B70" s="74"/>
      <c r="F70" s="78"/>
      <c r="G70" s="58"/>
      <c r="H70" s="58"/>
      <c r="I70" s="58"/>
      <c r="J70" s="58"/>
      <c r="K70" s="55"/>
      <c r="L70" s="55"/>
      <c r="S70" s="77"/>
      <c r="T70" s="77"/>
      <c r="U70" s="77"/>
      <c r="X70" s="77"/>
      <c r="Y70" s="79"/>
      <c r="Z70" s="79"/>
      <c r="AB70" s="72"/>
      <c r="AC70" s="72"/>
      <c r="AD70" s="72"/>
      <c r="AE70" s="72"/>
      <c r="AF70" s="72"/>
      <c r="AG70" s="72"/>
      <c r="AH70" s="72"/>
      <c r="AJ70" s="71"/>
      <c r="AK70" s="71"/>
      <c r="AL70" s="71"/>
      <c r="AM70" s="71"/>
      <c r="AN70" s="71"/>
      <c r="AO70" s="71"/>
      <c r="AP70" s="77"/>
      <c r="AQ70" s="77"/>
      <c r="AR70" s="71"/>
    </row>
    <row r="71" spans="1:44" x14ac:dyDescent="0.3">
      <c r="B71" s="74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7"/>
      <c r="Y71" s="79"/>
      <c r="Z71" s="79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</row>
    <row r="72" spans="1:44" x14ac:dyDescent="0.3">
      <c r="B72" s="74"/>
      <c r="F72" s="78"/>
      <c r="G72" s="58"/>
      <c r="H72" s="58"/>
      <c r="I72" s="58"/>
      <c r="J72" s="58"/>
      <c r="S72" s="77"/>
      <c r="T72" s="77"/>
      <c r="U72" s="77"/>
      <c r="X72" s="77"/>
      <c r="Y72" s="79"/>
      <c r="Z72" s="79"/>
      <c r="AB72" s="72"/>
      <c r="AC72" s="72"/>
      <c r="AD72" s="72"/>
      <c r="AE72" s="72"/>
      <c r="AF72" s="72"/>
      <c r="AG72" s="72"/>
      <c r="AH72" s="72"/>
      <c r="AJ72" s="71"/>
      <c r="AK72" s="71"/>
      <c r="AL72" s="71"/>
      <c r="AM72" s="71"/>
      <c r="AN72" s="71"/>
      <c r="AO72" s="71"/>
      <c r="AP72" s="77"/>
      <c r="AQ72" s="77"/>
      <c r="AR72" s="71"/>
    </row>
    <row r="73" spans="1:44" x14ac:dyDescent="0.3">
      <c r="B73" s="74"/>
      <c r="F73" s="78"/>
      <c r="G73" s="58"/>
      <c r="H73" s="58"/>
      <c r="I73" s="58"/>
      <c r="J73" s="58"/>
      <c r="X73" s="77"/>
      <c r="Y73" s="79"/>
      <c r="Z73" s="79"/>
      <c r="AB73" s="72"/>
      <c r="AC73" s="72"/>
      <c r="AD73" s="72"/>
      <c r="AE73" s="72"/>
      <c r="AF73" s="72"/>
      <c r="AG73" s="72"/>
      <c r="AH73" s="72"/>
      <c r="AJ73" s="71"/>
      <c r="AK73" s="71"/>
      <c r="AL73" s="71"/>
      <c r="AM73" s="71"/>
      <c r="AN73" s="71"/>
      <c r="AO73" s="71"/>
      <c r="AP73" s="77"/>
      <c r="AQ73" s="77"/>
      <c r="AR73" s="71"/>
    </row>
    <row r="74" spans="1:44" x14ac:dyDescent="0.3">
      <c r="B74" s="74"/>
      <c r="F74" s="78"/>
      <c r="G74" s="58"/>
      <c r="H74" s="58"/>
      <c r="I74" s="58"/>
      <c r="J74" s="58"/>
      <c r="S74" s="195"/>
      <c r="T74" s="195"/>
      <c r="U74" s="195"/>
      <c r="X74" s="77"/>
      <c r="Y74" s="79"/>
      <c r="Z74" s="79"/>
      <c r="AB74" s="72"/>
      <c r="AC74" s="72"/>
      <c r="AD74" s="72"/>
      <c r="AE74" s="72"/>
      <c r="AF74" s="72"/>
      <c r="AG74" s="72"/>
      <c r="AH74" s="72"/>
      <c r="AJ74" s="71"/>
      <c r="AK74" s="71"/>
      <c r="AL74" s="71"/>
      <c r="AM74" s="71"/>
      <c r="AN74" s="71"/>
      <c r="AO74" s="71"/>
      <c r="AP74" s="77"/>
      <c r="AQ74" s="77"/>
      <c r="AR74" s="71"/>
    </row>
    <row r="75" spans="1:44" x14ac:dyDescent="0.3">
      <c r="B75" s="74"/>
      <c r="F75" s="78"/>
      <c r="G75" s="58"/>
      <c r="H75" s="58"/>
      <c r="I75" s="58"/>
      <c r="J75" s="58"/>
      <c r="X75" s="77"/>
      <c r="Y75" s="79"/>
      <c r="Z75" s="79"/>
      <c r="AB75" s="72"/>
      <c r="AC75" s="72"/>
      <c r="AD75" s="72"/>
      <c r="AE75" s="72"/>
      <c r="AF75" s="72"/>
      <c r="AG75" s="72"/>
      <c r="AH75" s="72"/>
      <c r="AJ75" s="71"/>
      <c r="AK75" s="71"/>
      <c r="AL75" s="71"/>
      <c r="AM75" s="71"/>
      <c r="AN75" s="71"/>
      <c r="AO75" s="71"/>
      <c r="AP75" s="77"/>
      <c r="AQ75" s="77"/>
      <c r="AR75" s="71"/>
    </row>
    <row r="76" spans="1:44" x14ac:dyDescent="0.3">
      <c r="B76" s="74"/>
      <c r="F76" s="78"/>
      <c r="G76" s="58"/>
      <c r="H76" s="58"/>
      <c r="I76" s="58"/>
      <c r="J76" s="58"/>
      <c r="S76" s="195"/>
      <c r="T76" s="195"/>
      <c r="U76" s="195"/>
      <c r="X76" s="77"/>
      <c r="Y76" s="79"/>
      <c r="Z76" s="79"/>
      <c r="AB76" s="72"/>
      <c r="AC76" s="72"/>
      <c r="AD76" s="72"/>
      <c r="AE76" s="72"/>
      <c r="AF76" s="72"/>
      <c r="AG76" s="72"/>
      <c r="AH76" s="72"/>
      <c r="AJ76" s="71"/>
      <c r="AK76" s="71"/>
      <c r="AL76" s="71"/>
      <c r="AM76" s="71"/>
      <c r="AN76" s="71"/>
      <c r="AO76" s="71"/>
      <c r="AP76" s="77"/>
      <c r="AQ76" s="77"/>
      <c r="AR76" s="71"/>
    </row>
    <row r="77" spans="1:44" x14ac:dyDescent="0.3">
      <c r="B77" s="74"/>
      <c r="F77" s="78"/>
      <c r="G77" s="58"/>
      <c r="H77" s="58"/>
      <c r="I77" s="58"/>
      <c r="J77" s="58"/>
      <c r="X77" s="77"/>
      <c r="Y77" s="79"/>
      <c r="Z77" s="79"/>
      <c r="AB77" s="72"/>
      <c r="AC77" s="72"/>
      <c r="AD77" s="72"/>
      <c r="AE77" s="72"/>
      <c r="AF77" s="72"/>
      <c r="AG77" s="72"/>
      <c r="AH77" s="72"/>
      <c r="AJ77" s="71"/>
      <c r="AK77" s="71"/>
      <c r="AL77" s="71"/>
      <c r="AM77" s="71"/>
      <c r="AN77" s="71"/>
      <c r="AO77" s="71"/>
      <c r="AP77" s="77"/>
      <c r="AQ77" s="77"/>
      <c r="AR77" s="71"/>
    </row>
    <row r="78" spans="1:44" x14ac:dyDescent="0.3">
      <c r="B78" s="74"/>
      <c r="F78" s="78"/>
      <c r="G78" s="58"/>
      <c r="H78" s="58"/>
      <c r="I78" s="58"/>
      <c r="J78" s="58"/>
      <c r="X78" s="77"/>
      <c r="Y78" s="79"/>
      <c r="Z78" s="79"/>
      <c r="AB78" s="72"/>
      <c r="AC78" s="72"/>
      <c r="AD78" s="72"/>
      <c r="AE78" s="72"/>
      <c r="AF78" s="72"/>
      <c r="AG78" s="72"/>
      <c r="AH78" s="72"/>
      <c r="AJ78" s="71"/>
      <c r="AK78" s="71"/>
      <c r="AL78" s="71"/>
      <c r="AM78" s="71"/>
      <c r="AN78" s="71"/>
      <c r="AO78" s="71"/>
      <c r="AP78" s="77"/>
      <c r="AQ78" s="77"/>
      <c r="AR78" s="71"/>
    </row>
    <row r="79" spans="1:44" x14ac:dyDescent="0.3">
      <c r="B79" s="74"/>
      <c r="F79" s="78"/>
      <c r="G79" s="58"/>
      <c r="H79" s="58"/>
      <c r="I79" s="58"/>
      <c r="J79" s="58"/>
      <c r="X79" s="77"/>
      <c r="Y79" s="79"/>
      <c r="Z79" s="79"/>
      <c r="AB79" s="72"/>
      <c r="AC79" s="72"/>
      <c r="AD79" s="72"/>
      <c r="AE79" s="72"/>
      <c r="AF79" s="72"/>
      <c r="AG79" s="72"/>
      <c r="AH79" s="72"/>
      <c r="AJ79" s="71"/>
      <c r="AK79" s="71"/>
      <c r="AL79" s="71"/>
      <c r="AM79" s="71"/>
      <c r="AN79" s="71"/>
      <c r="AO79" s="71"/>
      <c r="AP79" s="77"/>
      <c r="AQ79" s="77"/>
      <c r="AR79" s="71"/>
    </row>
    <row r="80" spans="1:44" x14ac:dyDescent="0.3">
      <c r="B80" s="74"/>
      <c r="F80" s="78"/>
      <c r="G80" s="58"/>
      <c r="H80" s="58"/>
      <c r="I80" s="58"/>
      <c r="J80" s="58"/>
      <c r="X80" s="77"/>
      <c r="Y80" s="79"/>
      <c r="Z80" s="79"/>
      <c r="AB80" s="72"/>
      <c r="AC80" s="72"/>
      <c r="AD80" s="72"/>
      <c r="AE80" s="72"/>
      <c r="AF80" s="72"/>
      <c r="AG80" s="72"/>
      <c r="AH80" s="72"/>
      <c r="AJ80" s="71"/>
      <c r="AK80" s="71"/>
      <c r="AL80" s="71"/>
      <c r="AM80" s="71"/>
      <c r="AN80" s="71"/>
      <c r="AO80" s="71"/>
      <c r="AP80" s="77"/>
      <c r="AQ80" s="77"/>
      <c r="AR80" s="71"/>
    </row>
    <row r="81" spans="2:44" x14ac:dyDescent="0.3">
      <c r="B81" s="74"/>
      <c r="F81" s="78"/>
      <c r="G81" s="58"/>
      <c r="H81" s="58"/>
      <c r="I81" s="58"/>
      <c r="J81" s="58"/>
      <c r="X81" s="77"/>
      <c r="Y81" s="79"/>
      <c r="Z81" s="79"/>
      <c r="AB81" s="72"/>
      <c r="AC81" s="72"/>
      <c r="AD81" s="72"/>
      <c r="AE81" s="72"/>
      <c r="AF81" s="72"/>
      <c r="AG81" s="72"/>
      <c r="AH81" s="72"/>
      <c r="AJ81" s="71"/>
      <c r="AK81" s="71"/>
      <c r="AL81" s="71"/>
      <c r="AM81" s="71"/>
      <c r="AN81" s="71"/>
      <c r="AO81" s="71"/>
      <c r="AP81" s="77"/>
      <c r="AQ81" s="77"/>
      <c r="AR81" s="71"/>
    </row>
    <row r="82" spans="2:44" ht="17.5" x14ac:dyDescent="0.35">
      <c r="B82" s="74"/>
      <c r="F82" s="78"/>
      <c r="G82" s="58"/>
      <c r="H82" s="58"/>
      <c r="I82" s="58"/>
      <c r="J82" s="58"/>
      <c r="P82" s="196"/>
      <c r="X82" s="77"/>
      <c r="Y82" s="79"/>
      <c r="Z82" s="79"/>
      <c r="AB82" s="72"/>
      <c r="AC82" s="72"/>
      <c r="AD82" s="72"/>
      <c r="AE82" s="72"/>
      <c r="AF82" s="72"/>
      <c r="AG82" s="72"/>
      <c r="AH82" s="72"/>
      <c r="AJ82" s="71"/>
      <c r="AK82" s="71"/>
      <c r="AL82" s="71"/>
      <c r="AM82" s="71"/>
      <c r="AN82" s="71"/>
      <c r="AO82" s="71"/>
      <c r="AP82" s="77"/>
      <c r="AQ82" s="77"/>
      <c r="AR82" s="71"/>
    </row>
    <row r="83" spans="2:44" x14ac:dyDescent="0.3">
      <c r="B83" s="74"/>
      <c r="X83" s="77"/>
      <c r="Y83" s="79"/>
      <c r="Z83" s="79"/>
    </row>
    <row r="84" spans="2:44" x14ac:dyDescent="0.3">
      <c r="B84" s="74"/>
      <c r="X84" s="77"/>
      <c r="Y84" s="79"/>
      <c r="Z84" s="79"/>
    </row>
    <row r="85" spans="2:44" x14ac:dyDescent="0.3">
      <c r="B85" s="74"/>
      <c r="X85" s="77"/>
      <c r="Y85" s="79"/>
      <c r="Z85" s="79"/>
    </row>
    <row r="86" spans="2:44" x14ac:dyDescent="0.3">
      <c r="B86" s="74"/>
      <c r="P86" s="59"/>
      <c r="X86" s="77"/>
      <c r="Y86" s="79"/>
      <c r="Z86" s="79"/>
    </row>
    <row r="87" spans="2:44" x14ac:dyDescent="0.3">
      <c r="B87" s="74"/>
      <c r="X87" s="77"/>
      <c r="Y87" s="79"/>
      <c r="Z87" s="79"/>
    </row>
    <row r="88" spans="2:44" x14ac:dyDescent="0.3">
      <c r="B88" s="74"/>
      <c r="X88" s="77"/>
      <c r="Y88" s="79"/>
      <c r="Z88" s="79"/>
    </row>
    <row r="89" spans="2:44" x14ac:dyDescent="0.3">
      <c r="B89" s="74"/>
      <c r="X89" s="77"/>
      <c r="Y89" s="79"/>
      <c r="Z89" s="79"/>
    </row>
    <row r="90" spans="2:44" x14ac:dyDescent="0.3">
      <c r="B90" s="74"/>
      <c r="X90" s="77"/>
      <c r="Y90" s="79"/>
      <c r="Z90" s="79"/>
    </row>
    <row r="91" spans="2:44" x14ac:dyDescent="0.3">
      <c r="B91" s="74"/>
      <c r="X91" s="77"/>
      <c r="Y91" s="79"/>
      <c r="Z91" s="79"/>
    </row>
    <row r="92" spans="2:44" x14ac:dyDescent="0.3">
      <c r="B92" s="74"/>
      <c r="X92" s="77"/>
      <c r="Y92" s="79"/>
      <c r="Z92" s="79"/>
      <c r="AJ92" s="71"/>
      <c r="AK92" s="71"/>
      <c r="AL92" s="71"/>
      <c r="AM92" s="71"/>
      <c r="AN92" s="71"/>
      <c r="AO92" s="71"/>
      <c r="AP92" s="77"/>
      <c r="AQ92" s="77"/>
      <c r="AR92" s="71"/>
    </row>
    <row r="93" spans="2:44" x14ac:dyDescent="0.3">
      <c r="B93" s="74"/>
      <c r="X93" s="77"/>
      <c r="Y93" s="79"/>
      <c r="Z93" s="79"/>
      <c r="AJ93" s="71"/>
      <c r="AK93" s="71"/>
      <c r="AL93" s="71"/>
      <c r="AM93" s="71"/>
      <c r="AN93" s="71"/>
      <c r="AO93" s="71"/>
      <c r="AP93" s="77"/>
      <c r="AQ93" s="77"/>
      <c r="AR93" s="71"/>
    </row>
    <row r="94" spans="2:44" x14ac:dyDescent="0.3">
      <c r="B94" s="74"/>
      <c r="X94" s="77"/>
      <c r="Y94" s="79"/>
      <c r="Z94" s="79"/>
      <c r="AJ94" s="71"/>
      <c r="AK94" s="71"/>
      <c r="AL94" s="71"/>
      <c r="AM94" s="71"/>
      <c r="AN94" s="71"/>
      <c r="AO94" s="71"/>
      <c r="AP94" s="77"/>
      <c r="AQ94" s="77"/>
      <c r="AR94" s="71"/>
    </row>
    <row r="95" spans="2:44" x14ac:dyDescent="0.3">
      <c r="B95" s="74"/>
      <c r="X95" s="77"/>
      <c r="Y95" s="79"/>
      <c r="Z95" s="79"/>
      <c r="AJ95" s="71"/>
      <c r="AK95" s="71"/>
      <c r="AL95" s="71"/>
      <c r="AM95" s="71"/>
      <c r="AN95" s="71"/>
      <c r="AO95" s="71"/>
      <c r="AP95" s="77"/>
      <c r="AQ95" s="77"/>
      <c r="AR95" s="71"/>
    </row>
    <row r="96" spans="2:44" x14ac:dyDescent="0.3">
      <c r="B96" s="74"/>
      <c r="X96" s="77"/>
      <c r="Y96" s="79"/>
      <c r="Z96" s="79"/>
      <c r="AJ96" s="71"/>
      <c r="AK96" s="71"/>
      <c r="AL96" s="71"/>
      <c r="AM96" s="71"/>
      <c r="AN96" s="71"/>
      <c r="AO96" s="71"/>
      <c r="AP96" s="77"/>
      <c r="AQ96" s="77"/>
      <c r="AR96" s="71"/>
    </row>
    <row r="97" spans="2:44" x14ac:dyDescent="0.3">
      <c r="B97" s="74"/>
      <c r="X97" s="77"/>
      <c r="Y97" s="79"/>
      <c r="Z97" s="79"/>
      <c r="AJ97" s="71"/>
      <c r="AK97" s="71"/>
      <c r="AL97" s="71"/>
      <c r="AM97" s="71"/>
      <c r="AN97" s="71"/>
      <c r="AO97" s="71"/>
      <c r="AP97" s="77"/>
      <c r="AQ97" s="77"/>
      <c r="AR97" s="71"/>
    </row>
    <row r="98" spans="2:44" x14ac:dyDescent="0.3">
      <c r="B98" s="74"/>
      <c r="X98" s="77"/>
      <c r="Y98" s="79"/>
      <c r="Z98" s="79"/>
      <c r="AJ98" s="71"/>
      <c r="AK98" s="71"/>
      <c r="AL98" s="71"/>
      <c r="AM98" s="71"/>
      <c r="AN98" s="71"/>
      <c r="AO98" s="71"/>
      <c r="AP98" s="77"/>
      <c r="AQ98" s="77"/>
      <c r="AR98" s="71"/>
    </row>
    <row r="99" spans="2:44" x14ac:dyDescent="0.3">
      <c r="B99" s="74"/>
      <c r="X99" s="77"/>
      <c r="Y99" s="79"/>
      <c r="Z99" s="79"/>
      <c r="AJ99" s="71"/>
      <c r="AK99" s="71"/>
      <c r="AL99" s="71"/>
      <c r="AM99" s="71"/>
      <c r="AN99" s="71"/>
      <c r="AO99" s="71"/>
      <c r="AP99" s="77"/>
      <c r="AQ99" s="77"/>
      <c r="AR99" s="71"/>
    </row>
    <row r="100" spans="2:44" x14ac:dyDescent="0.3">
      <c r="B100" s="74"/>
      <c r="X100" s="77"/>
      <c r="Y100" s="79"/>
      <c r="Z100" s="79"/>
      <c r="AJ100" s="71"/>
      <c r="AK100" s="71"/>
      <c r="AL100" s="71"/>
      <c r="AM100" s="71"/>
      <c r="AN100" s="71"/>
      <c r="AO100" s="71"/>
      <c r="AP100" s="77"/>
      <c r="AQ100" s="77"/>
      <c r="AR100" s="71"/>
    </row>
    <row r="101" spans="2:44" x14ac:dyDescent="0.3">
      <c r="B101" s="74"/>
      <c r="X101" s="77"/>
      <c r="Y101" s="79"/>
      <c r="Z101" s="79"/>
      <c r="AJ101" s="71"/>
      <c r="AK101" s="71"/>
      <c r="AL101" s="71"/>
      <c r="AM101" s="71"/>
      <c r="AN101" s="71"/>
      <c r="AO101" s="71"/>
      <c r="AP101" s="77"/>
      <c r="AQ101" s="77"/>
      <c r="AR101" s="71"/>
    </row>
    <row r="102" spans="2:44" x14ac:dyDescent="0.3">
      <c r="B102" s="74"/>
      <c r="X102" s="77"/>
      <c r="Y102" s="79"/>
      <c r="Z102" s="79"/>
      <c r="AJ102" s="71"/>
      <c r="AK102" s="71"/>
      <c r="AL102" s="71"/>
      <c r="AM102" s="71"/>
      <c r="AN102" s="71"/>
      <c r="AO102" s="71"/>
      <c r="AP102" s="77"/>
      <c r="AQ102" s="77"/>
      <c r="AR102" s="71"/>
    </row>
    <row r="103" spans="2:44" x14ac:dyDescent="0.3">
      <c r="B103" s="74"/>
      <c r="X103" s="77"/>
      <c r="Y103" s="79"/>
      <c r="Z103" s="79"/>
      <c r="AJ103" s="71"/>
      <c r="AK103" s="71"/>
      <c r="AL103" s="71"/>
      <c r="AM103" s="71"/>
      <c r="AN103" s="71"/>
      <c r="AO103" s="71"/>
      <c r="AP103" s="77"/>
      <c r="AQ103" s="77"/>
      <c r="AR103" s="71"/>
    </row>
    <row r="104" spans="2:44" x14ac:dyDescent="0.3">
      <c r="B104" s="74"/>
      <c r="X104" s="77"/>
      <c r="Y104" s="79"/>
      <c r="Z104" s="79"/>
      <c r="AJ104" s="71"/>
      <c r="AK104" s="71"/>
      <c r="AL104" s="71"/>
      <c r="AM104" s="71"/>
      <c r="AN104" s="71"/>
      <c r="AO104" s="71"/>
      <c r="AP104" s="77"/>
      <c r="AQ104" s="77"/>
      <c r="AR104" s="71"/>
    </row>
    <row r="105" spans="2:44" x14ac:dyDescent="0.3">
      <c r="B105" s="74"/>
      <c r="X105" s="77"/>
      <c r="Y105" s="79"/>
      <c r="Z105" s="79"/>
      <c r="AJ105" s="71"/>
      <c r="AK105" s="71"/>
      <c r="AL105" s="71"/>
      <c r="AM105" s="71"/>
      <c r="AN105" s="71"/>
      <c r="AO105" s="71"/>
      <c r="AP105" s="77"/>
      <c r="AQ105" s="77"/>
      <c r="AR105" s="71"/>
    </row>
    <row r="106" spans="2:44" x14ac:dyDescent="0.3">
      <c r="B106" s="74"/>
      <c r="X106" s="77"/>
      <c r="Y106" s="79"/>
      <c r="Z106" s="79"/>
      <c r="AJ106" s="71"/>
      <c r="AK106" s="71"/>
      <c r="AL106" s="71"/>
      <c r="AM106" s="71"/>
      <c r="AN106" s="71"/>
      <c r="AO106" s="71"/>
      <c r="AP106" s="77"/>
      <c r="AQ106" s="77"/>
      <c r="AR106" s="71"/>
    </row>
    <row r="107" spans="2:44" x14ac:dyDescent="0.3">
      <c r="B107" s="74"/>
      <c r="X107" s="77"/>
      <c r="Y107" s="79"/>
      <c r="Z107" s="79"/>
      <c r="AJ107" s="71"/>
      <c r="AK107" s="71"/>
      <c r="AL107" s="71"/>
      <c r="AM107" s="71"/>
      <c r="AN107" s="71"/>
      <c r="AO107" s="71"/>
      <c r="AP107" s="77"/>
      <c r="AQ107" s="77"/>
      <c r="AR107" s="71"/>
    </row>
    <row r="108" spans="2:44" x14ac:dyDescent="0.3">
      <c r="B108" s="74"/>
      <c r="X108" s="77"/>
      <c r="Y108" s="79"/>
      <c r="Z108" s="79"/>
      <c r="AJ108" s="71"/>
      <c r="AK108" s="71"/>
      <c r="AL108" s="71"/>
      <c r="AM108" s="71"/>
      <c r="AN108" s="71"/>
      <c r="AO108" s="71"/>
      <c r="AP108" s="77"/>
      <c r="AQ108" s="77"/>
      <c r="AR108" s="71"/>
    </row>
    <row r="109" spans="2:44" x14ac:dyDescent="0.3">
      <c r="B109" s="74"/>
      <c r="X109" s="77"/>
      <c r="Y109" s="79"/>
      <c r="Z109" s="79"/>
      <c r="AJ109" s="71"/>
      <c r="AK109" s="71"/>
      <c r="AL109" s="71"/>
      <c r="AM109" s="71"/>
      <c r="AN109" s="71"/>
      <c r="AO109" s="71"/>
      <c r="AP109" s="77"/>
      <c r="AQ109" s="77"/>
      <c r="AR109" s="71"/>
    </row>
    <row r="110" spans="2:44" x14ac:dyDescent="0.3">
      <c r="B110" s="74"/>
      <c r="X110" s="77"/>
      <c r="Y110" s="79"/>
      <c r="Z110" s="79"/>
      <c r="AJ110" s="71"/>
      <c r="AK110" s="71"/>
      <c r="AL110" s="71"/>
      <c r="AM110" s="71"/>
      <c r="AN110" s="71"/>
      <c r="AO110" s="71"/>
      <c r="AP110" s="77"/>
      <c r="AQ110" s="77"/>
      <c r="AR110" s="71"/>
    </row>
    <row r="111" spans="2:44" x14ac:dyDescent="0.3">
      <c r="B111" s="74"/>
      <c r="X111" s="77"/>
      <c r="Y111" s="79"/>
      <c r="Z111" s="79"/>
      <c r="AJ111" s="71"/>
      <c r="AK111" s="71"/>
      <c r="AL111" s="71"/>
      <c r="AM111" s="71"/>
      <c r="AN111" s="71"/>
      <c r="AO111" s="71"/>
      <c r="AP111" s="77"/>
      <c r="AQ111" s="77"/>
      <c r="AR111" s="71"/>
    </row>
    <row r="112" spans="2:44" x14ac:dyDescent="0.3">
      <c r="B112" s="74"/>
      <c r="X112" s="77"/>
      <c r="Y112" s="79"/>
      <c r="Z112" s="79"/>
      <c r="AJ112" s="71"/>
      <c r="AK112" s="71"/>
      <c r="AL112" s="71"/>
      <c r="AM112" s="71"/>
      <c r="AN112" s="71"/>
      <c r="AO112" s="71"/>
      <c r="AP112" s="77"/>
      <c r="AQ112" s="77"/>
      <c r="AR112" s="71"/>
    </row>
    <row r="113" spans="2:44" x14ac:dyDescent="0.3">
      <c r="B113" s="74"/>
      <c r="X113" s="77"/>
      <c r="Y113" s="79"/>
      <c r="Z113" s="79"/>
      <c r="AJ113" s="71"/>
      <c r="AK113" s="71"/>
      <c r="AL113" s="71"/>
      <c r="AM113" s="71"/>
      <c r="AN113" s="71"/>
      <c r="AO113" s="71"/>
      <c r="AP113" s="77"/>
      <c r="AQ113" s="77"/>
      <c r="AR113" s="71"/>
    </row>
    <row r="114" spans="2:44" x14ac:dyDescent="0.3">
      <c r="B114" s="74"/>
      <c r="X114" s="77"/>
      <c r="Y114" s="79"/>
      <c r="Z114" s="79"/>
      <c r="AJ114" s="71"/>
      <c r="AK114" s="71"/>
      <c r="AL114" s="71"/>
      <c r="AM114" s="71"/>
      <c r="AN114" s="71"/>
      <c r="AO114" s="71"/>
      <c r="AP114" s="77"/>
      <c r="AQ114" s="77"/>
      <c r="AR114" s="71"/>
    </row>
    <row r="115" spans="2:44" x14ac:dyDescent="0.3">
      <c r="B115" s="74"/>
      <c r="X115" s="77"/>
      <c r="Y115" s="79"/>
      <c r="Z115" s="79"/>
      <c r="AJ115" s="71"/>
      <c r="AK115" s="71"/>
      <c r="AL115" s="71"/>
      <c r="AM115" s="71"/>
      <c r="AN115" s="71"/>
      <c r="AO115" s="71"/>
      <c r="AP115" s="77"/>
      <c r="AQ115" s="77"/>
      <c r="AR115" s="71"/>
    </row>
    <row r="116" spans="2:44" x14ac:dyDescent="0.3">
      <c r="B116" s="74"/>
      <c r="X116" s="77"/>
      <c r="Y116" s="79"/>
      <c r="Z116" s="79"/>
      <c r="AJ116" s="71"/>
      <c r="AK116" s="71"/>
      <c r="AL116" s="71"/>
      <c r="AM116" s="71"/>
      <c r="AN116" s="71"/>
      <c r="AO116" s="71"/>
      <c r="AP116" s="77"/>
      <c r="AQ116" s="77"/>
      <c r="AR116" s="71"/>
    </row>
    <row r="117" spans="2:44" x14ac:dyDescent="0.3">
      <c r="B117" s="74"/>
      <c r="X117" s="77"/>
      <c r="Y117" s="79"/>
      <c r="Z117" s="79"/>
      <c r="AJ117" s="71"/>
      <c r="AK117" s="71"/>
      <c r="AL117" s="71"/>
      <c r="AM117" s="71"/>
      <c r="AN117" s="71"/>
      <c r="AO117" s="71"/>
      <c r="AP117" s="77"/>
      <c r="AQ117" s="77"/>
      <c r="AR117" s="71"/>
    </row>
    <row r="118" spans="2:44" x14ac:dyDescent="0.3">
      <c r="B118" s="74"/>
      <c r="X118" s="77"/>
      <c r="Y118" s="79"/>
      <c r="Z118" s="79"/>
      <c r="AJ118" s="71"/>
      <c r="AK118" s="71"/>
      <c r="AL118" s="71"/>
      <c r="AM118" s="71"/>
      <c r="AN118" s="71"/>
      <c r="AO118" s="71"/>
      <c r="AP118" s="77"/>
      <c r="AQ118" s="77"/>
      <c r="AR118" s="71"/>
    </row>
    <row r="119" spans="2:44" x14ac:dyDescent="0.3">
      <c r="B119" s="74"/>
      <c r="X119" s="77"/>
      <c r="Y119" s="79"/>
      <c r="Z119" s="79"/>
      <c r="AJ119" s="71"/>
      <c r="AK119" s="71"/>
      <c r="AL119" s="71"/>
      <c r="AM119" s="71"/>
      <c r="AN119" s="71"/>
      <c r="AO119" s="71"/>
      <c r="AP119" s="77"/>
      <c r="AQ119" s="77"/>
      <c r="AR119" s="71"/>
    </row>
    <row r="120" spans="2:44" x14ac:dyDescent="0.3">
      <c r="B120" s="74"/>
      <c r="X120" s="77"/>
      <c r="Y120" s="79"/>
      <c r="Z120" s="79"/>
      <c r="AJ120" s="71"/>
      <c r="AK120" s="71"/>
      <c r="AL120" s="71"/>
      <c r="AM120" s="71"/>
      <c r="AN120" s="71"/>
      <c r="AO120" s="71"/>
      <c r="AP120" s="77"/>
      <c r="AQ120" s="77"/>
      <c r="AR120" s="71"/>
    </row>
    <row r="121" spans="2:44" x14ac:dyDescent="0.3">
      <c r="B121" s="74"/>
      <c r="X121" s="77"/>
      <c r="Y121" s="79"/>
      <c r="Z121" s="79"/>
      <c r="AJ121" s="71"/>
      <c r="AK121" s="71"/>
      <c r="AL121" s="71"/>
      <c r="AM121" s="71"/>
      <c r="AN121" s="71"/>
      <c r="AO121" s="71"/>
      <c r="AP121" s="77"/>
      <c r="AQ121" s="77"/>
      <c r="AR121" s="71"/>
    </row>
    <row r="122" spans="2:44" x14ac:dyDescent="0.3">
      <c r="B122" s="74"/>
      <c r="X122" s="77"/>
      <c r="Y122" s="79"/>
      <c r="Z122" s="79"/>
      <c r="AJ122" s="71"/>
      <c r="AK122" s="71"/>
      <c r="AL122" s="71"/>
      <c r="AM122" s="71"/>
      <c r="AN122" s="71"/>
      <c r="AO122" s="71"/>
      <c r="AP122" s="77"/>
      <c r="AQ122" s="77"/>
      <c r="AR122" s="71"/>
    </row>
    <row r="123" spans="2:44" x14ac:dyDescent="0.3">
      <c r="B123" s="74"/>
      <c r="X123" s="77"/>
      <c r="Y123" s="79"/>
      <c r="Z123" s="79"/>
      <c r="AJ123" s="71"/>
      <c r="AK123" s="71"/>
      <c r="AL123" s="71"/>
      <c r="AM123" s="71"/>
      <c r="AN123" s="71"/>
      <c r="AO123" s="71"/>
      <c r="AP123" s="77"/>
      <c r="AQ123" s="77"/>
      <c r="AR123" s="71"/>
    </row>
    <row r="124" spans="2:44" x14ac:dyDescent="0.3">
      <c r="B124" s="74"/>
      <c r="X124" s="77"/>
      <c r="Y124" s="79"/>
      <c r="Z124" s="79"/>
      <c r="AJ124" s="71"/>
      <c r="AK124" s="71"/>
      <c r="AL124" s="71"/>
      <c r="AM124" s="71"/>
      <c r="AN124" s="71"/>
      <c r="AO124" s="71"/>
      <c r="AP124" s="77"/>
      <c r="AQ124" s="77"/>
      <c r="AR124" s="71"/>
    </row>
    <row r="125" spans="2:44" x14ac:dyDescent="0.3">
      <c r="B125" s="74"/>
      <c r="X125" s="77"/>
      <c r="Y125" s="79"/>
      <c r="Z125" s="79"/>
      <c r="AJ125" s="71"/>
      <c r="AK125" s="71"/>
      <c r="AL125" s="71"/>
      <c r="AM125" s="71"/>
      <c r="AN125" s="71"/>
      <c r="AO125" s="71"/>
      <c r="AP125" s="77"/>
      <c r="AQ125" s="77"/>
      <c r="AR125" s="71"/>
    </row>
    <row r="126" spans="2:44" x14ac:dyDescent="0.3">
      <c r="B126" s="74"/>
      <c r="X126" s="77"/>
      <c r="Y126" s="79"/>
      <c r="Z126" s="79"/>
      <c r="AJ126" s="71"/>
      <c r="AK126" s="71"/>
      <c r="AL126" s="71"/>
      <c r="AM126" s="71"/>
      <c r="AN126" s="71"/>
      <c r="AO126" s="71"/>
      <c r="AP126" s="77"/>
      <c r="AQ126" s="77"/>
      <c r="AR126" s="71"/>
    </row>
    <row r="127" spans="2:44" x14ac:dyDescent="0.3">
      <c r="B127" s="74"/>
      <c r="X127" s="77"/>
      <c r="Y127" s="79"/>
      <c r="Z127" s="79"/>
      <c r="AJ127" s="71"/>
      <c r="AK127" s="71"/>
      <c r="AL127" s="71"/>
      <c r="AM127" s="71"/>
      <c r="AN127" s="71"/>
      <c r="AO127" s="71"/>
      <c r="AP127" s="77"/>
      <c r="AQ127" s="77"/>
      <c r="AR127" s="71"/>
    </row>
    <row r="128" spans="2:44" x14ac:dyDescent="0.3">
      <c r="B128" s="74"/>
      <c r="X128" s="77"/>
      <c r="Y128" s="79"/>
      <c r="Z128" s="79"/>
      <c r="AJ128" s="71"/>
      <c r="AK128" s="71"/>
      <c r="AL128" s="71"/>
      <c r="AM128" s="71"/>
      <c r="AN128" s="71"/>
      <c r="AO128" s="71"/>
      <c r="AP128" s="77"/>
      <c r="AQ128" s="77"/>
      <c r="AR128" s="71"/>
    </row>
    <row r="129" spans="2:44" x14ac:dyDescent="0.3">
      <c r="B129" s="74"/>
      <c r="X129" s="77"/>
      <c r="Y129" s="79"/>
      <c r="Z129" s="79"/>
      <c r="AJ129" s="71"/>
      <c r="AK129" s="71"/>
      <c r="AL129" s="71"/>
      <c r="AM129" s="71"/>
      <c r="AN129" s="71"/>
      <c r="AO129" s="71"/>
      <c r="AP129" s="77"/>
      <c r="AQ129" s="77"/>
      <c r="AR129" s="71"/>
    </row>
    <row r="130" spans="2:44" x14ac:dyDescent="0.3">
      <c r="B130" s="74"/>
      <c r="X130" s="77"/>
      <c r="Y130" s="79"/>
      <c r="Z130" s="79"/>
      <c r="AJ130" s="71"/>
      <c r="AK130" s="71"/>
      <c r="AL130" s="71"/>
      <c r="AM130" s="71"/>
      <c r="AN130" s="71"/>
      <c r="AO130" s="71"/>
      <c r="AP130" s="77"/>
      <c r="AQ130" s="77"/>
      <c r="AR130" s="71"/>
    </row>
    <row r="131" spans="2:44" x14ac:dyDescent="0.3">
      <c r="B131" s="74"/>
      <c r="X131" s="77"/>
      <c r="Y131" s="79"/>
      <c r="Z131" s="79"/>
      <c r="AJ131" s="71"/>
      <c r="AK131" s="71"/>
      <c r="AL131" s="71"/>
      <c r="AM131" s="71"/>
      <c r="AN131" s="71"/>
      <c r="AO131" s="71"/>
      <c r="AP131" s="77"/>
      <c r="AQ131" s="77"/>
      <c r="AR131" s="71"/>
    </row>
    <row r="132" spans="2:44" x14ac:dyDescent="0.3">
      <c r="B132" s="74"/>
      <c r="X132" s="77"/>
      <c r="Y132" s="79"/>
      <c r="Z132" s="79"/>
      <c r="AJ132" s="71"/>
      <c r="AK132" s="71"/>
      <c r="AL132" s="71"/>
      <c r="AM132" s="71"/>
      <c r="AN132" s="71"/>
      <c r="AO132" s="71"/>
      <c r="AP132" s="77"/>
      <c r="AQ132" s="77"/>
      <c r="AR132" s="71"/>
    </row>
    <row r="133" spans="2:44" x14ac:dyDescent="0.3">
      <c r="B133" s="74"/>
      <c r="Y133" s="79"/>
      <c r="Z133" s="79"/>
      <c r="AJ133" s="71"/>
      <c r="AK133" s="71"/>
      <c r="AL133" s="71"/>
      <c r="AM133" s="71"/>
      <c r="AN133" s="71"/>
      <c r="AO133" s="71"/>
      <c r="AP133" s="77"/>
      <c r="AQ133" s="77"/>
      <c r="AR133" s="71"/>
    </row>
    <row r="134" spans="2:44" x14ac:dyDescent="0.3">
      <c r="B134" s="74"/>
      <c r="Y134" s="79"/>
      <c r="Z134" s="79"/>
      <c r="AJ134" s="71"/>
      <c r="AK134" s="71"/>
      <c r="AL134" s="71"/>
      <c r="AM134" s="71"/>
      <c r="AN134" s="71"/>
      <c r="AO134" s="71"/>
      <c r="AP134" s="77"/>
      <c r="AQ134" s="77"/>
      <c r="AR134" s="71"/>
    </row>
    <row r="135" spans="2:44" x14ac:dyDescent="0.3">
      <c r="B135" s="74"/>
      <c r="Y135" s="79"/>
      <c r="Z135" s="79"/>
      <c r="AJ135" s="71"/>
      <c r="AK135" s="71"/>
      <c r="AL135" s="71"/>
      <c r="AM135" s="71"/>
      <c r="AN135" s="71"/>
      <c r="AO135" s="71"/>
      <c r="AP135" s="77"/>
      <c r="AQ135" s="77"/>
      <c r="AR135" s="71"/>
    </row>
    <row r="136" spans="2:44" x14ac:dyDescent="0.3">
      <c r="B136" s="74"/>
      <c r="Y136" s="79"/>
      <c r="Z136" s="79"/>
      <c r="AJ136" s="71"/>
      <c r="AK136" s="71"/>
      <c r="AL136" s="71"/>
      <c r="AM136" s="71"/>
      <c r="AN136" s="71"/>
      <c r="AO136" s="71"/>
      <c r="AP136" s="77"/>
      <c r="AQ136" s="77"/>
      <c r="AR136" s="71"/>
    </row>
    <row r="137" spans="2:44" x14ac:dyDescent="0.3">
      <c r="B137" s="74"/>
      <c r="Y137" s="79"/>
      <c r="Z137" s="79"/>
      <c r="AJ137" s="71"/>
      <c r="AK137" s="71"/>
      <c r="AL137" s="71"/>
      <c r="AM137" s="71"/>
      <c r="AN137" s="71"/>
      <c r="AO137" s="71"/>
      <c r="AP137" s="77"/>
      <c r="AQ137" s="77"/>
      <c r="AR137" s="71"/>
    </row>
    <row r="138" spans="2:44" x14ac:dyDescent="0.3">
      <c r="B138" s="74"/>
      <c r="Y138" s="79"/>
      <c r="Z138" s="79"/>
      <c r="AJ138" s="71"/>
      <c r="AK138" s="71"/>
      <c r="AL138" s="71"/>
      <c r="AM138" s="71"/>
      <c r="AN138" s="71"/>
      <c r="AO138" s="71"/>
      <c r="AP138" s="77"/>
      <c r="AQ138" s="77"/>
      <c r="AR138" s="71"/>
    </row>
    <row r="139" spans="2:44" x14ac:dyDescent="0.3">
      <c r="B139" s="74"/>
      <c r="Y139" s="79"/>
      <c r="Z139" s="79"/>
      <c r="AJ139" s="71"/>
      <c r="AK139" s="71"/>
      <c r="AL139" s="71"/>
      <c r="AM139" s="71"/>
      <c r="AN139" s="71"/>
      <c r="AO139" s="71"/>
      <c r="AP139" s="77"/>
      <c r="AQ139" s="77"/>
      <c r="AR139" s="71"/>
    </row>
    <row r="140" spans="2:44" x14ac:dyDescent="0.3">
      <c r="B140" s="74"/>
      <c r="Y140" s="79"/>
      <c r="Z140" s="79"/>
      <c r="AJ140" s="71"/>
      <c r="AK140" s="71"/>
      <c r="AL140" s="71"/>
      <c r="AM140" s="71"/>
      <c r="AN140" s="71"/>
      <c r="AO140" s="71"/>
      <c r="AP140" s="77"/>
      <c r="AQ140" s="77"/>
      <c r="AR140" s="71"/>
    </row>
    <row r="141" spans="2:44" x14ac:dyDescent="0.3">
      <c r="B141" s="74"/>
      <c r="Y141" s="79"/>
      <c r="Z141" s="79"/>
      <c r="AJ141" s="71"/>
      <c r="AK141" s="71"/>
      <c r="AL141" s="71"/>
      <c r="AM141" s="71"/>
      <c r="AN141" s="71"/>
      <c r="AO141" s="71"/>
      <c r="AP141" s="77"/>
      <c r="AQ141" s="77"/>
      <c r="AR141" s="71"/>
    </row>
    <row r="142" spans="2:44" x14ac:dyDescent="0.3">
      <c r="B142" s="74"/>
      <c r="Y142" s="79"/>
      <c r="Z142" s="79"/>
      <c r="AJ142" s="71"/>
      <c r="AK142" s="71"/>
      <c r="AL142" s="71"/>
      <c r="AM142" s="71"/>
      <c r="AN142" s="71"/>
      <c r="AO142" s="71"/>
      <c r="AP142" s="77"/>
      <c r="AQ142" s="77"/>
      <c r="AR142" s="71"/>
    </row>
    <row r="143" spans="2:44" x14ac:dyDescent="0.3">
      <c r="B143" s="74"/>
      <c r="Y143" s="79"/>
      <c r="Z143" s="79"/>
      <c r="AJ143" s="71"/>
      <c r="AK143" s="71"/>
      <c r="AL143" s="71"/>
      <c r="AM143" s="71"/>
      <c r="AN143" s="71"/>
      <c r="AO143" s="71"/>
      <c r="AP143" s="77"/>
      <c r="AQ143" s="77"/>
      <c r="AR143" s="71"/>
    </row>
    <row r="144" spans="2:44" x14ac:dyDescent="0.3">
      <c r="B144" s="74"/>
      <c r="Y144" s="79"/>
      <c r="Z144" s="79"/>
      <c r="AJ144" s="71"/>
      <c r="AK144" s="71"/>
      <c r="AL144" s="71"/>
      <c r="AM144" s="71"/>
      <c r="AN144" s="71"/>
      <c r="AO144" s="71"/>
      <c r="AP144" s="77"/>
      <c r="AQ144" s="77"/>
      <c r="AR144" s="71"/>
    </row>
    <row r="145" spans="2:44" x14ac:dyDescent="0.3">
      <c r="B145" s="74"/>
      <c r="Y145" s="79"/>
      <c r="Z145" s="79"/>
      <c r="AJ145" s="71"/>
      <c r="AK145" s="71"/>
      <c r="AL145" s="71"/>
      <c r="AM145" s="71"/>
      <c r="AN145" s="71"/>
      <c r="AO145" s="71"/>
      <c r="AP145" s="77"/>
      <c r="AQ145" s="77"/>
      <c r="AR145" s="71"/>
    </row>
    <row r="146" spans="2:44" x14ac:dyDescent="0.3">
      <c r="B146" s="74"/>
      <c r="Y146" s="79"/>
      <c r="Z146" s="79"/>
      <c r="AJ146" s="71"/>
      <c r="AK146" s="71"/>
      <c r="AL146" s="71"/>
      <c r="AM146" s="71"/>
      <c r="AN146" s="71"/>
      <c r="AO146" s="71"/>
      <c r="AP146" s="77"/>
      <c r="AQ146" s="77"/>
      <c r="AR146" s="71"/>
    </row>
    <row r="147" spans="2:44" x14ac:dyDescent="0.3">
      <c r="B147" s="74"/>
      <c r="Y147" s="79"/>
      <c r="Z147" s="79"/>
      <c r="AJ147" s="71"/>
      <c r="AK147" s="71"/>
      <c r="AL147" s="71"/>
      <c r="AM147" s="71"/>
      <c r="AN147" s="71"/>
      <c r="AO147" s="71"/>
      <c r="AP147" s="77"/>
      <c r="AQ147" s="77"/>
      <c r="AR147" s="71"/>
    </row>
    <row r="148" spans="2:44" x14ac:dyDescent="0.3">
      <c r="B148" s="74"/>
      <c r="Y148" s="79"/>
      <c r="Z148" s="79"/>
      <c r="AJ148" s="71"/>
      <c r="AK148" s="71"/>
      <c r="AL148" s="71"/>
      <c r="AM148" s="71"/>
      <c r="AN148" s="71"/>
      <c r="AO148" s="71"/>
      <c r="AP148" s="77"/>
      <c r="AQ148" s="77"/>
      <c r="AR148" s="71"/>
    </row>
    <row r="149" spans="2:44" x14ac:dyDescent="0.3">
      <c r="B149" s="74"/>
      <c r="Y149" s="79"/>
      <c r="Z149" s="79"/>
      <c r="AJ149" s="71"/>
      <c r="AK149" s="71"/>
      <c r="AL149" s="71"/>
      <c r="AM149" s="71"/>
      <c r="AN149" s="71"/>
      <c r="AO149" s="71"/>
      <c r="AP149" s="77"/>
      <c r="AQ149" s="77"/>
      <c r="AR149" s="71"/>
    </row>
    <row r="150" spans="2:44" x14ac:dyDescent="0.3">
      <c r="B150" s="74"/>
      <c r="Y150" s="79"/>
      <c r="Z150" s="79"/>
      <c r="AJ150" s="71"/>
      <c r="AK150" s="71"/>
      <c r="AL150" s="71"/>
      <c r="AM150" s="71"/>
      <c r="AN150" s="71"/>
      <c r="AO150" s="71"/>
      <c r="AP150" s="77"/>
      <c r="AQ150" s="77"/>
      <c r="AR150" s="71"/>
    </row>
    <row r="151" spans="2:44" x14ac:dyDescent="0.3">
      <c r="B151" s="74"/>
      <c r="Y151" s="79"/>
      <c r="Z151" s="79"/>
      <c r="AJ151" s="71"/>
      <c r="AK151" s="71"/>
      <c r="AL151" s="71"/>
      <c r="AM151" s="71"/>
      <c r="AN151" s="71"/>
      <c r="AO151" s="71"/>
      <c r="AP151" s="77"/>
      <c r="AQ151" s="77"/>
      <c r="AR151" s="71"/>
    </row>
    <row r="152" spans="2:44" x14ac:dyDescent="0.3">
      <c r="B152" s="74"/>
      <c r="Y152" s="79"/>
      <c r="Z152" s="79"/>
      <c r="AJ152" s="71"/>
      <c r="AK152" s="71"/>
      <c r="AL152" s="71"/>
      <c r="AM152" s="71"/>
      <c r="AN152" s="71"/>
      <c r="AO152" s="71"/>
      <c r="AP152" s="77"/>
      <c r="AQ152" s="77"/>
      <c r="AR152" s="71"/>
    </row>
    <row r="153" spans="2:44" x14ac:dyDescent="0.3">
      <c r="B153" s="74"/>
      <c r="Y153" s="79"/>
      <c r="Z153" s="79"/>
      <c r="AJ153" s="71"/>
      <c r="AK153" s="71"/>
      <c r="AL153" s="71"/>
      <c r="AM153" s="71"/>
      <c r="AN153" s="71"/>
      <c r="AO153" s="71"/>
      <c r="AP153" s="77"/>
      <c r="AQ153" s="77"/>
      <c r="AR153" s="71"/>
    </row>
    <row r="154" spans="2:44" x14ac:dyDescent="0.3">
      <c r="B154" s="74"/>
      <c r="Y154" s="79"/>
      <c r="Z154" s="79"/>
      <c r="AJ154" s="71"/>
      <c r="AK154" s="71"/>
      <c r="AL154" s="71"/>
      <c r="AM154" s="71"/>
      <c r="AN154" s="71"/>
      <c r="AO154" s="71"/>
      <c r="AP154" s="77"/>
      <c r="AQ154" s="77"/>
      <c r="AR154" s="71"/>
    </row>
    <row r="155" spans="2:44" x14ac:dyDescent="0.3">
      <c r="B155" s="74"/>
      <c r="Y155" s="79"/>
      <c r="Z155" s="79"/>
      <c r="AJ155" s="71"/>
      <c r="AK155" s="71"/>
      <c r="AL155" s="71"/>
      <c r="AM155" s="71"/>
      <c r="AN155" s="71"/>
      <c r="AO155" s="71"/>
      <c r="AP155" s="77"/>
      <c r="AQ155" s="77"/>
      <c r="AR155" s="71"/>
    </row>
    <row r="156" spans="2:44" x14ac:dyDescent="0.3">
      <c r="B156" s="74"/>
      <c r="Y156" s="79"/>
      <c r="Z156" s="79"/>
      <c r="AJ156" s="71"/>
      <c r="AK156" s="71"/>
      <c r="AL156" s="71"/>
      <c r="AM156" s="71"/>
      <c r="AN156" s="71"/>
      <c r="AO156" s="71"/>
      <c r="AP156" s="77"/>
      <c r="AQ156" s="77"/>
      <c r="AR156" s="71"/>
    </row>
    <row r="157" spans="2:44" x14ac:dyDescent="0.3">
      <c r="B157" s="74"/>
      <c r="Y157" s="79"/>
      <c r="Z157" s="79"/>
      <c r="AJ157" s="71"/>
      <c r="AK157" s="71"/>
      <c r="AL157" s="71"/>
      <c r="AM157" s="71"/>
      <c r="AN157" s="71"/>
      <c r="AO157" s="71"/>
      <c r="AP157" s="77"/>
      <c r="AQ157" s="77"/>
      <c r="AR157" s="71"/>
    </row>
    <row r="158" spans="2:44" x14ac:dyDescent="0.3">
      <c r="B158" s="74"/>
      <c r="Y158" s="79"/>
      <c r="Z158" s="79"/>
      <c r="AJ158" s="71"/>
      <c r="AK158" s="71"/>
      <c r="AL158" s="71"/>
      <c r="AM158" s="71"/>
      <c r="AN158" s="71"/>
      <c r="AO158" s="71"/>
      <c r="AP158" s="77"/>
      <c r="AQ158" s="77"/>
      <c r="AR158" s="71"/>
    </row>
    <row r="159" spans="2:44" x14ac:dyDescent="0.3">
      <c r="B159" s="74"/>
      <c r="Y159" s="79"/>
      <c r="Z159" s="79"/>
      <c r="AJ159" s="71"/>
      <c r="AK159" s="71"/>
      <c r="AL159" s="71"/>
      <c r="AM159" s="71"/>
      <c r="AN159" s="71"/>
      <c r="AO159" s="71"/>
      <c r="AP159" s="77"/>
      <c r="AQ159" s="77"/>
      <c r="AR159" s="71"/>
    </row>
    <row r="160" spans="2:44" x14ac:dyDescent="0.3">
      <c r="B160" s="74"/>
      <c r="Y160" s="79"/>
      <c r="Z160" s="79"/>
      <c r="AJ160" s="71"/>
      <c r="AK160" s="71"/>
      <c r="AL160" s="71"/>
      <c r="AM160" s="71"/>
      <c r="AN160" s="71"/>
      <c r="AO160" s="71"/>
      <c r="AP160" s="77"/>
      <c r="AQ160" s="77"/>
      <c r="AR160" s="71"/>
    </row>
    <row r="161" spans="2:44" x14ac:dyDescent="0.3">
      <c r="B161" s="74"/>
      <c r="Y161" s="79"/>
      <c r="Z161" s="79"/>
      <c r="AJ161" s="71"/>
      <c r="AK161" s="71"/>
      <c r="AL161" s="71"/>
      <c r="AM161" s="71"/>
      <c r="AN161" s="71"/>
      <c r="AO161" s="71"/>
      <c r="AP161" s="77"/>
      <c r="AQ161" s="77"/>
      <c r="AR161" s="71"/>
    </row>
    <row r="162" spans="2:44" x14ac:dyDescent="0.3">
      <c r="B162" s="74"/>
      <c r="Y162" s="79"/>
      <c r="Z162" s="79"/>
      <c r="AJ162" s="71"/>
      <c r="AK162" s="71"/>
      <c r="AL162" s="71"/>
      <c r="AM162" s="71"/>
      <c r="AN162" s="71"/>
      <c r="AO162" s="71"/>
      <c r="AP162" s="77"/>
      <c r="AQ162" s="77"/>
      <c r="AR162" s="71"/>
    </row>
    <row r="163" spans="2:44" x14ac:dyDescent="0.3">
      <c r="B163" s="74"/>
      <c r="Y163" s="79"/>
      <c r="Z163" s="79"/>
      <c r="AJ163" s="71"/>
      <c r="AK163" s="71"/>
      <c r="AL163" s="71"/>
      <c r="AM163" s="71"/>
      <c r="AN163" s="71"/>
      <c r="AO163" s="71"/>
      <c r="AP163" s="77"/>
      <c r="AQ163" s="77"/>
      <c r="AR163" s="71"/>
    </row>
    <row r="164" spans="2:44" x14ac:dyDescent="0.3">
      <c r="B164" s="74"/>
      <c r="Y164" s="79"/>
      <c r="Z164" s="79"/>
      <c r="AJ164" s="71"/>
      <c r="AK164" s="71"/>
      <c r="AL164" s="71"/>
      <c r="AM164" s="71"/>
      <c r="AN164" s="71"/>
      <c r="AO164" s="71"/>
      <c r="AP164" s="77"/>
      <c r="AQ164" s="77"/>
      <c r="AR164" s="71"/>
    </row>
    <row r="165" spans="2:44" x14ac:dyDescent="0.3">
      <c r="B165" s="74"/>
      <c r="Y165" s="79"/>
      <c r="Z165" s="79"/>
      <c r="AJ165" s="71"/>
      <c r="AK165" s="71"/>
      <c r="AL165" s="71"/>
      <c r="AM165" s="71"/>
      <c r="AN165" s="71"/>
      <c r="AO165" s="71"/>
      <c r="AP165" s="77"/>
      <c r="AQ165" s="77"/>
      <c r="AR165" s="71"/>
    </row>
    <row r="166" spans="2:44" x14ac:dyDescent="0.3">
      <c r="B166" s="74"/>
      <c r="Y166" s="79"/>
      <c r="Z166" s="79"/>
      <c r="AJ166" s="71"/>
      <c r="AK166" s="71"/>
      <c r="AL166" s="71"/>
      <c r="AM166" s="71"/>
      <c r="AN166" s="71"/>
      <c r="AO166" s="71"/>
      <c r="AP166" s="77"/>
      <c r="AQ166" s="77"/>
      <c r="AR166" s="71"/>
    </row>
    <row r="167" spans="2:44" x14ac:dyDescent="0.3">
      <c r="B167" s="74"/>
      <c r="Y167" s="79"/>
      <c r="Z167" s="79"/>
      <c r="AJ167" s="71"/>
      <c r="AK167" s="71"/>
      <c r="AL167" s="71"/>
      <c r="AM167" s="71"/>
      <c r="AN167" s="71"/>
      <c r="AO167" s="71"/>
      <c r="AP167" s="77"/>
      <c r="AQ167" s="77"/>
      <c r="AR167" s="71"/>
    </row>
    <row r="168" spans="2:44" x14ac:dyDescent="0.3">
      <c r="B168" s="74"/>
      <c r="Y168" s="79"/>
      <c r="Z168" s="79"/>
      <c r="AJ168" s="71"/>
      <c r="AK168" s="71"/>
      <c r="AL168" s="71"/>
      <c r="AM168" s="71"/>
      <c r="AN168" s="71"/>
      <c r="AO168" s="71"/>
      <c r="AP168" s="77"/>
      <c r="AQ168" s="77"/>
      <c r="AR168" s="71"/>
    </row>
    <row r="169" spans="2:44" x14ac:dyDescent="0.3">
      <c r="B169" s="74"/>
      <c r="Y169" s="79"/>
      <c r="Z169" s="79"/>
      <c r="AJ169" s="71"/>
      <c r="AK169" s="71"/>
      <c r="AL169" s="71"/>
      <c r="AM169" s="71"/>
      <c r="AN169" s="71"/>
      <c r="AO169" s="71"/>
      <c r="AP169" s="77"/>
      <c r="AQ169" s="77"/>
      <c r="AR169" s="71"/>
    </row>
    <row r="170" spans="2:44" x14ac:dyDescent="0.3">
      <c r="B170" s="74"/>
      <c r="Y170" s="79"/>
      <c r="Z170" s="79"/>
      <c r="AJ170" s="71"/>
      <c r="AK170" s="71"/>
      <c r="AL170" s="71"/>
      <c r="AM170" s="71"/>
      <c r="AN170" s="71"/>
      <c r="AO170" s="71"/>
      <c r="AP170" s="77"/>
      <c r="AQ170" s="77"/>
      <c r="AR170" s="71"/>
    </row>
    <row r="171" spans="2:44" x14ac:dyDescent="0.3">
      <c r="B171" s="74"/>
      <c r="Y171" s="79"/>
      <c r="Z171" s="79"/>
      <c r="AJ171" s="71"/>
      <c r="AK171" s="71"/>
      <c r="AL171" s="71"/>
      <c r="AM171" s="71"/>
      <c r="AN171" s="71"/>
      <c r="AO171" s="71"/>
      <c r="AP171" s="77"/>
      <c r="AQ171" s="77"/>
      <c r="AR171" s="71"/>
    </row>
    <row r="172" spans="2:44" x14ac:dyDescent="0.3">
      <c r="B172" s="74"/>
      <c r="Y172" s="79"/>
      <c r="Z172" s="79"/>
      <c r="AJ172" s="71"/>
      <c r="AK172" s="71"/>
      <c r="AL172" s="71"/>
      <c r="AM172" s="71"/>
      <c r="AN172" s="71"/>
      <c r="AO172" s="71"/>
      <c r="AP172" s="77"/>
      <c r="AQ172" s="77"/>
      <c r="AR172" s="71"/>
    </row>
    <row r="173" spans="2:44" x14ac:dyDescent="0.3">
      <c r="B173" s="74"/>
      <c r="Y173" s="79"/>
      <c r="Z173" s="79"/>
      <c r="AJ173" s="71"/>
      <c r="AK173" s="71"/>
      <c r="AL173" s="71"/>
      <c r="AM173" s="71"/>
      <c r="AN173" s="71"/>
      <c r="AO173" s="71"/>
      <c r="AP173" s="77"/>
      <c r="AQ173" s="77"/>
      <c r="AR173" s="71"/>
    </row>
    <row r="174" spans="2:44" x14ac:dyDescent="0.3">
      <c r="B174" s="74"/>
      <c r="Y174" s="79"/>
      <c r="Z174" s="79"/>
      <c r="AJ174" s="71"/>
      <c r="AK174" s="71"/>
      <c r="AL174" s="71"/>
      <c r="AM174" s="71"/>
      <c r="AN174" s="71"/>
      <c r="AO174" s="71"/>
      <c r="AP174" s="77"/>
      <c r="AQ174" s="77"/>
      <c r="AR174" s="71"/>
    </row>
    <row r="175" spans="2:44" x14ac:dyDescent="0.3">
      <c r="B175" s="74"/>
      <c r="Y175" s="79"/>
      <c r="Z175" s="79"/>
      <c r="AJ175" s="71"/>
      <c r="AK175" s="71"/>
      <c r="AL175" s="71"/>
      <c r="AM175" s="71"/>
      <c r="AN175" s="71"/>
      <c r="AO175" s="71"/>
      <c r="AP175" s="77"/>
      <c r="AQ175" s="77"/>
      <c r="AR175" s="71"/>
    </row>
    <row r="176" spans="2:44" x14ac:dyDescent="0.3">
      <c r="B176" s="74"/>
      <c r="Y176" s="79"/>
      <c r="Z176" s="79"/>
      <c r="AJ176" s="71"/>
      <c r="AK176" s="71"/>
      <c r="AL176" s="71"/>
      <c r="AM176" s="71"/>
      <c r="AN176" s="71"/>
      <c r="AO176" s="71"/>
      <c r="AP176" s="77"/>
      <c r="AQ176" s="77"/>
      <c r="AR176" s="71"/>
    </row>
    <row r="177" spans="2:44" x14ac:dyDescent="0.3">
      <c r="B177" s="74"/>
      <c r="Y177" s="79"/>
      <c r="Z177" s="79"/>
      <c r="AJ177" s="71"/>
      <c r="AK177" s="71"/>
      <c r="AL177" s="71"/>
      <c r="AM177" s="71"/>
      <c r="AN177" s="71"/>
      <c r="AO177" s="71"/>
      <c r="AP177" s="77"/>
      <c r="AQ177" s="77"/>
      <c r="AR177" s="71"/>
    </row>
    <row r="178" spans="2:44" x14ac:dyDescent="0.3">
      <c r="B178" s="74"/>
      <c r="Y178" s="79"/>
      <c r="Z178" s="79"/>
      <c r="AJ178" s="71"/>
      <c r="AK178" s="71"/>
      <c r="AL178" s="71"/>
      <c r="AM178" s="71"/>
      <c r="AN178" s="71"/>
      <c r="AO178" s="71"/>
      <c r="AP178" s="77"/>
      <c r="AQ178" s="77"/>
      <c r="AR178" s="71"/>
    </row>
    <row r="179" spans="2:44" x14ac:dyDescent="0.3">
      <c r="B179" s="74"/>
      <c r="Y179" s="79"/>
      <c r="Z179" s="79"/>
      <c r="AJ179" s="71"/>
      <c r="AK179" s="71"/>
      <c r="AL179" s="71"/>
      <c r="AM179" s="71"/>
      <c r="AN179" s="71"/>
      <c r="AO179" s="71"/>
      <c r="AP179" s="77"/>
      <c r="AQ179" s="77"/>
      <c r="AR179" s="71"/>
    </row>
    <row r="180" spans="2:44" x14ac:dyDescent="0.3">
      <c r="B180" s="74"/>
      <c r="Y180" s="79"/>
      <c r="Z180" s="79"/>
      <c r="AJ180" s="71"/>
      <c r="AK180" s="71"/>
      <c r="AL180" s="71"/>
      <c r="AM180" s="71"/>
      <c r="AN180" s="71"/>
      <c r="AO180" s="71"/>
      <c r="AP180" s="77"/>
      <c r="AQ180" s="77"/>
      <c r="AR180" s="71"/>
    </row>
    <row r="181" spans="2:44" x14ac:dyDescent="0.3">
      <c r="B181" s="74"/>
      <c r="Y181" s="79"/>
      <c r="Z181" s="79"/>
      <c r="AJ181" s="71"/>
      <c r="AK181" s="71"/>
      <c r="AL181" s="71"/>
      <c r="AM181" s="71"/>
      <c r="AN181" s="71"/>
      <c r="AO181" s="71"/>
      <c r="AP181" s="77"/>
      <c r="AQ181" s="77"/>
      <c r="AR181" s="71"/>
    </row>
    <row r="182" spans="2:44" x14ac:dyDescent="0.3">
      <c r="B182" s="74"/>
      <c r="Y182" s="79"/>
      <c r="Z182" s="79"/>
      <c r="AJ182" s="71"/>
      <c r="AK182" s="71"/>
      <c r="AL182" s="71"/>
      <c r="AM182" s="71"/>
      <c r="AN182" s="71"/>
      <c r="AO182" s="71"/>
      <c r="AP182" s="77"/>
      <c r="AQ182" s="77"/>
      <c r="AR182" s="71"/>
    </row>
    <row r="183" spans="2:44" x14ac:dyDescent="0.3">
      <c r="B183" s="74"/>
      <c r="Y183" s="79"/>
      <c r="Z183" s="79"/>
      <c r="AJ183" s="71"/>
      <c r="AK183" s="71"/>
      <c r="AL183" s="71"/>
      <c r="AM183" s="71"/>
      <c r="AN183" s="71"/>
      <c r="AO183" s="71"/>
      <c r="AP183" s="77"/>
      <c r="AQ183" s="77"/>
      <c r="AR183" s="71"/>
    </row>
    <row r="184" spans="2:44" x14ac:dyDescent="0.3">
      <c r="B184" s="74"/>
      <c r="Y184" s="79"/>
      <c r="Z184" s="79"/>
      <c r="AJ184" s="71"/>
      <c r="AK184" s="71"/>
      <c r="AL184" s="71"/>
      <c r="AM184" s="71"/>
      <c r="AN184" s="71"/>
      <c r="AO184" s="71"/>
      <c r="AP184" s="77"/>
      <c r="AQ184" s="77"/>
      <c r="AR184" s="71"/>
    </row>
    <row r="185" spans="2:44" x14ac:dyDescent="0.3">
      <c r="B185" s="74"/>
      <c r="Y185" s="79"/>
      <c r="Z185" s="79"/>
      <c r="AJ185" s="71"/>
      <c r="AK185" s="71"/>
      <c r="AL185" s="71"/>
      <c r="AM185" s="71"/>
      <c r="AN185" s="71"/>
      <c r="AO185" s="71"/>
      <c r="AP185" s="77"/>
      <c r="AQ185" s="77"/>
      <c r="AR185" s="71"/>
    </row>
    <row r="186" spans="2:44" x14ac:dyDescent="0.3">
      <c r="B186" s="74"/>
      <c r="Y186" s="79"/>
      <c r="Z186" s="79"/>
      <c r="AJ186" s="71"/>
      <c r="AK186" s="71"/>
      <c r="AL186" s="71"/>
      <c r="AM186" s="71"/>
      <c r="AN186" s="71"/>
      <c r="AO186" s="71"/>
      <c r="AP186" s="77"/>
      <c r="AQ186" s="77"/>
      <c r="AR186" s="71"/>
    </row>
    <row r="187" spans="2:44" x14ac:dyDescent="0.3">
      <c r="B187" s="74"/>
      <c r="Y187" s="79"/>
      <c r="Z187" s="79"/>
      <c r="AJ187" s="71"/>
      <c r="AK187" s="71"/>
      <c r="AL187" s="71"/>
      <c r="AM187" s="71"/>
      <c r="AN187" s="71"/>
      <c r="AO187" s="71"/>
      <c r="AP187" s="77"/>
      <c r="AQ187" s="77"/>
      <c r="AR187" s="71"/>
    </row>
    <row r="188" spans="2:44" x14ac:dyDescent="0.3">
      <c r="B188" s="74"/>
      <c r="Y188" s="79"/>
      <c r="Z188" s="79"/>
      <c r="AJ188" s="71"/>
      <c r="AK188" s="71"/>
      <c r="AL188" s="71"/>
      <c r="AM188" s="71"/>
      <c r="AN188" s="71"/>
      <c r="AO188" s="71"/>
      <c r="AP188" s="77"/>
      <c r="AQ188" s="77"/>
      <c r="AR188" s="71"/>
    </row>
    <row r="189" spans="2:44" x14ac:dyDescent="0.3">
      <c r="B189" s="74"/>
      <c r="Y189" s="79"/>
      <c r="Z189" s="79"/>
      <c r="AJ189" s="71"/>
      <c r="AK189" s="71"/>
      <c r="AL189" s="71"/>
      <c r="AM189" s="71"/>
      <c r="AN189" s="71"/>
      <c r="AO189" s="71"/>
      <c r="AP189" s="77"/>
      <c r="AQ189" s="77"/>
      <c r="AR189" s="71"/>
    </row>
    <row r="190" spans="2:44" x14ac:dyDescent="0.3">
      <c r="B190" s="74"/>
      <c r="Y190" s="79"/>
      <c r="Z190" s="79"/>
      <c r="AJ190" s="71"/>
      <c r="AK190" s="71"/>
      <c r="AL190" s="71"/>
      <c r="AM190" s="71"/>
      <c r="AN190" s="71"/>
      <c r="AO190" s="71"/>
      <c r="AP190" s="77"/>
      <c r="AQ190" s="77"/>
      <c r="AR190" s="71"/>
    </row>
    <row r="191" spans="2:44" x14ac:dyDescent="0.3">
      <c r="B191" s="74"/>
      <c r="Y191" s="79"/>
      <c r="Z191" s="79"/>
      <c r="AJ191" s="71"/>
      <c r="AK191" s="71"/>
      <c r="AL191" s="71"/>
      <c r="AM191" s="71"/>
      <c r="AN191" s="71"/>
      <c r="AO191" s="71"/>
      <c r="AP191" s="77"/>
      <c r="AQ191" s="77"/>
      <c r="AR191" s="71"/>
    </row>
    <row r="192" spans="2:44" x14ac:dyDescent="0.3">
      <c r="B192" s="74"/>
      <c r="Y192" s="79"/>
      <c r="Z192" s="79"/>
      <c r="AJ192" s="71"/>
      <c r="AK192" s="71"/>
      <c r="AL192" s="71"/>
      <c r="AM192" s="71"/>
      <c r="AN192" s="71"/>
      <c r="AO192" s="71"/>
      <c r="AP192" s="77"/>
      <c r="AQ192" s="77"/>
      <c r="AR192" s="71"/>
    </row>
    <row r="193" spans="2:44" x14ac:dyDescent="0.3">
      <c r="B193" s="74"/>
      <c r="Y193" s="79"/>
      <c r="Z193" s="79"/>
      <c r="AJ193" s="71"/>
      <c r="AK193" s="71"/>
      <c r="AL193" s="71"/>
      <c r="AM193" s="71"/>
      <c r="AN193" s="71"/>
      <c r="AO193" s="71"/>
      <c r="AP193" s="77"/>
      <c r="AQ193" s="77"/>
      <c r="AR193" s="71"/>
    </row>
    <row r="194" spans="2:44" x14ac:dyDescent="0.3">
      <c r="B194" s="74"/>
      <c r="Y194" s="79"/>
      <c r="Z194" s="79"/>
      <c r="AJ194" s="71"/>
      <c r="AK194" s="71"/>
      <c r="AL194" s="71"/>
      <c r="AM194" s="71"/>
      <c r="AN194" s="71"/>
      <c r="AO194" s="71"/>
      <c r="AP194" s="77"/>
      <c r="AQ194" s="77"/>
      <c r="AR194" s="71"/>
    </row>
    <row r="195" spans="2:44" x14ac:dyDescent="0.3">
      <c r="B195" s="74"/>
      <c r="Y195" s="79"/>
      <c r="Z195" s="79"/>
      <c r="AJ195" s="71"/>
      <c r="AK195" s="71"/>
      <c r="AL195" s="71"/>
      <c r="AM195" s="71"/>
      <c r="AN195" s="71"/>
      <c r="AO195" s="71"/>
      <c r="AP195" s="77"/>
      <c r="AQ195" s="77"/>
      <c r="AR195" s="71"/>
    </row>
    <row r="196" spans="2:44" x14ac:dyDescent="0.3">
      <c r="B196" s="74"/>
      <c r="Y196" s="79"/>
      <c r="Z196" s="79"/>
      <c r="AJ196" s="71"/>
      <c r="AK196" s="71"/>
      <c r="AL196" s="71"/>
      <c r="AM196" s="71"/>
      <c r="AN196" s="71"/>
      <c r="AO196" s="71"/>
      <c r="AP196" s="77"/>
      <c r="AQ196" s="77"/>
      <c r="AR196" s="71"/>
    </row>
    <row r="197" spans="2:44" x14ac:dyDescent="0.3">
      <c r="B197" s="74"/>
      <c r="Y197" s="79"/>
      <c r="Z197" s="79"/>
      <c r="AJ197" s="71"/>
      <c r="AK197" s="71"/>
      <c r="AL197" s="71"/>
      <c r="AM197" s="71"/>
      <c r="AN197" s="71"/>
      <c r="AO197" s="71"/>
      <c r="AP197" s="77"/>
      <c r="AQ197" s="77"/>
      <c r="AR197" s="71"/>
    </row>
    <row r="198" spans="2:44" x14ac:dyDescent="0.3">
      <c r="B198" s="74"/>
      <c r="Y198" s="79"/>
      <c r="Z198" s="79"/>
      <c r="AJ198" s="71"/>
      <c r="AK198" s="71"/>
      <c r="AL198" s="71"/>
      <c r="AM198" s="71"/>
      <c r="AN198" s="71"/>
      <c r="AO198" s="71"/>
      <c r="AP198" s="77"/>
      <c r="AQ198" s="77"/>
      <c r="AR198" s="71"/>
    </row>
    <row r="199" spans="2:44" x14ac:dyDescent="0.3">
      <c r="B199" s="74"/>
      <c r="Y199" s="79"/>
      <c r="Z199" s="79"/>
      <c r="AJ199" s="71"/>
      <c r="AK199" s="71"/>
      <c r="AL199" s="71"/>
      <c r="AM199" s="71"/>
      <c r="AN199" s="71"/>
      <c r="AO199" s="71"/>
      <c r="AP199" s="77"/>
      <c r="AQ199" s="77"/>
      <c r="AR199" s="71"/>
    </row>
    <row r="200" spans="2:44" x14ac:dyDescent="0.3">
      <c r="B200" s="74"/>
      <c r="Y200" s="79"/>
      <c r="Z200" s="79"/>
      <c r="AJ200" s="71"/>
      <c r="AK200" s="71"/>
      <c r="AL200" s="71"/>
      <c r="AM200" s="71"/>
      <c r="AN200" s="71"/>
      <c r="AO200" s="71"/>
      <c r="AP200" s="77"/>
      <c r="AQ200" s="77"/>
      <c r="AR200" s="71"/>
    </row>
    <row r="201" spans="2:44" x14ac:dyDescent="0.3">
      <c r="B201" s="74"/>
      <c r="Y201" s="79"/>
      <c r="Z201" s="79"/>
      <c r="AJ201" s="71"/>
      <c r="AK201" s="71"/>
      <c r="AL201" s="71"/>
      <c r="AM201" s="71"/>
      <c r="AN201" s="71"/>
      <c r="AO201" s="71"/>
      <c r="AP201" s="77"/>
      <c r="AQ201" s="77"/>
      <c r="AR201" s="71"/>
    </row>
    <row r="202" spans="2:44" x14ac:dyDescent="0.3">
      <c r="B202" s="74"/>
      <c r="Y202" s="79"/>
      <c r="Z202" s="79"/>
      <c r="AJ202" s="71"/>
      <c r="AK202" s="71"/>
      <c r="AL202" s="71"/>
      <c r="AM202" s="71"/>
      <c r="AN202" s="71"/>
      <c r="AO202" s="71"/>
      <c r="AP202" s="77"/>
      <c r="AQ202" s="77"/>
      <c r="AR202" s="71"/>
    </row>
    <row r="203" spans="2:44" x14ac:dyDescent="0.3">
      <c r="B203" s="74"/>
      <c r="Y203" s="79"/>
      <c r="Z203" s="79"/>
      <c r="AJ203" s="71"/>
      <c r="AK203" s="71"/>
      <c r="AL203" s="71"/>
      <c r="AM203" s="71"/>
      <c r="AN203" s="71"/>
      <c r="AO203" s="71"/>
      <c r="AP203" s="77"/>
      <c r="AQ203" s="77"/>
      <c r="AR203" s="71"/>
    </row>
    <row r="204" spans="2:44" x14ac:dyDescent="0.3">
      <c r="B204" s="74"/>
      <c r="Y204" s="79"/>
      <c r="Z204" s="79"/>
      <c r="AJ204" s="71"/>
      <c r="AK204" s="71"/>
      <c r="AL204" s="71"/>
      <c r="AM204" s="71"/>
      <c r="AN204" s="71"/>
      <c r="AO204" s="71"/>
      <c r="AP204" s="77"/>
      <c r="AQ204" s="77"/>
      <c r="AR204" s="71"/>
    </row>
    <row r="205" spans="2:44" x14ac:dyDescent="0.3">
      <c r="B205" s="74"/>
      <c r="Y205" s="79"/>
      <c r="Z205" s="79"/>
      <c r="AJ205" s="71"/>
      <c r="AK205" s="71"/>
      <c r="AL205" s="71"/>
      <c r="AM205" s="71"/>
      <c r="AN205" s="71"/>
      <c r="AO205" s="71"/>
      <c r="AP205" s="77"/>
      <c r="AQ205" s="77"/>
      <c r="AR205" s="71"/>
    </row>
    <row r="206" spans="2:44" x14ac:dyDescent="0.3">
      <c r="B206" s="74"/>
      <c r="Y206" s="79"/>
      <c r="Z206" s="79"/>
      <c r="AJ206" s="71"/>
      <c r="AK206" s="71"/>
      <c r="AL206" s="71"/>
      <c r="AM206" s="71"/>
      <c r="AN206" s="71"/>
      <c r="AO206" s="71"/>
      <c r="AP206" s="77"/>
      <c r="AQ206" s="77"/>
      <c r="AR206" s="71"/>
    </row>
    <row r="207" spans="2:44" x14ac:dyDescent="0.3">
      <c r="B207" s="74"/>
      <c r="Y207" s="79"/>
      <c r="Z207" s="79"/>
      <c r="AJ207" s="71"/>
      <c r="AK207" s="71"/>
      <c r="AL207" s="71"/>
      <c r="AM207" s="71"/>
      <c r="AN207" s="71"/>
      <c r="AO207" s="71"/>
      <c r="AP207" s="77"/>
      <c r="AQ207" s="77"/>
      <c r="AR207" s="71"/>
    </row>
    <row r="208" spans="2:44" x14ac:dyDescent="0.3">
      <c r="B208" s="74"/>
      <c r="Y208" s="79"/>
      <c r="Z208" s="79"/>
      <c r="AJ208" s="71"/>
      <c r="AK208" s="71"/>
      <c r="AL208" s="71"/>
      <c r="AM208" s="71"/>
      <c r="AN208" s="71"/>
      <c r="AO208" s="71"/>
      <c r="AP208" s="77"/>
      <c r="AQ208" s="77"/>
      <c r="AR208" s="71"/>
    </row>
    <row r="209" spans="2:44" x14ac:dyDescent="0.3">
      <c r="B209" s="74"/>
      <c r="Y209" s="79"/>
      <c r="Z209" s="79"/>
      <c r="AJ209" s="71"/>
      <c r="AK209" s="71"/>
      <c r="AL209" s="71"/>
      <c r="AM209" s="71"/>
      <c r="AN209" s="71"/>
      <c r="AO209" s="71"/>
      <c r="AP209" s="77"/>
      <c r="AQ209" s="77"/>
      <c r="AR209" s="71"/>
    </row>
    <row r="210" spans="2:44" x14ac:dyDescent="0.3">
      <c r="B210" s="74"/>
      <c r="Y210" s="79"/>
      <c r="Z210" s="79"/>
      <c r="AJ210" s="71"/>
      <c r="AK210" s="71"/>
      <c r="AL210" s="71"/>
      <c r="AM210" s="71"/>
      <c r="AN210" s="71"/>
      <c r="AO210" s="71"/>
      <c r="AP210" s="77"/>
      <c r="AQ210" s="77"/>
      <c r="AR210" s="71"/>
    </row>
    <row r="211" spans="2:44" x14ac:dyDescent="0.3">
      <c r="B211" s="74"/>
      <c r="Y211" s="79"/>
      <c r="Z211" s="79"/>
      <c r="AJ211" s="71"/>
      <c r="AK211" s="71"/>
      <c r="AL211" s="71"/>
      <c r="AM211" s="71"/>
      <c r="AN211" s="71"/>
      <c r="AO211" s="71"/>
      <c r="AP211" s="77"/>
      <c r="AQ211" s="77"/>
      <c r="AR211" s="71"/>
    </row>
    <row r="212" spans="2:44" x14ac:dyDescent="0.3">
      <c r="B212" s="74"/>
      <c r="Y212" s="79"/>
      <c r="Z212" s="79"/>
      <c r="AJ212" s="71"/>
      <c r="AK212" s="71"/>
      <c r="AL212" s="71"/>
      <c r="AM212" s="71"/>
      <c r="AN212" s="71"/>
      <c r="AO212" s="71"/>
      <c r="AP212" s="77"/>
      <c r="AQ212" s="77"/>
      <c r="AR212" s="71"/>
    </row>
    <row r="213" spans="2:44" x14ac:dyDescent="0.3">
      <c r="B213" s="74"/>
      <c r="Y213" s="79"/>
      <c r="Z213" s="79"/>
      <c r="AJ213" s="71"/>
      <c r="AK213" s="71"/>
      <c r="AL213" s="71"/>
      <c r="AM213" s="71"/>
      <c r="AN213" s="71"/>
      <c r="AO213" s="71"/>
      <c r="AP213" s="77"/>
      <c r="AQ213" s="77"/>
      <c r="AR213" s="71"/>
    </row>
    <row r="214" spans="2:44" x14ac:dyDescent="0.3">
      <c r="B214" s="74"/>
      <c r="Y214" s="79"/>
      <c r="Z214" s="79"/>
      <c r="AJ214" s="71"/>
      <c r="AK214" s="71"/>
      <c r="AL214" s="71"/>
      <c r="AM214" s="71"/>
      <c r="AN214" s="71"/>
      <c r="AO214" s="71"/>
      <c r="AP214" s="77"/>
      <c r="AQ214" s="77"/>
      <c r="AR214" s="71"/>
    </row>
    <row r="215" spans="2:44" x14ac:dyDescent="0.3">
      <c r="B215" s="74"/>
      <c r="Y215" s="79"/>
      <c r="Z215" s="79"/>
      <c r="AJ215" s="71"/>
      <c r="AK215" s="71"/>
      <c r="AL215" s="71"/>
      <c r="AM215" s="71"/>
      <c r="AN215" s="71"/>
      <c r="AO215" s="71"/>
      <c r="AP215" s="77"/>
      <c r="AQ215" s="77"/>
      <c r="AR215" s="71"/>
    </row>
    <row r="216" spans="2:44" x14ac:dyDescent="0.3">
      <c r="B216" s="74"/>
      <c r="Y216" s="79"/>
      <c r="Z216" s="79"/>
      <c r="AJ216" s="71"/>
      <c r="AK216" s="71"/>
      <c r="AL216" s="71"/>
      <c r="AM216" s="71"/>
      <c r="AN216" s="71"/>
      <c r="AO216" s="71"/>
      <c r="AP216" s="77"/>
      <c r="AQ216" s="77"/>
      <c r="AR216" s="71"/>
    </row>
    <row r="217" spans="2:44" x14ac:dyDescent="0.3">
      <c r="B217" s="74"/>
      <c r="Y217" s="79"/>
      <c r="Z217" s="79"/>
      <c r="AJ217" s="71"/>
      <c r="AK217" s="71"/>
      <c r="AL217" s="71"/>
      <c r="AM217" s="71"/>
      <c r="AN217" s="71"/>
      <c r="AO217" s="71"/>
      <c r="AP217" s="77"/>
      <c r="AQ217" s="77"/>
      <c r="AR217" s="71"/>
    </row>
    <row r="218" spans="2:44" x14ac:dyDescent="0.3">
      <c r="B218" s="74"/>
      <c r="Y218" s="79"/>
      <c r="Z218" s="79"/>
      <c r="AJ218" s="71"/>
      <c r="AK218" s="71"/>
      <c r="AL218" s="71"/>
      <c r="AM218" s="71"/>
      <c r="AN218" s="71"/>
      <c r="AO218" s="71"/>
      <c r="AP218" s="77"/>
      <c r="AQ218" s="77"/>
      <c r="AR218" s="71"/>
    </row>
    <row r="219" spans="2:44" x14ac:dyDescent="0.3">
      <c r="B219" s="74"/>
      <c r="Y219" s="79"/>
      <c r="Z219" s="79"/>
      <c r="AJ219" s="71"/>
      <c r="AK219" s="71"/>
      <c r="AL219" s="71"/>
      <c r="AM219" s="71"/>
      <c r="AN219" s="71"/>
      <c r="AO219" s="71"/>
      <c r="AP219" s="77"/>
      <c r="AQ219" s="77"/>
      <c r="AR219" s="71"/>
    </row>
    <row r="220" spans="2:44" x14ac:dyDescent="0.3">
      <c r="B220" s="74"/>
      <c r="Y220" s="79"/>
      <c r="Z220" s="79"/>
      <c r="AJ220" s="71"/>
      <c r="AK220" s="71"/>
      <c r="AL220" s="71"/>
      <c r="AM220" s="71"/>
      <c r="AN220" s="71"/>
      <c r="AO220" s="71"/>
      <c r="AP220" s="77"/>
      <c r="AQ220" s="77"/>
      <c r="AR220" s="71"/>
    </row>
    <row r="221" spans="2:44" x14ac:dyDescent="0.3">
      <c r="B221" s="74"/>
      <c r="Y221" s="79"/>
      <c r="Z221" s="79"/>
      <c r="AJ221" s="71"/>
      <c r="AK221" s="71"/>
      <c r="AL221" s="71"/>
      <c r="AM221" s="71"/>
      <c r="AN221" s="71"/>
      <c r="AO221" s="71"/>
      <c r="AP221" s="77"/>
      <c r="AQ221" s="77"/>
      <c r="AR221" s="71"/>
    </row>
    <row r="222" spans="2:44" x14ac:dyDescent="0.3">
      <c r="B222" s="74"/>
      <c r="Y222" s="79"/>
      <c r="Z222" s="79"/>
      <c r="AJ222" s="71"/>
      <c r="AK222" s="71"/>
      <c r="AL222" s="71"/>
      <c r="AM222" s="71"/>
      <c r="AN222" s="71"/>
      <c r="AO222" s="71"/>
      <c r="AP222" s="77"/>
      <c r="AQ222" s="77"/>
      <c r="AR222" s="71"/>
    </row>
    <row r="223" spans="2:44" x14ac:dyDescent="0.3">
      <c r="B223" s="74"/>
      <c r="Y223" s="79"/>
      <c r="Z223" s="79"/>
      <c r="AJ223" s="71"/>
      <c r="AK223" s="71"/>
      <c r="AL223" s="71"/>
      <c r="AM223" s="71"/>
      <c r="AN223" s="71"/>
      <c r="AO223" s="71"/>
      <c r="AP223" s="77"/>
      <c r="AQ223" s="77"/>
      <c r="AR223" s="71"/>
    </row>
    <row r="224" spans="2:44" x14ac:dyDescent="0.3">
      <c r="B224" s="74"/>
      <c r="Y224" s="79"/>
      <c r="Z224" s="79"/>
      <c r="AJ224" s="71"/>
      <c r="AK224" s="71"/>
      <c r="AL224" s="71"/>
      <c r="AM224" s="71"/>
      <c r="AN224" s="71"/>
      <c r="AO224" s="71"/>
      <c r="AP224" s="77"/>
      <c r="AQ224" s="77"/>
      <c r="AR224" s="71"/>
    </row>
    <row r="225" spans="2:44" x14ac:dyDescent="0.3">
      <c r="B225" s="74"/>
      <c r="Y225" s="79"/>
      <c r="Z225" s="79"/>
      <c r="AJ225" s="71"/>
      <c r="AK225" s="71"/>
      <c r="AL225" s="71"/>
      <c r="AM225" s="71"/>
      <c r="AN225" s="71"/>
      <c r="AO225" s="71"/>
      <c r="AP225" s="77"/>
      <c r="AQ225" s="77"/>
      <c r="AR225" s="71"/>
    </row>
    <row r="226" spans="2:44" x14ac:dyDescent="0.3">
      <c r="B226" s="74"/>
      <c r="Y226" s="79"/>
      <c r="Z226" s="79"/>
      <c r="AJ226" s="71"/>
      <c r="AK226" s="71"/>
      <c r="AL226" s="71"/>
      <c r="AM226" s="71"/>
      <c r="AN226" s="71"/>
      <c r="AO226" s="71"/>
      <c r="AP226" s="77"/>
      <c r="AQ226" s="77"/>
      <c r="AR226" s="71"/>
    </row>
    <row r="227" spans="2:44" x14ac:dyDescent="0.3">
      <c r="B227" s="74"/>
      <c r="Y227" s="79"/>
      <c r="Z227" s="79"/>
      <c r="AJ227" s="71"/>
      <c r="AK227" s="71"/>
      <c r="AL227" s="71"/>
      <c r="AM227" s="71"/>
      <c r="AN227" s="71"/>
      <c r="AO227" s="71"/>
      <c r="AP227" s="77"/>
      <c r="AQ227" s="77"/>
      <c r="AR227" s="71"/>
    </row>
    <row r="228" spans="2:44" x14ac:dyDescent="0.3">
      <c r="B228" s="74"/>
      <c r="Y228" s="79"/>
      <c r="Z228" s="79"/>
      <c r="AJ228" s="71"/>
      <c r="AK228" s="71"/>
      <c r="AL228" s="71"/>
      <c r="AM228" s="71"/>
      <c r="AN228" s="71"/>
      <c r="AO228" s="71"/>
      <c r="AP228" s="77"/>
      <c r="AQ228" s="77"/>
      <c r="AR228" s="71"/>
    </row>
    <row r="229" spans="2:44" x14ac:dyDescent="0.3">
      <c r="B229" s="74"/>
      <c r="Y229" s="79"/>
      <c r="Z229" s="79"/>
      <c r="AJ229" s="71"/>
      <c r="AK229" s="71"/>
      <c r="AL229" s="71"/>
      <c r="AM229" s="71"/>
      <c r="AN229" s="71"/>
      <c r="AO229" s="71"/>
      <c r="AP229" s="77"/>
      <c r="AQ229" s="77"/>
      <c r="AR229" s="71"/>
    </row>
    <row r="230" spans="2:44" x14ac:dyDescent="0.3">
      <c r="B230" s="74"/>
      <c r="Y230" s="79"/>
      <c r="Z230" s="79"/>
      <c r="AJ230" s="71"/>
      <c r="AK230" s="71"/>
      <c r="AL230" s="71"/>
      <c r="AM230" s="71"/>
      <c r="AN230" s="71"/>
      <c r="AO230" s="71"/>
      <c r="AP230" s="77"/>
      <c r="AQ230" s="77"/>
      <c r="AR230" s="71"/>
    </row>
    <row r="231" spans="2:44" x14ac:dyDescent="0.3">
      <c r="B231" s="74"/>
      <c r="Y231" s="79"/>
      <c r="Z231" s="79"/>
      <c r="AJ231" s="71"/>
      <c r="AK231" s="71"/>
      <c r="AL231" s="71"/>
      <c r="AM231" s="71"/>
      <c r="AN231" s="71"/>
      <c r="AO231" s="71"/>
      <c r="AP231" s="77"/>
      <c r="AQ231" s="77"/>
      <c r="AR231" s="71"/>
    </row>
    <row r="232" spans="2:44" x14ac:dyDescent="0.3">
      <c r="B232" s="74"/>
      <c r="Y232" s="79"/>
      <c r="Z232" s="79"/>
      <c r="AJ232" s="71"/>
      <c r="AK232" s="71"/>
      <c r="AL232" s="71"/>
      <c r="AM232" s="71"/>
      <c r="AN232" s="71"/>
      <c r="AO232" s="71"/>
      <c r="AP232" s="77"/>
      <c r="AQ232" s="77"/>
      <c r="AR232" s="71"/>
    </row>
    <row r="233" spans="2:44" x14ac:dyDescent="0.3">
      <c r="B233" s="74"/>
      <c r="Y233" s="79"/>
      <c r="Z233" s="79"/>
      <c r="AJ233" s="71"/>
      <c r="AK233" s="71"/>
      <c r="AL233" s="71"/>
      <c r="AM233" s="71"/>
      <c r="AN233" s="71"/>
      <c r="AO233" s="71"/>
      <c r="AP233" s="77"/>
      <c r="AQ233" s="77"/>
      <c r="AR233" s="71"/>
    </row>
    <row r="234" spans="2:44" x14ac:dyDescent="0.3">
      <c r="B234" s="74"/>
      <c r="Y234" s="79"/>
      <c r="Z234" s="79"/>
      <c r="AJ234" s="71"/>
      <c r="AK234" s="71"/>
      <c r="AL234" s="71"/>
      <c r="AM234" s="71"/>
      <c r="AN234" s="71"/>
      <c r="AO234" s="71"/>
      <c r="AP234" s="77"/>
      <c r="AQ234" s="77"/>
      <c r="AR234" s="71"/>
    </row>
    <row r="235" spans="2:44" x14ac:dyDescent="0.3">
      <c r="B235" s="74"/>
      <c r="Y235" s="79"/>
      <c r="Z235" s="79"/>
      <c r="AJ235" s="71"/>
      <c r="AK235" s="71"/>
      <c r="AL235" s="71"/>
      <c r="AM235" s="71"/>
      <c r="AN235" s="71"/>
      <c r="AO235" s="71"/>
      <c r="AP235" s="77"/>
      <c r="AQ235" s="77"/>
      <c r="AR235" s="71"/>
    </row>
    <row r="236" spans="2:44" x14ac:dyDescent="0.3">
      <c r="B236" s="74"/>
      <c r="Y236" s="79"/>
      <c r="Z236" s="79"/>
      <c r="AJ236" s="71"/>
      <c r="AK236" s="71"/>
      <c r="AL236" s="71"/>
      <c r="AM236" s="71"/>
      <c r="AN236" s="71"/>
      <c r="AO236" s="71"/>
      <c r="AP236" s="77"/>
      <c r="AQ236" s="77"/>
      <c r="AR236" s="71"/>
    </row>
    <row r="237" spans="2:44" x14ac:dyDescent="0.3">
      <c r="B237" s="74"/>
      <c r="Y237" s="79"/>
      <c r="Z237" s="79"/>
      <c r="AJ237" s="71"/>
      <c r="AK237" s="71"/>
      <c r="AL237" s="71"/>
      <c r="AM237" s="71"/>
      <c r="AN237" s="71"/>
      <c r="AO237" s="71"/>
      <c r="AP237" s="77"/>
      <c r="AQ237" s="77"/>
      <c r="AR237" s="71"/>
    </row>
    <row r="238" spans="2:44" x14ac:dyDescent="0.3">
      <c r="B238" s="74"/>
      <c r="Y238" s="79"/>
      <c r="Z238" s="79"/>
      <c r="AJ238" s="71"/>
      <c r="AK238" s="71"/>
      <c r="AL238" s="71"/>
      <c r="AM238" s="71"/>
      <c r="AN238" s="71"/>
      <c r="AO238" s="71"/>
      <c r="AP238" s="77"/>
      <c r="AQ238" s="77"/>
      <c r="AR238" s="71"/>
    </row>
    <row r="239" spans="2:44" x14ac:dyDescent="0.3">
      <c r="B239" s="74"/>
      <c r="Y239" s="79"/>
      <c r="Z239" s="79"/>
      <c r="AJ239" s="71"/>
      <c r="AK239" s="71"/>
      <c r="AL239" s="71"/>
      <c r="AM239" s="71"/>
      <c r="AN239" s="71"/>
      <c r="AO239" s="71"/>
      <c r="AP239" s="77"/>
      <c r="AQ239" s="77"/>
      <c r="AR239" s="71"/>
    </row>
    <row r="240" spans="2:44" x14ac:dyDescent="0.3">
      <c r="B240" s="74"/>
      <c r="Y240" s="79"/>
      <c r="Z240" s="79"/>
      <c r="AJ240" s="71"/>
      <c r="AK240" s="71"/>
      <c r="AL240" s="71"/>
      <c r="AM240" s="71"/>
      <c r="AN240" s="71"/>
      <c r="AO240" s="71"/>
      <c r="AP240" s="77"/>
      <c r="AQ240" s="77"/>
      <c r="AR240" s="71"/>
    </row>
    <row r="241" spans="2:44" x14ac:dyDescent="0.3">
      <c r="B241" s="74"/>
      <c r="Y241" s="79"/>
      <c r="Z241" s="79"/>
      <c r="AJ241" s="71"/>
      <c r="AK241" s="71"/>
      <c r="AL241" s="71"/>
      <c r="AM241" s="71"/>
      <c r="AN241" s="71"/>
      <c r="AO241" s="71"/>
      <c r="AP241" s="77"/>
      <c r="AQ241" s="77"/>
      <c r="AR241" s="71"/>
    </row>
    <row r="242" spans="2:44" x14ac:dyDescent="0.3">
      <c r="B242" s="74"/>
      <c r="Y242" s="79"/>
      <c r="Z242" s="79"/>
      <c r="AJ242" s="71"/>
      <c r="AK242" s="71"/>
      <c r="AL242" s="71"/>
      <c r="AM242" s="71"/>
      <c r="AN242" s="71"/>
      <c r="AO242" s="71"/>
      <c r="AP242" s="77"/>
      <c r="AQ242" s="77"/>
      <c r="AR242" s="71"/>
    </row>
    <row r="243" spans="2:44" x14ac:dyDescent="0.3">
      <c r="B243" s="74"/>
      <c r="Y243" s="79"/>
      <c r="Z243" s="79"/>
      <c r="AJ243" s="71"/>
      <c r="AK243" s="71"/>
      <c r="AL243" s="71"/>
      <c r="AM243" s="71"/>
      <c r="AN243" s="71"/>
      <c r="AO243" s="71"/>
      <c r="AP243" s="77"/>
      <c r="AQ243" s="77"/>
      <c r="AR243" s="71"/>
    </row>
    <row r="244" spans="2:44" x14ac:dyDescent="0.3">
      <c r="B244" s="74"/>
      <c r="Y244" s="79"/>
      <c r="Z244" s="79"/>
      <c r="AJ244" s="71"/>
      <c r="AK244" s="71"/>
      <c r="AL244" s="71"/>
      <c r="AM244" s="71"/>
      <c r="AN244" s="71"/>
      <c r="AO244" s="71"/>
      <c r="AP244" s="77"/>
      <c r="AQ244" s="77"/>
      <c r="AR244" s="71"/>
    </row>
    <row r="245" spans="2:44" x14ac:dyDescent="0.3">
      <c r="B245" s="74"/>
      <c r="Y245" s="79"/>
      <c r="Z245" s="79"/>
      <c r="AJ245" s="71"/>
      <c r="AK245" s="71"/>
      <c r="AL245" s="71"/>
      <c r="AM245" s="71"/>
      <c r="AN245" s="71"/>
      <c r="AO245" s="71"/>
      <c r="AP245" s="77"/>
      <c r="AQ245" s="77"/>
      <c r="AR245" s="71"/>
    </row>
    <row r="246" spans="2:44" x14ac:dyDescent="0.3">
      <c r="B246" s="74"/>
      <c r="Y246" s="79"/>
      <c r="Z246" s="79"/>
      <c r="AJ246" s="71"/>
      <c r="AK246" s="71"/>
      <c r="AL246" s="71"/>
      <c r="AM246" s="71"/>
      <c r="AN246" s="71"/>
      <c r="AO246" s="71"/>
      <c r="AP246" s="77"/>
      <c r="AQ246" s="77"/>
      <c r="AR246" s="71"/>
    </row>
    <row r="247" spans="2:44" x14ac:dyDescent="0.3">
      <c r="B247" s="74"/>
      <c r="Y247" s="79"/>
      <c r="Z247" s="79"/>
      <c r="AJ247" s="71"/>
      <c r="AK247" s="71"/>
      <c r="AL247" s="71"/>
      <c r="AM247" s="71"/>
      <c r="AN247" s="71"/>
      <c r="AO247" s="71"/>
      <c r="AP247" s="77"/>
      <c r="AQ247" s="77"/>
      <c r="AR247" s="71"/>
    </row>
    <row r="248" spans="2:44" x14ac:dyDescent="0.3">
      <c r="B248" s="74"/>
      <c r="Y248" s="79"/>
      <c r="Z248" s="79"/>
      <c r="AJ248" s="71"/>
      <c r="AK248" s="71"/>
      <c r="AL248" s="71"/>
      <c r="AM248" s="71"/>
      <c r="AN248" s="71"/>
      <c r="AO248" s="71"/>
      <c r="AP248" s="77"/>
      <c r="AQ248" s="77"/>
      <c r="AR248" s="71"/>
    </row>
    <row r="249" spans="2:44" x14ac:dyDescent="0.3">
      <c r="B249" s="74"/>
      <c r="Y249" s="79"/>
      <c r="Z249" s="79"/>
      <c r="AJ249" s="71"/>
      <c r="AK249" s="71"/>
      <c r="AL249" s="71"/>
      <c r="AM249" s="71"/>
      <c r="AN249" s="71"/>
      <c r="AO249" s="71"/>
      <c r="AP249" s="77"/>
      <c r="AQ249" s="77"/>
      <c r="AR249" s="71"/>
    </row>
    <row r="250" spans="2:44" x14ac:dyDescent="0.3">
      <c r="B250" s="74"/>
      <c r="Y250" s="79"/>
      <c r="Z250" s="79"/>
      <c r="AJ250" s="71"/>
      <c r="AK250" s="71"/>
      <c r="AL250" s="71"/>
      <c r="AM250" s="71"/>
      <c r="AN250" s="71"/>
      <c r="AO250" s="71"/>
      <c r="AP250" s="77"/>
      <c r="AQ250" s="77"/>
      <c r="AR250" s="71"/>
    </row>
    <row r="251" spans="2:44" x14ac:dyDescent="0.3">
      <c r="B251" s="74"/>
      <c r="Y251" s="79"/>
      <c r="Z251" s="79"/>
      <c r="AJ251" s="71"/>
      <c r="AK251" s="71"/>
      <c r="AL251" s="71"/>
      <c r="AM251" s="71"/>
      <c r="AN251" s="71"/>
      <c r="AO251" s="71"/>
      <c r="AP251" s="77"/>
      <c r="AQ251" s="77"/>
      <c r="AR251" s="71"/>
    </row>
    <row r="252" spans="2:44" x14ac:dyDescent="0.3">
      <c r="B252" s="74"/>
      <c r="Y252" s="79"/>
      <c r="Z252" s="79"/>
      <c r="AJ252" s="71"/>
      <c r="AK252" s="71"/>
      <c r="AL252" s="71"/>
      <c r="AM252" s="71"/>
      <c r="AN252" s="71"/>
      <c r="AO252" s="71"/>
      <c r="AP252" s="77"/>
      <c r="AQ252" s="77"/>
      <c r="AR252" s="71"/>
    </row>
    <row r="253" spans="2:44" x14ac:dyDescent="0.3">
      <c r="B253" s="74"/>
      <c r="Y253" s="79"/>
      <c r="Z253" s="79"/>
      <c r="AJ253" s="71"/>
      <c r="AK253" s="71"/>
      <c r="AL253" s="71"/>
      <c r="AM253" s="71"/>
      <c r="AN253" s="71"/>
      <c r="AO253" s="71"/>
      <c r="AP253" s="77"/>
      <c r="AQ253" s="77"/>
      <c r="AR253" s="71"/>
    </row>
    <row r="254" spans="2:44" x14ac:dyDescent="0.3">
      <c r="B254" s="74"/>
      <c r="Y254" s="79"/>
      <c r="Z254" s="79"/>
      <c r="AJ254" s="71"/>
      <c r="AK254" s="71"/>
      <c r="AL254" s="71"/>
      <c r="AM254" s="71"/>
      <c r="AN254" s="71"/>
      <c r="AO254" s="71"/>
      <c r="AP254" s="77"/>
      <c r="AQ254" s="77"/>
      <c r="AR254" s="71"/>
    </row>
    <row r="255" spans="2:44" x14ac:dyDescent="0.3">
      <c r="B255" s="74"/>
      <c r="Y255" s="79"/>
      <c r="Z255" s="79"/>
      <c r="AJ255" s="71"/>
      <c r="AK255" s="71"/>
      <c r="AL255" s="71"/>
      <c r="AM255" s="71"/>
      <c r="AN255" s="71"/>
      <c r="AO255" s="71"/>
      <c r="AP255" s="77"/>
      <c r="AQ255" s="77"/>
      <c r="AR255" s="71"/>
    </row>
    <row r="256" spans="2:44" x14ac:dyDescent="0.3">
      <c r="B256" s="74"/>
      <c r="Y256" s="79"/>
      <c r="Z256" s="79"/>
      <c r="AJ256" s="71"/>
      <c r="AK256" s="71"/>
      <c r="AL256" s="71"/>
      <c r="AM256" s="71"/>
      <c r="AN256" s="71"/>
      <c r="AO256" s="71"/>
      <c r="AP256" s="77"/>
      <c r="AQ256" s="77"/>
      <c r="AR256" s="71"/>
    </row>
    <row r="257" spans="2:44" x14ac:dyDescent="0.3">
      <c r="B257" s="74"/>
      <c r="Y257" s="79"/>
      <c r="Z257" s="79"/>
      <c r="AJ257" s="71"/>
      <c r="AK257" s="71"/>
      <c r="AL257" s="71"/>
      <c r="AM257" s="71"/>
      <c r="AN257" s="71"/>
      <c r="AO257" s="71"/>
      <c r="AP257" s="77"/>
      <c r="AQ257" s="77"/>
      <c r="AR257" s="71"/>
    </row>
    <row r="258" spans="2:44" x14ac:dyDescent="0.3">
      <c r="B258" s="74"/>
      <c r="Y258" s="79"/>
      <c r="Z258" s="79"/>
      <c r="AJ258" s="71"/>
      <c r="AK258" s="71"/>
      <c r="AL258" s="71"/>
      <c r="AM258" s="71"/>
      <c r="AN258" s="71"/>
      <c r="AO258" s="71"/>
      <c r="AP258" s="77"/>
      <c r="AQ258" s="77"/>
      <c r="AR258" s="71"/>
    </row>
    <row r="259" spans="2:44" x14ac:dyDescent="0.3">
      <c r="B259" s="74"/>
      <c r="Y259" s="79"/>
      <c r="Z259" s="79"/>
      <c r="AJ259" s="71"/>
      <c r="AK259" s="71"/>
      <c r="AL259" s="71"/>
      <c r="AM259" s="71"/>
      <c r="AN259" s="71"/>
      <c r="AO259" s="71"/>
      <c r="AP259" s="77"/>
      <c r="AQ259" s="77"/>
      <c r="AR259" s="71"/>
    </row>
    <row r="260" spans="2:44" x14ac:dyDescent="0.3">
      <c r="B260" s="74"/>
      <c r="Y260" s="79"/>
      <c r="Z260" s="79"/>
      <c r="AJ260" s="71"/>
      <c r="AK260" s="71"/>
      <c r="AL260" s="71"/>
      <c r="AM260" s="71"/>
      <c r="AN260" s="71"/>
      <c r="AO260" s="71"/>
      <c r="AP260" s="77"/>
      <c r="AQ260" s="77"/>
      <c r="AR260" s="71"/>
    </row>
    <row r="261" spans="2:44" x14ac:dyDescent="0.3">
      <c r="B261" s="74"/>
      <c r="Y261" s="79"/>
      <c r="Z261" s="79"/>
      <c r="AJ261" s="71"/>
      <c r="AK261" s="71"/>
      <c r="AL261" s="71"/>
      <c r="AM261" s="71"/>
      <c r="AN261" s="71"/>
      <c r="AO261" s="71"/>
      <c r="AP261" s="77"/>
      <c r="AQ261" s="77"/>
      <c r="AR261" s="71"/>
    </row>
    <row r="262" spans="2:44" x14ac:dyDescent="0.3">
      <c r="B262" s="74"/>
      <c r="Y262" s="79"/>
      <c r="Z262" s="79"/>
      <c r="AJ262" s="71"/>
      <c r="AK262" s="71"/>
      <c r="AL262" s="71"/>
      <c r="AM262" s="71"/>
      <c r="AN262" s="71"/>
      <c r="AO262" s="71"/>
      <c r="AP262" s="77"/>
      <c r="AQ262" s="77"/>
      <c r="AR262" s="71"/>
    </row>
    <row r="263" spans="2:44" x14ac:dyDescent="0.3">
      <c r="B263" s="74"/>
      <c r="Y263" s="79"/>
      <c r="Z263" s="79"/>
      <c r="AJ263" s="71"/>
      <c r="AK263" s="71"/>
      <c r="AL263" s="71"/>
      <c r="AM263" s="71"/>
      <c r="AN263" s="71"/>
      <c r="AO263" s="71"/>
      <c r="AP263" s="77"/>
      <c r="AQ263" s="77"/>
      <c r="AR263" s="71"/>
    </row>
    <row r="264" spans="2:44" x14ac:dyDescent="0.3">
      <c r="B264" s="74"/>
      <c r="Y264" s="79"/>
      <c r="Z264" s="79"/>
      <c r="AJ264" s="71"/>
      <c r="AK264" s="71"/>
      <c r="AL264" s="71"/>
      <c r="AM264" s="71"/>
      <c r="AN264" s="71"/>
      <c r="AO264" s="71"/>
      <c r="AP264" s="77"/>
      <c r="AQ264" s="77"/>
      <c r="AR264" s="71"/>
    </row>
    <row r="265" spans="2:44" x14ac:dyDescent="0.3">
      <c r="B265" s="74"/>
      <c r="Y265" s="79"/>
      <c r="Z265" s="79"/>
      <c r="AJ265" s="71"/>
      <c r="AK265" s="71"/>
      <c r="AL265" s="71"/>
      <c r="AM265" s="71"/>
      <c r="AN265" s="71"/>
      <c r="AO265" s="71"/>
      <c r="AP265" s="77"/>
      <c r="AQ265" s="77"/>
      <c r="AR265" s="71"/>
    </row>
    <row r="266" spans="2:44" x14ac:dyDescent="0.3">
      <c r="B266" s="74"/>
      <c r="Y266" s="79"/>
      <c r="Z266" s="79"/>
      <c r="AJ266" s="71"/>
      <c r="AK266" s="71"/>
      <c r="AL266" s="71"/>
      <c r="AM266" s="71"/>
      <c r="AN266" s="71"/>
      <c r="AO266" s="71"/>
      <c r="AP266" s="77"/>
      <c r="AQ266" s="77"/>
      <c r="AR266" s="71"/>
    </row>
    <row r="267" spans="2:44" x14ac:dyDescent="0.3">
      <c r="B267" s="74"/>
      <c r="Y267" s="79"/>
      <c r="Z267" s="79"/>
      <c r="AJ267" s="71"/>
      <c r="AK267" s="71"/>
      <c r="AL267" s="71"/>
      <c r="AM267" s="71"/>
      <c r="AN267" s="71"/>
      <c r="AO267" s="71"/>
      <c r="AP267" s="77"/>
      <c r="AQ267" s="77"/>
      <c r="AR267" s="71"/>
    </row>
    <row r="268" spans="2:44" x14ac:dyDescent="0.3">
      <c r="B268" s="74"/>
      <c r="Y268" s="79"/>
      <c r="Z268" s="79"/>
      <c r="AJ268" s="71"/>
      <c r="AK268" s="71"/>
      <c r="AL268" s="71"/>
      <c r="AM268" s="71"/>
      <c r="AN268" s="71"/>
      <c r="AO268" s="71"/>
      <c r="AP268" s="77"/>
      <c r="AQ268" s="77"/>
      <c r="AR268" s="71"/>
    </row>
    <row r="269" spans="2:44" x14ac:dyDescent="0.3">
      <c r="B269" s="74"/>
      <c r="Y269" s="79"/>
      <c r="Z269" s="79"/>
      <c r="AJ269" s="71"/>
      <c r="AK269" s="71"/>
      <c r="AL269" s="71"/>
      <c r="AM269" s="71"/>
      <c r="AN269" s="71"/>
      <c r="AO269" s="71"/>
      <c r="AP269" s="77"/>
      <c r="AQ269" s="77"/>
      <c r="AR269" s="71"/>
    </row>
    <row r="270" spans="2:44" x14ac:dyDescent="0.3">
      <c r="B270" s="74"/>
      <c r="Y270" s="79"/>
      <c r="Z270" s="79"/>
      <c r="AJ270" s="71"/>
      <c r="AK270" s="71"/>
      <c r="AL270" s="71"/>
      <c r="AM270" s="71"/>
      <c r="AN270" s="71"/>
      <c r="AO270" s="71"/>
      <c r="AP270" s="77"/>
      <c r="AQ270" s="77"/>
      <c r="AR270" s="71"/>
    </row>
    <row r="271" spans="2:44" x14ac:dyDescent="0.3">
      <c r="B271" s="74"/>
      <c r="Y271" s="79"/>
      <c r="Z271" s="79"/>
      <c r="AJ271" s="71"/>
      <c r="AK271" s="71"/>
      <c r="AL271" s="71"/>
      <c r="AM271" s="71"/>
      <c r="AN271" s="71"/>
      <c r="AO271" s="71"/>
      <c r="AP271" s="77"/>
      <c r="AQ271" s="77"/>
      <c r="AR271" s="71"/>
    </row>
    <row r="272" spans="2:44" x14ac:dyDescent="0.3">
      <c r="B272" s="74"/>
      <c r="Y272" s="79"/>
      <c r="Z272" s="79"/>
      <c r="AJ272" s="71"/>
      <c r="AK272" s="71"/>
      <c r="AL272" s="71"/>
      <c r="AM272" s="71"/>
      <c r="AN272" s="71"/>
      <c r="AO272" s="71"/>
      <c r="AP272" s="77"/>
      <c r="AQ272" s="77"/>
      <c r="AR272" s="71"/>
    </row>
    <row r="273" spans="2:44" x14ac:dyDescent="0.3">
      <c r="B273" s="74"/>
      <c r="Y273" s="79"/>
      <c r="Z273" s="79"/>
      <c r="AJ273" s="71"/>
      <c r="AK273" s="71"/>
      <c r="AL273" s="71"/>
      <c r="AM273" s="71"/>
      <c r="AN273" s="71"/>
      <c r="AO273" s="71"/>
      <c r="AP273" s="77"/>
      <c r="AQ273" s="77"/>
      <c r="AR273" s="71"/>
    </row>
    <row r="274" spans="2:44" x14ac:dyDescent="0.3">
      <c r="B274" s="74"/>
      <c r="Y274" s="79"/>
      <c r="Z274" s="79"/>
      <c r="AJ274" s="71"/>
      <c r="AK274" s="71"/>
      <c r="AL274" s="71"/>
      <c r="AM274" s="71"/>
      <c r="AN274" s="71"/>
      <c r="AO274" s="71"/>
      <c r="AP274" s="77"/>
      <c r="AQ274" s="77"/>
      <c r="AR274" s="71"/>
    </row>
    <row r="275" spans="2:44" x14ac:dyDescent="0.3">
      <c r="B275" s="74"/>
      <c r="Y275" s="79"/>
      <c r="Z275" s="79"/>
      <c r="AJ275" s="71"/>
      <c r="AK275" s="71"/>
      <c r="AL275" s="71"/>
      <c r="AM275" s="71"/>
      <c r="AN275" s="71"/>
      <c r="AO275" s="71"/>
      <c r="AP275" s="77"/>
      <c r="AQ275" s="77"/>
      <c r="AR275" s="71"/>
    </row>
    <row r="276" spans="2:44" x14ac:dyDescent="0.3">
      <c r="B276" s="74"/>
      <c r="Y276" s="79"/>
      <c r="Z276" s="79"/>
      <c r="AJ276" s="71"/>
      <c r="AK276" s="71"/>
      <c r="AL276" s="71"/>
      <c r="AM276" s="71"/>
      <c r="AN276" s="71"/>
      <c r="AO276" s="71"/>
      <c r="AP276" s="77"/>
      <c r="AQ276" s="77"/>
      <c r="AR276" s="71"/>
    </row>
    <row r="277" spans="2:44" x14ac:dyDescent="0.3">
      <c r="B277" s="74"/>
      <c r="Y277" s="79"/>
      <c r="Z277" s="79"/>
      <c r="AJ277" s="71"/>
      <c r="AK277" s="71"/>
      <c r="AL277" s="71"/>
      <c r="AM277" s="71"/>
      <c r="AN277" s="71"/>
      <c r="AO277" s="71"/>
      <c r="AP277" s="77"/>
      <c r="AQ277" s="77"/>
      <c r="AR277" s="71"/>
    </row>
    <row r="278" spans="2:44" x14ac:dyDescent="0.3">
      <c r="B278" s="74"/>
      <c r="Y278" s="79"/>
      <c r="Z278" s="79"/>
      <c r="AJ278" s="71"/>
      <c r="AK278" s="71"/>
      <c r="AL278" s="71"/>
      <c r="AM278" s="71"/>
      <c r="AN278" s="71"/>
      <c r="AO278" s="71"/>
      <c r="AP278" s="77"/>
      <c r="AQ278" s="77"/>
      <c r="AR278" s="71"/>
    </row>
    <row r="279" spans="2:44" x14ac:dyDescent="0.3">
      <c r="B279" s="74"/>
      <c r="Y279" s="79"/>
      <c r="Z279" s="79"/>
      <c r="AJ279" s="71"/>
      <c r="AK279" s="71"/>
      <c r="AL279" s="71"/>
      <c r="AM279" s="71"/>
      <c r="AN279" s="71"/>
      <c r="AO279" s="71"/>
      <c r="AP279" s="77"/>
      <c r="AQ279" s="77"/>
      <c r="AR279" s="71"/>
    </row>
    <row r="280" spans="2:44" x14ac:dyDescent="0.3">
      <c r="B280" s="74"/>
      <c r="Y280" s="79"/>
      <c r="Z280" s="79"/>
      <c r="AJ280" s="71"/>
      <c r="AK280" s="71"/>
      <c r="AL280" s="71"/>
      <c r="AM280" s="71"/>
      <c r="AN280" s="71"/>
      <c r="AO280" s="71"/>
      <c r="AP280" s="77"/>
      <c r="AQ280" s="77"/>
      <c r="AR280" s="71"/>
    </row>
    <row r="281" spans="2:44" x14ac:dyDescent="0.3">
      <c r="B281" s="74"/>
      <c r="Y281" s="79"/>
      <c r="Z281" s="79"/>
      <c r="AJ281" s="71"/>
      <c r="AK281" s="71"/>
      <c r="AL281" s="71"/>
      <c r="AM281" s="71"/>
      <c r="AN281" s="71"/>
      <c r="AO281" s="71"/>
      <c r="AP281" s="77"/>
      <c r="AQ281" s="77"/>
      <c r="AR281" s="71"/>
    </row>
    <row r="282" spans="2:44" x14ac:dyDescent="0.3">
      <c r="B282" s="74"/>
      <c r="Y282" s="79"/>
      <c r="Z282" s="79"/>
      <c r="AJ282" s="71"/>
      <c r="AK282" s="71"/>
      <c r="AL282" s="71"/>
      <c r="AM282" s="71"/>
      <c r="AN282" s="71"/>
      <c r="AO282" s="71"/>
      <c r="AP282" s="77"/>
      <c r="AQ282" s="77"/>
      <c r="AR282" s="71"/>
    </row>
    <row r="283" spans="2:44" x14ac:dyDescent="0.3">
      <c r="B283" s="74"/>
      <c r="Y283" s="79"/>
      <c r="Z283" s="79"/>
      <c r="AJ283" s="71"/>
      <c r="AK283" s="71"/>
      <c r="AL283" s="71"/>
      <c r="AM283" s="71"/>
      <c r="AN283" s="71"/>
      <c r="AO283" s="71"/>
      <c r="AP283" s="77"/>
      <c r="AQ283" s="77"/>
      <c r="AR283" s="71"/>
    </row>
    <row r="284" spans="2:44" x14ac:dyDescent="0.3">
      <c r="B284" s="74"/>
      <c r="Y284" s="79"/>
      <c r="Z284" s="79"/>
      <c r="AJ284" s="71"/>
      <c r="AK284" s="71"/>
      <c r="AL284" s="71"/>
      <c r="AM284" s="71"/>
      <c r="AN284" s="71"/>
      <c r="AO284" s="71"/>
      <c r="AP284" s="77"/>
      <c r="AQ284" s="77"/>
      <c r="AR284" s="71"/>
    </row>
    <row r="285" spans="2:44" x14ac:dyDescent="0.3">
      <c r="B285" s="74"/>
      <c r="Y285" s="79"/>
      <c r="Z285" s="79"/>
      <c r="AJ285" s="71"/>
      <c r="AK285" s="71"/>
      <c r="AL285" s="71"/>
      <c r="AM285" s="71"/>
      <c r="AN285" s="71"/>
      <c r="AO285" s="71"/>
      <c r="AP285" s="77"/>
      <c r="AQ285" s="77"/>
      <c r="AR285" s="71"/>
    </row>
    <row r="286" spans="2:44" x14ac:dyDescent="0.3">
      <c r="B286" s="74"/>
      <c r="Y286" s="79"/>
      <c r="Z286" s="79"/>
      <c r="AJ286" s="71"/>
      <c r="AK286" s="71"/>
      <c r="AL286" s="71"/>
      <c r="AM286" s="71"/>
      <c r="AN286" s="71"/>
      <c r="AO286" s="71"/>
      <c r="AP286" s="77"/>
      <c r="AQ286" s="77"/>
      <c r="AR286" s="71"/>
    </row>
    <row r="287" spans="2:44" x14ac:dyDescent="0.3">
      <c r="B287" s="74"/>
      <c r="Y287" s="79"/>
      <c r="Z287" s="79"/>
      <c r="AJ287" s="71"/>
      <c r="AK287" s="71"/>
      <c r="AL287" s="71"/>
      <c r="AM287" s="71"/>
      <c r="AN287" s="71"/>
      <c r="AO287" s="71"/>
      <c r="AP287" s="77"/>
      <c r="AQ287" s="77"/>
      <c r="AR287" s="71"/>
    </row>
    <row r="288" spans="2:44" x14ac:dyDescent="0.3">
      <c r="B288" s="74"/>
      <c r="Y288" s="79"/>
      <c r="Z288" s="79"/>
      <c r="AJ288" s="71"/>
      <c r="AK288" s="71"/>
      <c r="AL288" s="71"/>
      <c r="AM288" s="71"/>
      <c r="AN288" s="71"/>
      <c r="AO288" s="71"/>
      <c r="AP288" s="77"/>
      <c r="AQ288" s="77"/>
      <c r="AR288" s="71"/>
    </row>
    <row r="289" spans="2:44" x14ac:dyDescent="0.3">
      <c r="B289" s="74"/>
      <c r="Y289" s="79"/>
      <c r="Z289" s="79"/>
      <c r="AJ289" s="71"/>
      <c r="AK289" s="71"/>
      <c r="AL289" s="71"/>
      <c r="AM289" s="71"/>
      <c r="AN289" s="71"/>
      <c r="AO289" s="71"/>
      <c r="AP289" s="77"/>
      <c r="AQ289" s="77"/>
      <c r="AR289" s="71"/>
    </row>
    <row r="290" spans="2:44" x14ac:dyDescent="0.3">
      <c r="B290" s="74"/>
      <c r="Y290" s="79"/>
      <c r="Z290" s="79"/>
      <c r="AJ290" s="71"/>
      <c r="AK290" s="71"/>
      <c r="AL290" s="71"/>
      <c r="AM290" s="71"/>
      <c r="AN290" s="71"/>
      <c r="AO290" s="71"/>
      <c r="AP290" s="77"/>
      <c r="AQ290" s="77"/>
      <c r="AR290" s="71"/>
    </row>
    <row r="291" spans="2:44" x14ac:dyDescent="0.3">
      <c r="B291" s="74"/>
      <c r="Y291" s="79"/>
      <c r="Z291" s="79"/>
      <c r="AJ291" s="71"/>
      <c r="AK291" s="71"/>
      <c r="AL291" s="71"/>
      <c r="AM291" s="71"/>
      <c r="AN291" s="71"/>
      <c r="AO291" s="71"/>
      <c r="AP291" s="77"/>
      <c r="AQ291" s="77"/>
      <c r="AR291" s="71"/>
    </row>
    <row r="292" spans="2:44" x14ac:dyDescent="0.3">
      <c r="B292" s="74"/>
      <c r="Y292" s="79"/>
      <c r="Z292" s="79"/>
      <c r="AJ292" s="71"/>
      <c r="AK292" s="71"/>
      <c r="AL292" s="71"/>
      <c r="AM292" s="71"/>
      <c r="AN292" s="71"/>
      <c r="AO292" s="71"/>
      <c r="AP292" s="77"/>
      <c r="AQ292" s="77"/>
      <c r="AR292" s="71"/>
    </row>
    <row r="293" spans="2:44" x14ac:dyDescent="0.3">
      <c r="B293" s="74"/>
      <c r="Y293" s="79"/>
      <c r="Z293" s="79"/>
      <c r="AJ293" s="71"/>
      <c r="AK293" s="71"/>
      <c r="AL293" s="71"/>
      <c r="AM293" s="71"/>
      <c r="AN293" s="71"/>
      <c r="AO293" s="71"/>
      <c r="AP293" s="77"/>
      <c r="AQ293" s="77"/>
      <c r="AR293" s="71"/>
    </row>
    <row r="294" spans="2:44" x14ac:dyDescent="0.3">
      <c r="B294" s="74"/>
      <c r="Y294" s="79"/>
      <c r="Z294" s="79"/>
      <c r="AJ294" s="71"/>
      <c r="AK294" s="71"/>
      <c r="AL294" s="71"/>
      <c r="AM294" s="71"/>
      <c r="AN294" s="71"/>
      <c r="AO294" s="71"/>
      <c r="AP294" s="77"/>
      <c r="AQ294" s="77"/>
      <c r="AR294" s="71"/>
    </row>
    <row r="295" spans="2:44" x14ac:dyDescent="0.3">
      <c r="B295" s="74"/>
      <c r="Y295" s="79"/>
      <c r="Z295" s="79"/>
      <c r="AJ295" s="71"/>
      <c r="AK295" s="71"/>
      <c r="AL295" s="71"/>
      <c r="AM295" s="71"/>
      <c r="AN295" s="71"/>
      <c r="AO295" s="71"/>
      <c r="AP295" s="77"/>
      <c r="AQ295" s="77"/>
      <c r="AR295" s="71"/>
    </row>
    <row r="296" spans="2:44" x14ac:dyDescent="0.3">
      <c r="B296" s="74"/>
      <c r="Y296" s="79"/>
      <c r="Z296" s="79"/>
      <c r="AJ296" s="71"/>
      <c r="AK296" s="71"/>
      <c r="AL296" s="71"/>
      <c r="AM296" s="71"/>
      <c r="AN296" s="71"/>
      <c r="AO296" s="71"/>
      <c r="AP296" s="77"/>
      <c r="AQ296" s="77"/>
      <c r="AR296" s="71"/>
    </row>
    <row r="297" spans="2:44" x14ac:dyDescent="0.3">
      <c r="B297" s="74"/>
      <c r="Y297" s="79"/>
      <c r="Z297" s="79"/>
      <c r="AJ297" s="71"/>
      <c r="AK297" s="71"/>
      <c r="AL297" s="71"/>
      <c r="AM297" s="71"/>
      <c r="AN297" s="71"/>
      <c r="AO297" s="71"/>
      <c r="AP297" s="77"/>
      <c r="AQ297" s="77"/>
      <c r="AR297" s="71"/>
    </row>
    <row r="298" spans="2:44" x14ac:dyDescent="0.3">
      <c r="B298" s="74"/>
      <c r="Y298" s="79"/>
      <c r="Z298" s="79"/>
      <c r="AJ298" s="71"/>
      <c r="AK298" s="71"/>
      <c r="AL298" s="71"/>
      <c r="AM298" s="71"/>
      <c r="AN298" s="71"/>
      <c r="AO298" s="71"/>
      <c r="AP298" s="77"/>
      <c r="AQ298" s="77"/>
      <c r="AR298" s="71"/>
    </row>
    <row r="299" spans="2:44" x14ac:dyDescent="0.3">
      <c r="B299" s="74"/>
      <c r="Y299" s="79"/>
      <c r="Z299" s="79"/>
      <c r="AJ299" s="71"/>
      <c r="AK299" s="71"/>
      <c r="AL299" s="71"/>
      <c r="AM299" s="71"/>
      <c r="AN299" s="71"/>
      <c r="AO299" s="71"/>
      <c r="AP299" s="77"/>
      <c r="AQ299" s="77"/>
      <c r="AR299" s="71"/>
    </row>
    <row r="300" spans="2:44" x14ac:dyDescent="0.3">
      <c r="B300" s="74"/>
      <c r="Y300" s="79"/>
      <c r="Z300" s="79"/>
      <c r="AJ300" s="71"/>
      <c r="AK300" s="71"/>
      <c r="AL300" s="71"/>
      <c r="AM300" s="71"/>
      <c r="AN300" s="71"/>
      <c r="AO300" s="71"/>
      <c r="AP300" s="77"/>
      <c r="AQ300" s="77"/>
      <c r="AR300" s="71"/>
    </row>
    <row r="301" spans="2:44" x14ac:dyDescent="0.3">
      <c r="B301" s="74"/>
      <c r="Y301" s="79"/>
      <c r="Z301" s="79"/>
      <c r="AJ301" s="71"/>
      <c r="AK301" s="71"/>
      <c r="AL301" s="71"/>
      <c r="AM301" s="71"/>
      <c r="AN301" s="71"/>
      <c r="AO301" s="71"/>
      <c r="AP301" s="77"/>
      <c r="AQ301" s="77"/>
      <c r="AR301" s="71"/>
    </row>
    <row r="302" spans="2:44" x14ac:dyDescent="0.3">
      <c r="B302" s="74"/>
      <c r="Y302" s="79"/>
      <c r="Z302" s="79"/>
      <c r="AJ302" s="71"/>
      <c r="AK302" s="71"/>
      <c r="AL302" s="71"/>
      <c r="AM302" s="71"/>
      <c r="AN302" s="71"/>
      <c r="AO302" s="71"/>
      <c r="AP302" s="77"/>
      <c r="AQ302" s="77"/>
      <c r="AR302" s="71"/>
    </row>
    <row r="303" spans="2:44" x14ac:dyDescent="0.3">
      <c r="B303" s="74"/>
      <c r="Y303" s="79"/>
      <c r="Z303" s="79"/>
      <c r="AJ303" s="71"/>
      <c r="AK303" s="71"/>
      <c r="AL303" s="71"/>
      <c r="AM303" s="71"/>
      <c r="AN303" s="71"/>
      <c r="AO303" s="71"/>
      <c r="AP303" s="77"/>
      <c r="AQ303" s="77"/>
      <c r="AR303" s="71"/>
    </row>
    <row r="304" spans="2:44" x14ac:dyDescent="0.3">
      <c r="B304" s="74"/>
      <c r="Y304" s="79"/>
      <c r="Z304" s="79"/>
      <c r="AJ304" s="71"/>
      <c r="AK304" s="71"/>
      <c r="AL304" s="71"/>
      <c r="AM304" s="71"/>
      <c r="AN304" s="71"/>
      <c r="AO304" s="71"/>
      <c r="AP304" s="77"/>
      <c r="AQ304" s="77"/>
      <c r="AR304" s="71"/>
    </row>
    <row r="305" spans="2:44" x14ac:dyDescent="0.3">
      <c r="B305" s="74"/>
      <c r="Y305" s="79"/>
      <c r="Z305" s="79"/>
      <c r="AJ305" s="71"/>
      <c r="AK305" s="71"/>
      <c r="AL305" s="71"/>
      <c r="AM305" s="71"/>
      <c r="AN305" s="71"/>
      <c r="AO305" s="71"/>
      <c r="AP305" s="77"/>
      <c r="AQ305" s="77"/>
      <c r="AR305" s="71"/>
    </row>
    <row r="306" spans="2:44" x14ac:dyDescent="0.3">
      <c r="B306" s="74"/>
      <c r="Y306" s="79"/>
      <c r="Z306" s="79"/>
      <c r="AJ306" s="71"/>
      <c r="AK306" s="71"/>
      <c r="AL306" s="71"/>
      <c r="AM306" s="71"/>
      <c r="AN306" s="71"/>
      <c r="AO306" s="71"/>
      <c r="AP306" s="77"/>
      <c r="AQ306" s="77"/>
      <c r="AR306" s="71"/>
    </row>
    <row r="307" spans="2:44" x14ac:dyDescent="0.3">
      <c r="B307" s="74"/>
      <c r="Y307" s="79"/>
      <c r="Z307" s="79"/>
      <c r="AJ307" s="71"/>
      <c r="AK307" s="71"/>
      <c r="AL307" s="71"/>
      <c r="AM307" s="71"/>
      <c r="AN307" s="71"/>
      <c r="AO307" s="71"/>
      <c r="AP307" s="77"/>
      <c r="AQ307" s="77"/>
      <c r="AR307" s="71"/>
    </row>
    <row r="308" spans="2:44" x14ac:dyDescent="0.3">
      <c r="B308" s="74"/>
      <c r="Y308" s="79"/>
      <c r="Z308" s="79"/>
      <c r="AJ308" s="71"/>
      <c r="AK308" s="71"/>
      <c r="AL308" s="71"/>
      <c r="AM308" s="71"/>
      <c r="AN308" s="71"/>
      <c r="AO308" s="71"/>
      <c r="AP308" s="77"/>
      <c r="AQ308" s="77"/>
      <c r="AR308" s="71"/>
    </row>
    <row r="309" spans="2:44" x14ac:dyDescent="0.3">
      <c r="B309" s="74"/>
      <c r="Y309" s="79"/>
      <c r="Z309" s="79"/>
      <c r="AJ309" s="71"/>
      <c r="AK309" s="71"/>
      <c r="AL309" s="71"/>
      <c r="AM309" s="71"/>
      <c r="AN309" s="71"/>
      <c r="AO309" s="71"/>
      <c r="AP309" s="77"/>
      <c r="AQ309" s="77"/>
      <c r="AR309" s="71"/>
    </row>
    <row r="310" spans="2:44" x14ac:dyDescent="0.3">
      <c r="B310" s="74"/>
      <c r="Y310" s="79"/>
      <c r="Z310" s="79"/>
      <c r="AJ310" s="71"/>
      <c r="AK310" s="71"/>
      <c r="AL310" s="71"/>
      <c r="AM310" s="71"/>
      <c r="AN310" s="71"/>
      <c r="AO310" s="71"/>
      <c r="AP310" s="77"/>
      <c r="AQ310" s="77"/>
      <c r="AR310" s="71"/>
    </row>
    <row r="311" spans="2:44" x14ac:dyDescent="0.3">
      <c r="B311" s="74"/>
      <c r="Y311" s="79"/>
      <c r="Z311" s="79"/>
      <c r="AJ311" s="71"/>
      <c r="AK311" s="71"/>
      <c r="AL311" s="71"/>
      <c r="AM311" s="71"/>
      <c r="AN311" s="71"/>
      <c r="AO311" s="71"/>
      <c r="AP311" s="77"/>
      <c r="AQ311" s="77"/>
      <c r="AR311" s="71"/>
    </row>
    <row r="312" spans="2:44" x14ac:dyDescent="0.3">
      <c r="B312" s="74"/>
      <c r="Y312" s="79"/>
      <c r="Z312" s="79"/>
      <c r="AJ312" s="71"/>
      <c r="AK312" s="71"/>
      <c r="AL312" s="71"/>
      <c r="AM312" s="71"/>
      <c r="AN312" s="71"/>
      <c r="AO312" s="71"/>
      <c r="AP312" s="77"/>
      <c r="AQ312" s="77"/>
      <c r="AR312" s="71"/>
    </row>
    <row r="313" spans="2:44" x14ac:dyDescent="0.3">
      <c r="B313" s="74"/>
      <c r="Y313" s="79"/>
      <c r="Z313" s="79"/>
      <c r="AJ313" s="71"/>
      <c r="AK313" s="71"/>
      <c r="AL313" s="71"/>
      <c r="AM313" s="71"/>
      <c r="AN313" s="71"/>
      <c r="AO313" s="71"/>
      <c r="AP313" s="77"/>
      <c r="AQ313" s="77"/>
      <c r="AR313" s="71"/>
    </row>
    <row r="314" spans="2:44" x14ac:dyDescent="0.3">
      <c r="B314" s="74"/>
      <c r="Y314" s="79"/>
      <c r="Z314" s="79"/>
      <c r="AJ314" s="71"/>
      <c r="AK314" s="71"/>
      <c r="AL314" s="71"/>
      <c r="AM314" s="71"/>
      <c r="AN314" s="71"/>
      <c r="AO314" s="71"/>
      <c r="AP314" s="77"/>
      <c r="AQ314" s="77"/>
      <c r="AR314" s="71"/>
    </row>
    <row r="315" spans="2:44" x14ac:dyDescent="0.3">
      <c r="B315" s="74"/>
      <c r="Y315" s="79"/>
      <c r="Z315" s="79"/>
      <c r="AJ315" s="71"/>
      <c r="AK315" s="71"/>
      <c r="AL315" s="71"/>
      <c r="AM315" s="71"/>
      <c r="AN315" s="71"/>
      <c r="AO315" s="71"/>
      <c r="AP315" s="77"/>
      <c r="AQ315" s="77"/>
      <c r="AR315" s="71"/>
    </row>
    <row r="316" spans="2:44" x14ac:dyDescent="0.3">
      <c r="B316" s="74"/>
      <c r="Y316" s="79"/>
      <c r="Z316" s="79"/>
      <c r="AJ316" s="71"/>
      <c r="AK316" s="71"/>
      <c r="AL316" s="71"/>
      <c r="AM316" s="71"/>
      <c r="AN316" s="71"/>
      <c r="AO316" s="71"/>
      <c r="AP316" s="77"/>
      <c r="AQ316" s="77"/>
      <c r="AR316" s="71"/>
    </row>
    <row r="317" spans="2:44" x14ac:dyDescent="0.3">
      <c r="B317" s="74"/>
      <c r="Y317" s="79"/>
      <c r="Z317" s="79"/>
      <c r="AJ317" s="71"/>
      <c r="AK317" s="71"/>
      <c r="AL317" s="71"/>
      <c r="AM317" s="71"/>
      <c r="AN317" s="71"/>
      <c r="AO317" s="71"/>
      <c r="AP317" s="77"/>
      <c r="AQ317" s="77"/>
      <c r="AR317" s="71"/>
    </row>
    <row r="318" spans="2:44" x14ac:dyDescent="0.3">
      <c r="B318" s="74"/>
      <c r="Y318" s="79"/>
      <c r="Z318" s="79"/>
      <c r="AJ318" s="71"/>
      <c r="AK318" s="71"/>
      <c r="AL318" s="71"/>
      <c r="AM318" s="71"/>
      <c r="AN318" s="71"/>
      <c r="AO318" s="71"/>
      <c r="AP318" s="77"/>
      <c r="AQ318" s="77"/>
      <c r="AR318" s="71"/>
    </row>
    <row r="319" spans="2:44" x14ac:dyDescent="0.3">
      <c r="B319" s="74"/>
      <c r="Y319" s="79"/>
      <c r="Z319" s="79"/>
      <c r="AJ319" s="71"/>
      <c r="AK319" s="71"/>
      <c r="AL319" s="71"/>
      <c r="AM319" s="71"/>
      <c r="AN319" s="71"/>
      <c r="AO319" s="71"/>
      <c r="AP319" s="77"/>
      <c r="AQ319" s="77"/>
      <c r="AR319" s="71"/>
    </row>
    <row r="320" spans="2:44" x14ac:dyDescent="0.3">
      <c r="B320" s="74"/>
      <c r="Y320" s="79"/>
      <c r="Z320" s="79"/>
      <c r="AJ320" s="71"/>
      <c r="AK320" s="71"/>
      <c r="AL320" s="71"/>
      <c r="AM320" s="71"/>
      <c r="AN320" s="71"/>
      <c r="AO320" s="71"/>
      <c r="AP320" s="77"/>
      <c r="AQ320" s="77"/>
      <c r="AR320" s="71"/>
    </row>
    <row r="321" spans="2:44" x14ac:dyDescent="0.3">
      <c r="B321" s="74"/>
      <c r="Y321" s="79"/>
      <c r="Z321" s="79"/>
      <c r="AJ321" s="71"/>
      <c r="AK321" s="71"/>
      <c r="AL321" s="71"/>
      <c r="AM321" s="71"/>
      <c r="AN321" s="71"/>
      <c r="AO321" s="71"/>
      <c r="AP321" s="77"/>
      <c r="AQ321" s="77"/>
      <c r="AR321" s="71"/>
    </row>
    <row r="322" spans="2:44" x14ac:dyDescent="0.3">
      <c r="B322" s="74"/>
      <c r="Y322" s="79"/>
      <c r="Z322" s="79"/>
      <c r="AJ322" s="71"/>
      <c r="AK322" s="71"/>
      <c r="AL322" s="71"/>
      <c r="AM322" s="71"/>
      <c r="AN322" s="71"/>
      <c r="AO322" s="71"/>
      <c r="AP322" s="77"/>
      <c r="AQ322" s="77"/>
      <c r="AR322" s="71"/>
    </row>
    <row r="323" spans="2:44" x14ac:dyDescent="0.3">
      <c r="B323" s="74"/>
      <c r="Y323" s="79"/>
      <c r="Z323" s="79"/>
      <c r="AJ323" s="71"/>
      <c r="AK323" s="71"/>
      <c r="AL323" s="71"/>
      <c r="AM323" s="71"/>
      <c r="AN323" s="71"/>
      <c r="AO323" s="71"/>
      <c r="AP323" s="77"/>
      <c r="AQ323" s="77"/>
      <c r="AR323" s="71"/>
    </row>
    <row r="324" spans="2:44" x14ac:dyDescent="0.3">
      <c r="B324" s="74"/>
      <c r="Y324" s="79"/>
      <c r="Z324" s="79"/>
      <c r="AJ324" s="71"/>
      <c r="AK324" s="71"/>
      <c r="AL324" s="71"/>
      <c r="AM324" s="71"/>
      <c r="AN324" s="71"/>
      <c r="AO324" s="71"/>
      <c r="AP324" s="77"/>
      <c r="AQ324" s="77"/>
      <c r="AR324" s="71"/>
    </row>
    <row r="325" spans="2:44" x14ac:dyDescent="0.3">
      <c r="B325" s="74"/>
      <c r="Y325" s="79"/>
      <c r="Z325" s="79"/>
      <c r="AJ325" s="71"/>
      <c r="AK325" s="71"/>
      <c r="AL325" s="71"/>
      <c r="AM325" s="71"/>
      <c r="AN325" s="71"/>
      <c r="AO325" s="71"/>
      <c r="AP325" s="77"/>
      <c r="AQ325" s="77"/>
      <c r="AR325" s="71"/>
    </row>
    <row r="326" spans="2:44" x14ac:dyDescent="0.3">
      <c r="B326" s="74"/>
      <c r="Y326" s="79"/>
      <c r="Z326" s="79"/>
      <c r="AJ326" s="71"/>
      <c r="AK326" s="71"/>
      <c r="AL326" s="71"/>
      <c r="AM326" s="71"/>
      <c r="AN326" s="71"/>
      <c r="AO326" s="71"/>
      <c r="AP326" s="77"/>
      <c r="AQ326" s="77"/>
      <c r="AR326" s="71"/>
    </row>
    <row r="327" spans="2:44" x14ac:dyDescent="0.3">
      <c r="B327" s="74"/>
      <c r="Y327" s="79"/>
      <c r="Z327" s="79"/>
      <c r="AJ327" s="71"/>
      <c r="AK327" s="71"/>
      <c r="AL327" s="71"/>
      <c r="AM327" s="71"/>
      <c r="AN327" s="71"/>
      <c r="AO327" s="71"/>
      <c r="AP327" s="77"/>
      <c r="AQ327" s="77"/>
      <c r="AR327" s="71"/>
    </row>
    <row r="328" spans="2:44" x14ac:dyDescent="0.3">
      <c r="B328" s="74"/>
      <c r="Y328" s="79"/>
      <c r="Z328" s="79"/>
      <c r="AJ328" s="71"/>
      <c r="AK328" s="71"/>
      <c r="AL328" s="71"/>
      <c r="AM328" s="71"/>
      <c r="AN328" s="71"/>
      <c r="AO328" s="71"/>
      <c r="AP328" s="77"/>
      <c r="AQ328" s="77"/>
      <c r="AR328" s="71"/>
    </row>
    <row r="329" spans="2:44" x14ac:dyDescent="0.3">
      <c r="B329" s="74"/>
      <c r="Y329" s="79"/>
      <c r="Z329" s="79"/>
      <c r="AJ329" s="71"/>
      <c r="AK329" s="71"/>
      <c r="AL329" s="71"/>
      <c r="AM329" s="71"/>
      <c r="AN329" s="71"/>
      <c r="AO329" s="71"/>
      <c r="AP329" s="77"/>
      <c r="AQ329" s="77"/>
      <c r="AR329" s="71"/>
    </row>
    <row r="330" spans="2:44" x14ac:dyDescent="0.3">
      <c r="B330" s="74"/>
      <c r="Y330" s="79"/>
      <c r="Z330" s="79"/>
      <c r="AJ330" s="71"/>
      <c r="AK330" s="71"/>
      <c r="AL330" s="71"/>
      <c r="AM330" s="71"/>
      <c r="AN330" s="71"/>
      <c r="AO330" s="71"/>
      <c r="AP330" s="77"/>
      <c r="AQ330" s="77"/>
      <c r="AR330" s="71"/>
    </row>
    <row r="331" spans="2:44" x14ac:dyDescent="0.3">
      <c r="B331" s="74"/>
      <c r="Y331" s="79"/>
      <c r="Z331" s="79"/>
      <c r="AJ331" s="71"/>
      <c r="AK331" s="71"/>
      <c r="AL331" s="71"/>
      <c r="AM331" s="71"/>
      <c r="AN331" s="71"/>
      <c r="AO331" s="71"/>
      <c r="AP331" s="77"/>
      <c r="AQ331" s="77"/>
      <c r="AR331" s="71"/>
    </row>
    <row r="332" spans="2:44" x14ac:dyDescent="0.3">
      <c r="B332" s="74"/>
      <c r="Y332" s="79"/>
      <c r="Z332" s="79"/>
      <c r="AJ332" s="71"/>
      <c r="AK332" s="71"/>
      <c r="AL332" s="71"/>
      <c r="AM332" s="71"/>
      <c r="AN332" s="71"/>
      <c r="AO332" s="71"/>
      <c r="AP332" s="77"/>
      <c r="AQ332" s="77"/>
      <c r="AR332" s="71"/>
    </row>
    <row r="333" spans="2:44" x14ac:dyDescent="0.3">
      <c r="B333" s="74"/>
      <c r="Y333" s="79"/>
      <c r="Z333" s="79"/>
      <c r="AJ333" s="71"/>
      <c r="AK333" s="71"/>
      <c r="AL333" s="71"/>
      <c r="AM333" s="71"/>
      <c r="AN333" s="71"/>
      <c r="AO333" s="71"/>
      <c r="AP333" s="77"/>
      <c r="AQ333" s="77"/>
      <c r="AR333" s="71"/>
    </row>
    <row r="334" spans="2:44" x14ac:dyDescent="0.3">
      <c r="B334" s="74"/>
      <c r="Y334" s="79"/>
      <c r="Z334" s="79"/>
      <c r="AJ334" s="71"/>
      <c r="AK334" s="71"/>
      <c r="AL334" s="71"/>
      <c r="AM334" s="71"/>
      <c r="AN334" s="71"/>
      <c r="AO334" s="71"/>
      <c r="AP334" s="77"/>
      <c r="AQ334" s="77"/>
      <c r="AR334" s="71"/>
    </row>
    <row r="335" spans="2:44" x14ac:dyDescent="0.3">
      <c r="B335" s="74"/>
      <c r="Y335" s="79"/>
      <c r="Z335" s="79"/>
      <c r="AJ335" s="71"/>
      <c r="AK335" s="71"/>
      <c r="AL335" s="71"/>
      <c r="AM335" s="71"/>
      <c r="AN335" s="71"/>
      <c r="AO335" s="71"/>
      <c r="AP335" s="77"/>
      <c r="AQ335" s="77"/>
      <c r="AR335" s="71"/>
    </row>
    <row r="336" spans="2:44" x14ac:dyDescent="0.3">
      <c r="B336" s="74"/>
      <c r="Y336" s="79"/>
      <c r="Z336" s="79"/>
      <c r="AJ336" s="71"/>
      <c r="AK336" s="71"/>
      <c r="AL336" s="71"/>
      <c r="AM336" s="71"/>
      <c r="AN336" s="71"/>
      <c r="AO336" s="71"/>
      <c r="AP336" s="77"/>
      <c r="AQ336" s="77"/>
      <c r="AR336" s="71"/>
    </row>
    <row r="337" spans="2:44" x14ac:dyDescent="0.3">
      <c r="B337" s="74"/>
      <c r="Y337" s="79"/>
      <c r="Z337" s="79"/>
      <c r="AJ337" s="71"/>
      <c r="AK337" s="71"/>
      <c r="AL337" s="71"/>
      <c r="AM337" s="71"/>
      <c r="AN337" s="71"/>
      <c r="AO337" s="71"/>
      <c r="AP337" s="77"/>
      <c r="AQ337" s="77"/>
      <c r="AR337" s="71"/>
    </row>
    <row r="338" spans="2:44" x14ac:dyDescent="0.3">
      <c r="B338" s="74"/>
      <c r="Y338" s="79"/>
      <c r="Z338" s="79"/>
      <c r="AJ338" s="71"/>
      <c r="AK338" s="71"/>
      <c r="AL338" s="71"/>
      <c r="AM338" s="71"/>
      <c r="AN338" s="71"/>
      <c r="AO338" s="71"/>
      <c r="AP338" s="77"/>
      <c r="AQ338" s="77"/>
      <c r="AR338" s="71"/>
    </row>
    <row r="339" spans="2:44" x14ac:dyDescent="0.3">
      <c r="B339" s="74"/>
      <c r="Y339" s="79"/>
      <c r="Z339" s="79"/>
      <c r="AJ339" s="71"/>
      <c r="AK339" s="71"/>
      <c r="AL339" s="71"/>
      <c r="AM339" s="71"/>
      <c r="AN339" s="71"/>
      <c r="AO339" s="71"/>
      <c r="AP339" s="77"/>
      <c r="AQ339" s="77"/>
      <c r="AR339" s="71"/>
    </row>
    <row r="340" spans="2:44" x14ac:dyDescent="0.3">
      <c r="B340" s="74"/>
      <c r="Y340" s="79"/>
      <c r="Z340" s="79"/>
      <c r="AJ340" s="71"/>
      <c r="AK340" s="71"/>
      <c r="AL340" s="71"/>
      <c r="AM340" s="71"/>
      <c r="AN340" s="71"/>
      <c r="AO340" s="71"/>
      <c r="AP340" s="77"/>
      <c r="AQ340" s="77"/>
      <c r="AR340" s="71"/>
    </row>
    <row r="341" spans="2:44" x14ac:dyDescent="0.3">
      <c r="B341" s="74"/>
      <c r="Y341" s="79"/>
      <c r="Z341" s="79"/>
      <c r="AJ341" s="71"/>
      <c r="AK341" s="71"/>
      <c r="AL341" s="71"/>
      <c r="AM341" s="71"/>
      <c r="AN341" s="71"/>
      <c r="AO341" s="71"/>
      <c r="AP341" s="77"/>
      <c r="AQ341" s="77"/>
      <c r="AR341" s="71"/>
    </row>
    <row r="342" spans="2:44" x14ac:dyDescent="0.3">
      <c r="B342" s="74"/>
      <c r="Y342" s="79"/>
      <c r="Z342" s="79"/>
      <c r="AJ342" s="71"/>
      <c r="AK342" s="71"/>
      <c r="AL342" s="71"/>
      <c r="AM342" s="71"/>
      <c r="AN342" s="71"/>
      <c r="AO342" s="71"/>
      <c r="AP342" s="77"/>
      <c r="AQ342" s="77"/>
      <c r="AR342" s="71"/>
    </row>
    <row r="343" spans="2:44" x14ac:dyDescent="0.3">
      <c r="B343" s="74"/>
      <c r="Y343" s="79"/>
      <c r="Z343" s="79"/>
      <c r="AJ343" s="71"/>
      <c r="AK343" s="71"/>
      <c r="AL343" s="71"/>
      <c r="AM343" s="71"/>
      <c r="AN343" s="71"/>
      <c r="AO343" s="71"/>
      <c r="AP343" s="77"/>
      <c r="AQ343" s="77"/>
      <c r="AR343" s="71"/>
    </row>
    <row r="344" spans="2:44" x14ac:dyDescent="0.3">
      <c r="B344" s="74"/>
      <c r="Y344" s="79"/>
      <c r="Z344" s="79"/>
      <c r="AJ344" s="71"/>
      <c r="AK344" s="71"/>
      <c r="AL344" s="71"/>
      <c r="AM344" s="71"/>
      <c r="AN344" s="71"/>
      <c r="AO344" s="71"/>
      <c r="AP344" s="77"/>
      <c r="AQ344" s="77"/>
      <c r="AR344" s="71"/>
    </row>
    <row r="345" spans="2:44" x14ac:dyDescent="0.3">
      <c r="B345" s="74"/>
      <c r="Y345" s="79"/>
      <c r="Z345" s="79"/>
      <c r="AJ345" s="71"/>
      <c r="AK345" s="71"/>
      <c r="AL345" s="71"/>
      <c r="AM345" s="71"/>
      <c r="AN345" s="71"/>
      <c r="AO345" s="71"/>
      <c r="AP345" s="77"/>
      <c r="AQ345" s="77"/>
      <c r="AR345" s="71"/>
    </row>
    <row r="346" spans="2:44" x14ac:dyDescent="0.3">
      <c r="B346" s="74"/>
      <c r="Y346" s="79"/>
      <c r="Z346" s="79"/>
      <c r="AJ346" s="71"/>
      <c r="AK346" s="71"/>
      <c r="AL346" s="71"/>
      <c r="AM346" s="71"/>
      <c r="AN346" s="71"/>
      <c r="AO346" s="71"/>
      <c r="AP346" s="77"/>
      <c r="AQ346" s="77"/>
      <c r="AR346" s="71"/>
    </row>
    <row r="347" spans="2:44" x14ac:dyDescent="0.3">
      <c r="B347" s="74"/>
      <c r="Y347" s="79"/>
      <c r="Z347" s="79"/>
      <c r="AJ347" s="71"/>
      <c r="AK347" s="71"/>
      <c r="AL347" s="71"/>
      <c r="AM347" s="71"/>
      <c r="AN347" s="71"/>
      <c r="AO347" s="71"/>
      <c r="AP347" s="77"/>
      <c r="AQ347" s="77"/>
      <c r="AR347" s="71"/>
    </row>
    <row r="348" spans="2:44" x14ac:dyDescent="0.3">
      <c r="B348" s="74"/>
      <c r="Y348" s="79"/>
      <c r="Z348" s="79"/>
      <c r="AJ348" s="71"/>
      <c r="AK348" s="71"/>
      <c r="AL348" s="71"/>
      <c r="AM348" s="71"/>
      <c r="AN348" s="71"/>
      <c r="AO348" s="71"/>
      <c r="AP348" s="77"/>
      <c r="AQ348" s="77"/>
      <c r="AR348" s="71"/>
    </row>
    <row r="349" spans="2:44" x14ac:dyDescent="0.3">
      <c r="B349" s="74"/>
      <c r="Y349" s="79"/>
      <c r="Z349" s="79"/>
      <c r="AJ349" s="71"/>
      <c r="AK349" s="71"/>
      <c r="AL349" s="71"/>
      <c r="AM349" s="71"/>
      <c r="AN349" s="71"/>
      <c r="AO349" s="71"/>
      <c r="AP349" s="77"/>
      <c r="AQ349" s="77"/>
      <c r="AR349" s="71"/>
    </row>
    <row r="350" spans="2:44" x14ac:dyDescent="0.3">
      <c r="B350" s="74"/>
      <c r="Y350" s="79"/>
      <c r="Z350" s="79"/>
      <c r="AJ350" s="71"/>
      <c r="AK350" s="71"/>
      <c r="AL350" s="71"/>
      <c r="AM350" s="71"/>
      <c r="AN350" s="71"/>
      <c r="AO350" s="71"/>
      <c r="AP350" s="77"/>
      <c r="AQ350" s="77"/>
      <c r="AR350" s="71"/>
    </row>
    <row r="351" spans="2:44" x14ac:dyDescent="0.3">
      <c r="B351" s="74"/>
      <c r="Y351" s="79"/>
      <c r="Z351" s="79"/>
      <c r="AJ351" s="71"/>
      <c r="AK351" s="71"/>
      <c r="AL351" s="71"/>
      <c r="AM351" s="71"/>
      <c r="AN351" s="71"/>
      <c r="AO351" s="71"/>
      <c r="AP351" s="77"/>
      <c r="AQ351" s="77"/>
      <c r="AR351" s="71"/>
    </row>
    <row r="352" spans="2:44" x14ac:dyDescent="0.3">
      <c r="B352" s="74"/>
      <c r="Y352" s="79"/>
      <c r="Z352" s="79"/>
      <c r="AJ352" s="71"/>
      <c r="AK352" s="71"/>
      <c r="AL352" s="71"/>
      <c r="AM352" s="71"/>
      <c r="AN352" s="71"/>
      <c r="AO352" s="71"/>
      <c r="AP352" s="77"/>
      <c r="AQ352" s="77"/>
      <c r="AR352" s="71"/>
    </row>
    <row r="353" spans="2:44" x14ac:dyDescent="0.3">
      <c r="B353" s="74"/>
      <c r="Y353" s="79"/>
      <c r="Z353" s="79"/>
      <c r="AJ353" s="71"/>
      <c r="AK353" s="71"/>
      <c r="AL353" s="71"/>
      <c r="AM353" s="71"/>
      <c r="AN353" s="71"/>
      <c r="AO353" s="71"/>
      <c r="AP353" s="77"/>
      <c r="AQ353" s="77"/>
      <c r="AR353" s="71"/>
    </row>
    <row r="354" spans="2:44" x14ac:dyDescent="0.3">
      <c r="B354" s="74"/>
      <c r="Y354" s="79"/>
      <c r="Z354" s="79"/>
      <c r="AJ354" s="71"/>
      <c r="AK354" s="71"/>
      <c r="AL354" s="71"/>
      <c r="AM354" s="71"/>
      <c r="AN354" s="71"/>
      <c r="AO354" s="71"/>
      <c r="AP354" s="77"/>
      <c r="AQ354" s="77"/>
      <c r="AR354" s="71"/>
    </row>
    <row r="355" spans="2:44" x14ac:dyDescent="0.3">
      <c r="B355" s="74"/>
      <c r="Y355" s="79"/>
      <c r="Z355" s="79"/>
      <c r="AJ355" s="71"/>
      <c r="AK355" s="71"/>
      <c r="AL355" s="71"/>
      <c r="AM355" s="71"/>
      <c r="AN355" s="71"/>
      <c r="AO355" s="71"/>
      <c r="AP355" s="77"/>
      <c r="AQ355" s="77"/>
      <c r="AR355" s="71"/>
    </row>
    <row r="356" spans="2:44" x14ac:dyDescent="0.3">
      <c r="B356" s="74"/>
      <c r="Y356" s="79"/>
      <c r="Z356" s="79"/>
      <c r="AJ356" s="71"/>
      <c r="AK356" s="71"/>
      <c r="AL356" s="71"/>
      <c r="AM356" s="71"/>
      <c r="AN356" s="71"/>
      <c r="AO356" s="71"/>
      <c r="AP356" s="77"/>
      <c r="AQ356" s="77"/>
      <c r="AR356" s="71"/>
    </row>
    <row r="357" spans="2:44" x14ac:dyDescent="0.3">
      <c r="B357" s="74"/>
      <c r="Y357" s="79"/>
      <c r="Z357" s="79"/>
      <c r="AJ357" s="71"/>
      <c r="AK357" s="71"/>
      <c r="AL357" s="71"/>
      <c r="AM357" s="71"/>
      <c r="AN357" s="71"/>
      <c r="AO357" s="71"/>
      <c r="AP357" s="77"/>
      <c r="AQ357" s="77"/>
      <c r="AR357" s="71"/>
    </row>
    <row r="358" spans="2:44" x14ac:dyDescent="0.3">
      <c r="B358" s="74"/>
      <c r="Y358" s="79"/>
      <c r="Z358" s="79"/>
      <c r="AJ358" s="71"/>
      <c r="AK358" s="71"/>
      <c r="AL358" s="71"/>
      <c r="AM358" s="71"/>
      <c r="AN358" s="71"/>
      <c r="AO358" s="71"/>
      <c r="AP358" s="77"/>
      <c r="AQ358" s="77"/>
      <c r="AR358" s="71"/>
    </row>
    <row r="359" spans="2:44" x14ac:dyDescent="0.3">
      <c r="B359" s="74"/>
      <c r="Y359" s="79"/>
      <c r="Z359" s="79"/>
      <c r="AJ359" s="71"/>
      <c r="AK359" s="71"/>
      <c r="AL359" s="71"/>
      <c r="AM359" s="71"/>
      <c r="AN359" s="71"/>
      <c r="AO359" s="71"/>
      <c r="AP359" s="77"/>
      <c r="AQ359" s="77"/>
      <c r="AR359" s="71"/>
    </row>
    <row r="360" spans="2:44" x14ac:dyDescent="0.3">
      <c r="B360" s="74"/>
      <c r="Y360" s="79"/>
      <c r="Z360" s="79"/>
      <c r="AJ360" s="71"/>
      <c r="AK360" s="71"/>
      <c r="AL360" s="71"/>
      <c r="AM360" s="71"/>
      <c r="AN360" s="71"/>
      <c r="AO360" s="71"/>
      <c r="AP360" s="77"/>
      <c r="AQ360" s="77"/>
      <c r="AR360" s="71"/>
    </row>
    <row r="361" spans="2:44" x14ac:dyDescent="0.3">
      <c r="B361" s="74"/>
      <c r="Y361" s="79"/>
      <c r="Z361" s="79"/>
      <c r="AJ361" s="71"/>
      <c r="AK361" s="71"/>
      <c r="AL361" s="71"/>
      <c r="AM361" s="71"/>
      <c r="AN361" s="71"/>
      <c r="AO361" s="71"/>
      <c r="AP361" s="77"/>
      <c r="AQ361" s="77"/>
      <c r="AR361" s="71"/>
    </row>
    <row r="362" spans="2:44" x14ac:dyDescent="0.3">
      <c r="B362" s="74"/>
      <c r="Y362" s="79"/>
      <c r="Z362" s="79"/>
      <c r="AJ362" s="71"/>
      <c r="AK362" s="71"/>
      <c r="AL362" s="71"/>
      <c r="AM362" s="71"/>
      <c r="AN362" s="71"/>
      <c r="AO362" s="71"/>
      <c r="AP362" s="77"/>
      <c r="AQ362" s="77"/>
      <c r="AR362" s="71"/>
    </row>
    <row r="363" spans="2:44" x14ac:dyDescent="0.3">
      <c r="B363" s="74"/>
      <c r="Y363" s="79"/>
      <c r="Z363" s="79"/>
      <c r="AJ363" s="71"/>
      <c r="AK363" s="71"/>
      <c r="AL363" s="71"/>
      <c r="AM363" s="71"/>
      <c r="AN363" s="71"/>
      <c r="AO363" s="71"/>
      <c r="AP363" s="77"/>
      <c r="AQ363" s="77"/>
      <c r="AR363" s="71"/>
    </row>
    <row r="364" spans="2:44" x14ac:dyDescent="0.3">
      <c r="B364" s="74"/>
      <c r="Y364" s="79"/>
      <c r="Z364" s="79"/>
      <c r="AJ364" s="71"/>
      <c r="AK364" s="71"/>
      <c r="AL364" s="71"/>
      <c r="AM364" s="71"/>
      <c r="AN364" s="71"/>
      <c r="AO364" s="71"/>
      <c r="AP364" s="77"/>
      <c r="AQ364" s="77"/>
      <c r="AR364" s="71"/>
    </row>
    <row r="365" spans="2:44" x14ac:dyDescent="0.3">
      <c r="B365" s="74"/>
      <c r="Y365" s="79"/>
      <c r="Z365" s="79"/>
      <c r="AJ365" s="71"/>
      <c r="AK365" s="71"/>
      <c r="AL365" s="71"/>
      <c r="AM365" s="71"/>
      <c r="AN365" s="71"/>
      <c r="AO365" s="71"/>
      <c r="AP365" s="77"/>
      <c r="AQ365" s="77"/>
      <c r="AR365" s="71"/>
    </row>
    <row r="366" spans="2:44" x14ac:dyDescent="0.3">
      <c r="B366" s="74"/>
      <c r="Y366" s="79"/>
      <c r="Z366" s="79"/>
      <c r="AJ366" s="71"/>
      <c r="AK366" s="71"/>
      <c r="AL366" s="71"/>
      <c r="AM366" s="71"/>
      <c r="AN366" s="71"/>
      <c r="AO366" s="71"/>
      <c r="AP366" s="77"/>
      <c r="AQ366" s="77"/>
      <c r="AR366" s="71"/>
    </row>
    <row r="367" spans="2:44" x14ac:dyDescent="0.3">
      <c r="B367" s="74"/>
      <c r="Y367" s="79"/>
      <c r="Z367" s="79"/>
      <c r="AJ367" s="71"/>
      <c r="AK367" s="71"/>
      <c r="AL367" s="71"/>
      <c r="AM367" s="71"/>
      <c r="AN367" s="71"/>
      <c r="AO367" s="71"/>
      <c r="AP367" s="77"/>
      <c r="AQ367" s="77"/>
      <c r="AR367" s="71"/>
    </row>
    <row r="368" spans="2:44" x14ac:dyDescent="0.3">
      <c r="B368" s="74"/>
      <c r="Y368" s="79"/>
      <c r="Z368" s="79"/>
      <c r="AJ368" s="71"/>
      <c r="AK368" s="71"/>
      <c r="AL368" s="71"/>
      <c r="AM368" s="71"/>
      <c r="AN368" s="71"/>
      <c r="AO368" s="71"/>
      <c r="AP368" s="77"/>
      <c r="AQ368" s="77"/>
      <c r="AR368" s="71"/>
    </row>
    <row r="369" spans="2:44" x14ac:dyDescent="0.3">
      <c r="B369" s="74"/>
      <c r="Y369" s="79"/>
      <c r="Z369" s="79"/>
      <c r="AJ369" s="71"/>
      <c r="AK369" s="71"/>
      <c r="AL369" s="71"/>
      <c r="AM369" s="71"/>
      <c r="AN369" s="71"/>
      <c r="AO369" s="71"/>
      <c r="AP369" s="77"/>
      <c r="AQ369" s="77"/>
      <c r="AR369" s="71"/>
    </row>
    <row r="370" spans="2:44" x14ac:dyDescent="0.3">
      <c r="B370" s="74"/>
      <c r="Y370" s="79"/>
      <c r="Z370" s="79"/>
      <c r="AJ370" s="71"/>
      <c r="AK370" s="71"/>
      <c r="AL370" s="71"/>
      <c r="AM370" s="71"/>
      <c r="AN370" s="71"/>
      <c r="AO370" s="71"/>
      <c r="AP370" s="77"/>
      <c r="AQ370" s="77"/>
      <c r="AR370" s="71"/>
    </row>
    <row r="371" spans="2:44" x14ac:dyDescent="0.3">
      <c r="B371" s="74"/>
      <c r="Y371" s="79"/>
      <c r="Z371" s="79"/>
      <c r="AJ371" s="71"/>
      <c r="AK371" s="71"/>
      <c r="AL371" s="71"/>
      <c r="AM371" s="71"/>
      <c r="AN371" s="71"/>
      <c r="AO371" s="71"/>
      <c r="AP371" s="77"/>
      <c r="AQ371" s="77"/>
      <c r="AR371" s="71"/>
    </row>
    <row r="372" spans="2:44" x14ac:dyDescent="0.3">
      <c r="B372" s="74"/>
      <c r="Y372" s="79"/>
      <c r="Z372" s="79"/>
      <c r="AJ372" s="71"/>
      <c r="AK372" s="71"/>
      <c r="AL372" s="71"/>
      <c r="AM372" s="71"/>
      <c r="AN372" s="71"/>
      <c r="AO372" s="71"/>
      <c r="AP372" s="77"/>
      <c r="AQ372" s="77"/>
      <c r="AR372" s="71"/>
    </row>
    <row r="373" spans="2:44" x14ac:dyDescent="0.3">
      <c r="B373" s="74"/>
      <c r="Y373" s="79"/>
      <c r="Z373" s="79"/>
      <c r="AJ373" s="71"/>
      <c r="AK373" s="71"/>
      <c r="AL373" s="71"/>
      <c r="AM373" s="71"/>
      <c r="AN373" s="71"/>
      <c r="AO373" s="71"/>
      <c r="AP373" s="77"/>
      <c r="AQ373" s="77"/>
      <c r="AR373" s="71"/>
    </row>
    <row r="374" spans="2:44" x14ac:dyDescent="0.3">
      <c r="B374" s="74"/>
      <c r="Y374" s="79"/>
      <c r="Z374" s="79"/>
      <c r="AJ374" s="71"/>
      <c r="AK374" s="71"/>
      <c r="AL374" s="71"/>
      <c r="AM374" s="71"/>
      <c r="AN374" s="71"/>
      <c r="AO374" s="71"/>
      <c r="AP374" s="77"/>
      <c r="AQ374" s="77"/>
      <c r="AR374" s="71"/>
    </row>
    <row r="375" spans="2:44" x14ac:dyDescent="0.3">
      <c r="B375" s="74"/>
      <c r="Y375" s="79"/>
      <c r="Z375" s="79"/>
      <c r="AJ375" s="71"/>
      <c r="AK375" s="71"/>
      <c r="AL375" s="71"/>
      <c r="AM375" s="71"/>
      <c r="AN375" s="71"/>
      <c r="AO375" s="71"/>
      <c r="AP375" s="77"/>
      <c r="AQ375" s="77"/>
      <c r="AR375" s="71"/>
    </row>
    <row r="376" spans="2:44" x14ac:dyDescent="0.3">
      <c r="B376" s="74"/>
      <c r="Y376" s="79"/>
      <c r="Z376" s="79"/>
      <c r="AJ376" s="71"/>
      <c r="AK376" s="71"/>
      <c r="AL376" s="71"/>
      <c r="AM376" s="71"/>
      <c r="AN376" s="71"/>
      <c r="AO376" s="71"/>
      <c r="AP376" s="77"/>
      <c r="AQ376" s="77"/>
      <c r="AR376" s="71"/>
    </row>
    <row r="377" spans="2:44" x14ac:dyDescent="0.3">
      <c r="B377" s="74"/>
      <c r="Y377" s="79"/>
      <c r="Z377" s="79"/>
      <c r="AJ377" s="71"/>
      <c r="AK377" s="71"/>
      <c r="AL377" s="71"/>
      <c r="AM377" s="71"/>
      <c r="AN377" s="71"/>
      <c r="AO377" s="71"/>
      <c r="AP377" s="77"/>
      <c r="AQ377" s="77"/>
      <c r="AR377" s="71"/>
    </row>
    <row r="378" spans="2:44" x14ac:dyDescent="0.3">
      <c r="B378" s="74"/>
      <c r="Y378" s="79"/>
      <c r="Z378" s="79"/>
      <c r="AJ378" s="71"/>
      <c r="AK378" s="71"/>
      <c r="AL378" s="71"/>
      <c r="AM378" s="71"/>
      <c r="AN378" s="71"/>
      <c r="AO378" s="71"/>
      <c r="AP378" s="77"/>
      <c r="AQ378" s="77"/>
      <c r="AR378" s="71"/>
    </row>
    <row r="379" spans="2:44" x14ac:dyDescent="0.3">
      <c r="B379" s="74"/>
      <c r="Y379" s="79"/>
      <c r="Z379" s="79"/>
      <c r="AJ379" s="71"/>
      <c r="AK379" s="71"/>
      <c r="AL379" s="71"/>
      <c r="AM379" s="71"/>
      <c r="AN379" s="71"/>
      <c r="AO379" s="71"/>
      <c r="AP379" s="77"/>
      <c r="AQ379" s="77"/>
      <c r="AR379" s="71"/>
    </row>
    <row r="380" spans="2:44" x14ac:dyDescent="0.3">
      <c r="B380" s="74"/>
      <c r="Y380" s="79"/>
      <c r="Z380" s="79"/>
      <c r="AJ380" s="71"/>
      <c r="AK380" s="71"/>
      <c r="AL380" s="71"/>
      <c r="AM380" s="71"/>
      <c r="AN380" s="71"/>
      <c r="AO380" s="71"/>
      <c r="AP380" s="77"/>
      <c r="AQ380" s="77"/>
      <c r="AR380" s="71"/>
    </row>
    <row r="381" spans="2:44" x14ac:dyDescent="0.3">
      <c r="B381" s="74"/>
      <c r="Y381" s="79"/>
      <c r="Z381" s="79"/>
      <c r="AJ381" s="71"/>
      <c r="AK381" s="71"/>
      <c r="AL381" s="71"/>
      <c r="AM381" s="71"/>
      <c r="AN381" s="71"/>
      <c r="AO381" s="71"/>
      <c r="AP381" s="77"/>
      <c r="AQ381" s="77"/>
      <c r="AR381" s="71"/>
    </row>
    <row r="382" spans="2:44" x14ac:dyDescent="0.3">
      <c r="B382" s="74"/>
      <c r="Y382" s="79"/>
      <c r="Z382" s="79"/>
      <c r="AJ382" s="71"/>
      <c r="AK382" s="71"/>
      <c r="AL382" s="71"/>
      <c r="AM382" s="71"/>
      <c r="AN382" s="71"/>
      <c r="AO382" s="71"/>
      <c r="AP382" s="77"/>
      <c r="AQ382" s="77"/>
      <c r="AR382" s="71"/>
    </row>
    <row r="383" spans="2:44" x14ac:dyDescent="0.3">
      <c r="B383" s="74"/>
      <c r="Y383" s="79"/>
      <c r="Z383" s="79"/>
      <c r="AJ383" s="71"/>
      <c r="AK383" s="71"/>
      <c r="AL383" s="71"/>
      <c r="AM383" s="71"/>
      <c r="AN383" s="71"/>
      <c r="AO383" s="71"/>
      <c r="AP383" s="77"/>
      <c r="AQ383" s="77"/>
      <c r="AR383" s="71"/>
    </row>
    <row r="384" spans="2:44" x14ac:dyDescent="0.3">
      <c r="B384" s="74"/>
      <c r="Y384" s="79"/>
      <c r="Z384" s="79"/>
      <c r="AJ384" s="71"/>
      <c r="AK384" s="71"/>
      <c r="AL384" s="71"/>
      <c r="AM384" s="71"/>
      <c r="AN384" s="71"/>
      <c r="AO384" s="71"/>
      <c r="AP384" s="77"/>
      <c r="AQ384" s="77"/>
      <c r="AR384" s="71"/>
    </row>
    <row r="385" spans="2:44" x14ac:dyDescent="0.3">
      <c r="B385" s="74"/>
      <c r="Y385" s="79"/>
      <c r="Z385" s="79"/>
      <c r="AJ385" s="71"/>
      <c r="AK385" s="71"/>
      <c r="AL385" s="71"/>
      <c r="AM385" s="71"/>
      <c r="AN385" s="71"/>
      <c r="AO385" s="71"/>
      <c r="AP385" s="77"/>
      <c r="AQ385" s="77"/>
      <c r="AR385" s="71"/>
    </row>
    <row r="386" spans="2:44" x14ac:dyDescent="0.3">
      <c r="B386" s="74"/>
      <c r="Y386" s="79"/>
      <c r="Z386" s="79"/>
      <c r="AJ386" s="71"/>
      <c r="AK386" s="71"/>
      <c r="AL386" s="71"/>
      <c r="AM386" s="71"/>
      <c r="AN386" s="71"/>
      <c r="AO386" s="71"/>
      <c r="AP386" s="77"/>
      <c r="AQ386" s="77"/>
      <c r="AR386" s="71"/>
    </row>
    <row r="387" spans="2:44" x14ac:dyDescent="0.3">
      <c r="B387" s="74"/>
      <c r="Y387" s="79"/>
      <c r="Z387" s="79"/>
      <c r="AJ387" s="71"/>
      <c r="AK387" s="71"/>
      <c r="AL387" s="71"/>
      <c r="AM387" s="71"/>
      <c r="AN387" s="71"/>
      <c r="AO387" s="71"/>
      <c r="AP387" s="77"/>
      <c r="AQ387" s="77"/>
      <c r="AR387" s="71"/>
    </row>
    <row r="388" spans="2:44" x14ac:dyDescent="0.3">
      <c r="B388" s="74"/>
      <c r="Y388" s="79"/>
      <c r="Z388" s="79"/>
      <c r="AJ388" s="71"/>
      <c r="AK388" s="71"/>
      <c r="AL388" s="71"/>
      <c r="AM388" s="71"/>
      <c r="AN388" s="71"/>
      <c r="AO388" s="71"/>
      <c r="AP388" s="77"/>
      <c r="AQ388" s="77"/>
      <c r="AR388" s="71"/>
    </row>
    <row r="389" spans="2:44" x14ac:dyDescent="0.3">
      <c r="B389" s="74"/>
      <c r="Y389" s="79"/>
      <c r="Z389" s="79"/>
      <c r="AJ389" s="71"/>
      <c r="AK389" s="71"/>
      <c r="AL389" s="71"/>
      <c r="AM389" s="71"/>
      <c r="AN389" s="71"/>
      <c r="AO389" s="71"/>
      <c r="AP389" s="77"/>
      <c r="AQ389" s="77"/>
      <c r="AR389" s="71"/>
    </row>
    <row r="390" spans="2:44" x14ac:dyDescent="0.3">
      <c r="B390" s="74"/>
      <c r="Y390" s="79"/>
      <c r="Z390" s="79"/>
      <c r="AJ390" s="71"/>
      <c r="AK390" s="71"/>
      <c r="AL390" s="71"/>
      <c r="AM390" s="71"/>
      <c r="AN390" s="71"/>
      <c r="AO390" s="71"/>
      <c r="AP390" s="77"/>
      <c r="AQ390" s="77"/>
      <c r="AR390" s="71"/>
    </row>
    <row r="391" spans="2:44" x14ac:dyDescent="0.3">
      <c r="B391" s="74"/>
      <c r="Y391" s="79"/>
      <c r="Z391" s="79"/>
      <c r="AJ391" s="71"/>
      <c r="AK391" s="71"/>
      <c r="AL391" s="71"/>
      <c r="AM391" s="71"/>
      <c r="AN391" s="71"/>
      <c r="AO391" s="71"/>
      <c r="AP391" s="77"/>
      <c r="AQ391" s="77"/>
      <c r="AR391" s="71"/>
    </row>
    <row r="392" spans="2:44" x14ac:dyDescent="0.3">
      <c r="B392" s="74"/>
      <c r="Y392" s="79"/>
      <c r="Z392" s="79"/>
      <c r="AJ392" s="71"/>
      <c r="AK392" s="71"/>
      <c r="AL392" s="71"/>
      <c r="AM392" s="71"/>
      <c r="AN392" s="71"/>
      <c r="AO392" s="71"/>
      <c r="AP392" s="77"/>
      <c r="AQ392" s="77"/>
      <c r="AR392" s="71"/>
    </row>
    <row r="393" spans="2:44" x14ac:dyDescent="0.3">
      <c r="B393" s="74"/>
      <c r="Y393" s="79"/>
      <c r="Z393" s="79"/>
      <c r="AJ393" s="71"/>
      <c r="AK393" s="71"/>
      <c r="AL393" s="71"/>
      <c r="AM393" s="71"/>
      <c r="AN393" s="71"/>
      <c r="AO393" s="71"/>
      <c r="AP393" s="77"/>
      <c r="AQ393" s="77"/>
      <c r="AR393" s="71"/>
    </row>
    <row r="394" spans="2:44" x14ac:dyDescent="0.3">
      <c r="B394" s="74"/>
      <c r="Y394" s="79"/>
      <c r="Z394" s="79"/>
      <c r="AJ394" s="71"/>
      <c r="AK394" s="71"/>
      <c r="AL394" s="71"/>
      <c r="AM394" s="71"/>
      <c r="AN394" s="71"/>
      <c r="AO394" s="71"/>
      <c r="AP394" s="77"/>
      <c r="AQ394" s="77"/>
      <c r="AR394" s="71"/>
    </row>
    <row r="395" spans="2:44" x14ac:dyDescent="0.3">
      <c r="B395" s="74"/>
      <c r="Y395" s="79"/>
      <c r="Z395" s="79"/>
      <c r="AJ395" s="71"/>
      <c r="AK395" s="71"/>
      <c r="AL395" s="71"/>
      <c r="AM395" s="71"/>
      <c r="AN395" s="71"/>
      <c r="AO395" s="71"/>
      <c r="AP395" s="77"/>
      <c r="AQ395" s="77"/>
      <c r="AR395" s="71"/>
    </row>
    <row r="396" spans="2:44" x14ac:dyDescent="0.3">
      <c r="B396" s="74"/>
      <c r="Y396" s="79"/>
      <c r="Z396" s="79"/>
      <c r="AJ396" s="71"/>
      <c r="AK396" s="71"/>
      <c r="AL396" s="71"/>
      <c r="AM396" s="71"/>
      <c r="AN396" s="71"/>
      <c r="AO396" s="71"/>
      <c r="AP396" s="77"/>
      <c r="AQ396" s="77"/>
      <c r="AR396" s="71"/>
    </row>
    <row r="397" spans="2:44" x14ac:dyDescent="0.3">
      <c r="B397" s="74"/>
      <c r="Y397" s="79"/>
      <c r="Z397" s="79"/>
      <c r="AJ397" s="71"/>
      <c r="AK397" s="71"/>
      <c r="AL397" s="71"/>
      <c r="AM397" s="71"/>
      <c r="AN397" s="71"/>
      <c r="AO397" s="71"/>
      <c r="AP397" s="77"/>
      <c r="AQ397" s="77"/>
      <c r="AR397" s="71"/>
    </row>
    <row r="398" spans="2:44" x14ac:dyDescent="0.3">
      <c r="B398" s="74"/>
      <c r="Y398" s="79"/>
      <c r="Z398" s="79"/>
      <c r="AJ398" s="71"/>
      <c r="AK398" s="71"/>
      <c r="AL398" s="71"/>
      <c r="AM398" s="71"/>
      <c r="AN398" s="71"/>
      <c r="AO398" s="71"/>
      <c r="AP398" s="77"/>
      <c r="AQ398" s="77"/>
      <c r="AR398" s="71"/>
    </row>
    <row r="399" spans="2:44" x14ac:dyDescent="0.3">
      <c r="B399" s="74"/>
      <c r="Y399" s="79"/>
      <c r="Z399" s="79"/>
      <c r="AJ399" s="71"/>
      <c r="AK399" s="71"/>
      <c r="AL399" s="71"/>
      <c r="AM399" s="71"/>
      <c r="AN399" s="71"/>
      <c r="AO399" s="71"/>
      <c r="AP399" s="77"/>
      <c r="AQ399" s="77"/>
      <c r="AR399" s="71"/>
    </row>
    <row r="400" spans="2:44" x14ac:dyDescent="0.3">
      <c r="B400" s="74"/>
      <c r="Y400" s="79"/>
      <c r="Z400" s="79"/>
      <c r="AJ400" s="71"/>
      <c r="AK400" s="71"/>
      <c r="AL400" s="71"/>
      <c r="AM400" s="71"/>
      <c r="AN400" s="71"/>
      <c r="AO400" s="71"/>
      <c r="AP400" s="77"/>
      <c r="AQ400" s="77"/>
      <c r="AR400" s="71"/>
    </row>
    <row r="401" spans="2:44" x14ac:dyDescent="0.3">
      <c r="B401" s="74"/>
      <c r="Y401" s="79"/>
      <c r="Z401" s="79"/>
      <c r="AJ401" s="71"/>
      <c r="AK401" s="71"/>
      <c r="AL401" s="71"/>
      <c r="AM401" s="71"/>
      <c r="AN401" s="71"/>
      <c r="AO401" s="71"/>
      <c r="AP401" s="77"/>
      <c r="AQ401" s="77"/>
      <c r="AR401" s="71"/>
    </row>
    <row r="402" spans="2:44" x14ac:dyDescent="0.3">
      <c r="B402" s="74"/>
      <c r="Y402" s="79"/>
      <c r="Z402" s="79"/>
      <c r="AJ402" s="71"/>
      <c r="AK402" s="71"/>
      <c r="AL402" s="71"/>
      <c r="AM402" s="71"/>
      <c r="AN402" s="71"/>
      <c r="AO402" s="71"/>
      <c r="AP402" s="77"/>
      <c r="AQ402" s="77"/>
      <c r="AR402" s="71"/>
    </row>
    <row r="403" spans="2:44" x14ac:dyDescent="0.3">
      <c r="B403" s="74"/>
      <c r="Y403" s="79"/>
      <c r="Z403" s="79"/>
      <c r="AJ403" s="71"/>
      <c r="AK403" s="71"/>
      <c r="AL403" s="71"/>
      <c r="AM403" s="71"/>
      <c r="AN403" s="71"/>
      <c r="AO403" s="71"/>
      <c r="AP403" s="77"/>
      <c r="AQ403" s="77"/>
      <c r="AR403" s="71"/>
    </row>
    <row r="404" spans="2:44" x14ac:dyDescent="0.3">
      <c r="B404" s="74"/>
      <c r="Y404" s="79"/>
      <c r="Z404" s="79"/>
      <c r="AJ404" s="71"/>
      <c r="AK404" s="71"/>
      <c r="AL404" s="71"/>
      <c r="AM404" s="71"/>
      <c r="AN404" s="71"/>
      <c r="AO404" s="71"/>
      <c r="AP404" s="77"/>
      <c r="AQ404" s="77"/>
      <c r="AR404" s="71"/>
    </row>
    <row r="405" spans="2:44" x14ac:dyDescent="0.3">
      <c r="B405" s="74"/>
      <c r="Y405" s="79"/>
      <c r="Z405" s="79"/>
      <c r="AJ405" s="71"/>
      <c r="AK405" s="71"/>
      <c r="AL405" s="71"/>
      <c r="AM405" s="71"/>
      <c r="AN405" s="71"/>
      <c r="AO405" s="71"/>
      <c r="AP405" s="77"/>
      <c r="AQ405" s="77"/>
      <c r="AR405" s="71"/>
    </row>
    <row r="406" spans="2:44" x14ac:dyDescent="0.3">
      <c r="B406" s="74"/>
      <c r="Y406" s="79"/>
      <c r="Z406" s="79"/>
      <c r="AJ406" s="71"/>
      <c r="AK406" s="71"/>
      <c r="AL406" s="71"/>
      <c r="AM406" s="71"/>
      <c r="AN406" s="71"/>
      <c r="AO406" s="71"/>
      <c r="AP406" s="77"/>
      <c r="AQ406" s="77"/>
      <c r="AR406" s="71"/>
    </row>
    <row r="407" spans="2:44" x14ac:dyDescent="0.3">
      <c r="B407" s="74"/>
      <c r="Y407" s="79"/>
      <c r="Z407" s="79"/>
      <c r="AJ407" s="71"/>
      <c r="AK407" s="71"/>
      <c r="AL407" s="71"/>
      <c r="AM407" s="71"/>
      <c r="AN407" s="71"/>
      <c r="AO407" s="71"/>
      <c r="AP407" s="77"/>
      <c r="AQ407" s="77"/>
      <c r="AR407" s="71"/>
    </row>
    <row r="408" spans="2:44" x14ac:dyDescent="0.3">
      <c r="B408" s="74"/>
      <c r="Y408" s="79"/>
      <c r="Z408" s="79"/>
      <c r="AJ408" s="71"/>
      <c r="AK408" s="71"/>
      <c r="AL408" s="71"/>
      <c r="AM408" s="71"/>
      <c r="AN408" s="71"/>
      <c r="AO408" s="71"/>
      <c r="AP408" s="77"/>
      <c r="AQ408" s="77"/>
      <c r="AR408" s="71"/>
    </row>
    <row r="409" spans="2:44" x14ac:dyDescent="0.3">
      <c r="B409" s="74"/>
      <c r="Y409" s="79"/>
      <c r="Z409" s="79"/>
      <c r="AJ409" s="71"/>
      <c r="AK409" s="71"/>
      <c r="AL409" s="71"/>
      <c r="AM409" s="71"/>
      <c r="AN409" s="71"/>
      <c r="AO409" s="71"/>
      <c r="AP409" s="77"/>
      <c r="AQ409" s="77"/>
      <c r="AR409" s="71"/>
    </row>
    <row r="410" spans="2:44" x14ac:dyDescent="0.3">
      <c r="B410" s="74"/>
      <c r="Y410" s="79"/>
      <c r="Z410" s="79"/>
      <c r="AJ410" s="71"/>
      <c r="AK410" s="71"/>
      <c r="AL410" s="71"/>
      <c r="AM410" s="71"/>
      <c r="AN410" s="71"/>
      <c r="AO410" s="71"/>
      <c r="AP410" s="77"/>
      <c r="AQ410" s="77"/>
      <c r="AR410" s="71"/>
    </row>
    <row r="411" spans="2:44" x14ac:dyDescent="0.3">
      <c r="B411" s="74"/>
      <c r="Y411" s="79"/>
      <c r="Z411" s="79"/>
      <c r="AJ411" s="71"/>
      <c r="AK411" s="71"/>
      <c r="AL411" s="71"/>
      <c r="AM411" s="71"/>
      <c r="AN411" s="71"/>
      <c r="AO411" s="71"/>
      <c r="AP411" s="77"/>
      <c r="AQ411" s="77"/>
      <c r="AR411" s="71"/>
    </row>
    <row r="412" spans="2:44" x14ac:dyDescent="0.3">
      <c r="B412" s="74"/>
      <c r="Y412" s="79"/>
      <c r="Z412" s="79"/>
      <c r="AJ412" s="71"/>
      <c r="AK412" s="71"/>
      <c r="AL412" s="71"/>
      <c r="AM412" s="71"/>
      <c r="AN412" s="71"/>
      <c r="AO412" s="71"/>
      <c r="AP412" s="77"/>
      <c r="AQ412" s="77"/>
      <c r="AR412" s="71"/>
    </row>
    <row r="413" spans="2:44" x14ac:dyDescent="0.3">
      <c r="B413" s="74"/>
      <c r="Y413" s="79"/>
      <c r="Z413" s="79"/>
      <c r="AJ413" s="71"/>
      <c r="AK413" s="71"/>
      <c r="AL413" s="71"/>
      <c r="AM413" s="71"/>
      <c r="AN413" s="71"/>
      <c r="AO413" s="71"/>
      <c r="AP413" s="77"/>
      <c r="AQ413" s="77"/>
      <c r="AR413" s="71"/>
    </row>
    <row r="414" spans="2:44" x14ac:dyDescent="0.3">
      <c r="B414" s="74"/>
      <c r="Y414" s="79"/>
      <c r="Z414" s="79"/>
      <c r="AJ414" s="71"/>
      <c r="AK414" s="71"/>
      <c r="AL414" s="71"/>
      <c r="AM414" s="71"/>
      <c r="AN414" s="71"/>
      <c r="AO414" s="71"/>
      <c r="AP414" s="77"/>
      <c r="AQ414" s="77"/>
      <c r="AR414" s="71"/>
    </row>
    <row r="415" spans="2:44" x14ac:dyDescent="0.3">
      <c r="B415" s="74"/>
      <c r="Y415" s="79"/>
      <c r="Z415" s="79"/>
      <c r="AJ415" s="71"/>
      <c r="AK415" s="71"/>
      <c r="AL415" s="71"/>
      <c r="AM415" s="71"/>
      <c r="AN415" s="71"/>
      <c r="AO415" s="71"/>
      <c r="AP415" s="77"/>
      <c r="AQ415" s="77"/>
      <c r="AR415" s="71"/>
    </row>
    <row r="416" spans="2:44" x14ac:dyDescent="0.3">
      <c r="B416" s="74"/>
      <c r="Y416" s="79"/>
      <c r="Z416" s="79"/>
      <c r="AJ416" s="71"/>
      <c r="AK416" s="71"/>
      <c r="AL416" s="71"/>
      <c r="AM416" s="71"/>
      <c r="AN416" s="71"/>
      <c r="AO416" s="71"/>
      <c r="AP416" s="77"/>
      <c r="AQ416" s="77"/>
      <c r="AR416" s="71"/>
    </row>
    <row r="417" spans="2:44" x14ac:dyDescent="0.3">
      <c r="B417" s="74"/>
      <c r="Y417" s="79"/>
      <c r="Z417" s="79"/>
      <c r="AJ417" s="71"/>
      <c r="AK417" s="71"/>
      <c r="AL417" s="71"/>
      <c r="AM417" s="71"/>
      <c r="AN417" s="71"/>
      <c r="AO417" s="71"/>
      <c r="AP417" s="77"/>
      <c r="AQ417" s="77"/>
      <c r="AR417" s="71"/>
    </row>
    <row r="418" spans="2:44" x14ac:dyDescent="0.3">
      <c r="B418" s="74"/>
      <c r="Y418" s="79"/>
      <c r="Z418" s="79"/>
      <c r="AJ418" s="71"/>
      <c r="AK418" s="71"/>
      <c r="AL418" s="71"/>
      <c r="AM418" s="71"/>
      <c r="AN418" s="71"/>
      <c r="AO418" s="71"/>
      <c r="AP418" s="77"/>
      <c r="AQ418" s="77"/>
      <c r="AR418" s="71"/>
    </row>
    <row r="419" spans="2:44" x14ac:dyDescent="0.3">
      <c r="B419" s="74"/>
      <c r="Y419" s="79"/>
      <c r="Z419" s="79"/>
      <c r="AJ419" s="71"/>
      <c r="AK419" s="71"/>
      <c r="AL419" s="71"/>
      <c r="AM419" s="71"/>
      <c r="AN419" s="71"/>
      <c r="AO419" s="71"/>
      <c r="AP419" s="77"/>
      <c r="AQ419" s="77"/>
      <c r="AR419" s="71"/>
    </row>
    <row r="420" spans="2:44" x14ac:dyDescent="0.3">
      <c r="B420" s="74"/>
      <c r="Y420" s="79"/>
      <c r="Z420" s="79"/>
      <c r="AJ420" s="71"/>
      <c r="AK420" s="71"/>
      <c r="AL420" s="71"/>
      <c r="AM420" s="71"/>
      <c r="AN420" s="71"/>
      <c r="AO420" s="71"/>
      <c r="AP420" s="77"/>
      <c r="AQ420" s="77"/>
      <c r="AR420" s="71"/>
    </row>
    <row r="421" spans="2:44" x14ac:dyDescent="0.3">
      <c r="B421" s="74"/>
      <c r="Y421" s="79"/>
      <c r="Z421" s="79"/>
      <c r="AJ421" s="71"/>
      <c r="AK421" s="71"/>
      <c r="AL421" s="71"/>
      <c r="AM421" s="71"/>
      <c r="AN421" s="71"/>
      <c r="AO421" s="71"/>
      <c r="AP421" s="77"/>
      <c r="AQ421" s="77"/>
      <c r="AR421" s="71"/>
    </row>
    <row r="422" spans="2:44" x14ac:dyDescent="0.3">
      <c r="B422" s="74"/>
      <c r="Y422" s="79"/>
      <c r="Z422" s="79"/>
      <c r="AJ422" s="71"/>
      <c r="AK422" s="71"/>
      <c r="AL422" s="71"/>
      <c r="AM422" s="71"/>
      <c r="AN422" s="71"/>
      <c r="AO422" s="71"/>
      <c r="AP422" s="77"/>
      <c r="AQ422" s="77"/>
      <c r="AR422" s="71"/>
    </row>
    <row r="423" spans="2:44" x14ac:dyDescent="0.3">
      <c r="B423" s="74"/>
      <c r="Y423" s="79"/>
      <c r="Z423" s="79"/>
      <c r="AJ423" s="71"/>
      <c r="AK423" s="71"/>
      <c r="AL423" s="71"/>
      <c r="AM423" s="71"/>
      <c r="AN423" s="71"/>
      <c r="AO423" s="71"/>
      <c r="AP423" s="77"/>
      <c r="AQ423" s="77"/>
      <c r="AR423" s="71"/>
    </row>
    <row r="424" spans="2:44" x14ac:dyDescent="0.3">
      <c r="B424" s="74"/>
      <c r="Y424" s="79"/>
      <c r="Z424" s="79"/>
      <c r="AJ424" s="71"/>
      <c r="AK424" s="71"/>
      <c r="AL424" s="71"/>
      <c r="AM424" s="71"/>
      <c r="AN424" s="71"/>
      <c r="AO424" s="71"/>
      <c r="AP424" s="77"/>
      <c r="AQ424" s="77"/>
      <c r="AR424" s="71"/>
    </row>
    <row r="425" spans="2:44" x14ac:dyDescent="0.3">
      <c r="B425" s="74"/>
      <c r="Y425" s="79"/>
      <c r="Z425" s="79"/>
      <c r="AJ425" s="71"/>
      <c r="AK425" s="71"/>
      <c r="AL425" s="71"/>
      <c r="AM425" s="71"/>
      <c r="AN425" s="71"/>
      <c r="AO425" s="71"/>
      <c r="AP425" s="77"/>
      <c r="AQ425" s="77"/>
      <c r="AR425" s="71"/>
    </row>
    <row r="426" spans="2:44" x14ac:dyDescent="0.3">
      <c r="B426" s="74"/>
      <c r="Y426" s="79"/>
      <c r="Z426" s="79"/>
      <c r="AJ426" s="71"/>
      <c r="AK426" s="71"/>
      <c r="AL426" s="71"/>
      <c r="AM426" s="71"/>
      <c r="AN426" s="71"/>
      <c r="AO426" s="71"/>
      <c r="AP426" s="77"/>
      <c r="AQ426" s="77"/>
      <c r="AR426" s="71"/>
    </row>
    <row r="427" spans="2:44" x14ac:dyDescent="0.3">
      <c r="B427" s="74"/>
      <c r="Y427" s="79"/>
      <c r="Z427" s="79"/>
      <c r="AJ427" s="71"/>
      <c r="AK427" s="71"/>
      <c r="AL427" s="71"/>
      <c r="AM427" s="71"/>
      <c r="AN427" s="71"/>
      <c r="AO427" s="71"/>
      <c r="AP427" s="77"/>
      <c r="AQ427" s="77"/>
      <c r="AR427" s="71"/>
    </row>
    <row r="428" spans="2:44" x14ac:dyDescent="0.3">
      <c r="B428" s="74"/>
      <c r="Y428" s="79"/>
      <c r="Z428" s="79"/>
      <c r="AJ428" s="71"/>
      <c r="AK428" s="71"/>
      <c r="AL428" s="71"/>
      <c r="AM428" s="71"/>
      <c r="AN428" s="71"/>
      <c r="AO428" s="71"/>
      <c r="AP428" s="77"/>
      <c r="AQ428" s="77"/>
      <c r="AR428" s="71"/>
    </row>
    <row r="429" spans="2:44" x14ac:dyDescent="0.3">
      <c r="B429" s="74"/>
      <c r="Y429" s="79"/>
      <c r="Z429" s="79"/>
      <c r="AJ429" s="71"/>
      <c r="AK429" s="71"/>
      <c r="AL429" s="71"/>
      <c r="AM429" s="71"/>
      <c r="AN429" s="71"/>
      <c r="AO429" s="71"/>
      <c r="AP429" s="77"/>
      <c r="AQ429" s="77"/>
      <c r="AR429" s="71"/>
    </row>
    <row r="430" spans="2:44" x14ac:dyDescent="0.3">
      <c r="B430" s="74"/>
      <c r="Y430" s="79"/>
      <c r="Z430" s="79"/>
      <c r="AJ430" s="71"/>
      <c r="AK430" s="71"/>
      <c r="AL430" s="71"/>
      <c r="AM430" s="71"/>
      <c r="AN430" s="71"/>
      <c r="AO430" s="71"/>
      <c r="AP430" s="77"/>
      <c r="AQ430" s="77"/>
      <c r="AR430" s="71"/>
    </row>
    <row r="431" spans="2:44" x14ac:dyDescent="0.3">
      <c r="B431" s="74"/>
      <c r="Y431" s="79"/>
      <c r="Z431" s="79"/>
      <c r="AJ431" s="71"/>
      <c r="AK431" s="71"/>
      <c r="AL431" s="71"/>
      <c r="AM431" s="71"/>
      <c r="AN431" s="71"/>
      <c r="AO431" s="71"/>
      <c r="AP431" s="77"/>
      <c r="AQ431" s="77"/>
      <c r="AR431" s="71"/>
    </row>
    <row r="432" spans="2:44" x14ac:dyDescent="0.3">
      <c r="B432" s="74"/>
      <c r="Y432" s="79"/>
      <c r="Z432" s="79"/>
      <c r="AJ432" s="71"/>
      <c r="AK432" s="71"/>
      <c r="AL432" s="71"/>
      <c r="AM432" s="71"/>
      <c r="AN432" s="71"/>
      <c r="AO432" s="71"/>
      <c r="AP432" s="77"/>
      <c r="AQ432" s="77"/>
      <c r="AR432" s="71"/>
    </row>
    <row r="433" spans="2:44" x14ac:dyDescent="0.3">
      <c r="B433" s="74"/>
      <c r="Y433" s="79"/>
      <c r="Z433" s="79"/>
      <c r="AJ433" s="71"/>
      <c r="AK433" s="71"/>
      <c r="AL433" s="71"/>
      <c r="AM433" s="71"/>
      <c r="AN433" s="71"/>
      <c r="AO433" s="71"/>
      <c r="AP433" s="77"/>
      <c r="AQ433" s="77"/>
      <c r="AR433" s="71"/>
    </row>
    <row r="434" spans="2:44" x14ac:dyDescent="0.3">
      <c r="B434" s="74"/>
      <c r="Y434" s="79"/>
      <c r="Z434" s="79"/>
      <c r="AJ434" s="71"/>
      <c r="AK434" s="71"/>
      <c r="AL434" s="71"/>
      <c r="AM434" s="71"/>
      <c r="AN434" s="71"/>
      <c r="AO434" s="71"/>
      <c r="AP434" s="77"/>
      <c r="AQ434" s="77"/>
      <c r="AR434" s="71"/>
    </row>
    <row r="435" spans="2:44" x14ac:dyDescent="0.3">
      <c r="B435" s="74"/>
      <c r="Y435" s="79"/>
      <c r="Z435" s="79"/>
      <c r="AJ435" s="71"/>
      <c r="AK435" s="71"/>
      <c r="AL435" s="71"/>
      <c r="AM435" s="71"/>
      <c r="AN435" s="71"/>
      <c r="AO435" s="71"/>
      <c r="AP435" s="77"/>
      <c r="AQ435" s="77"/>
      <c r="AR435" s="71"/>
    </row>
    <row r="436" spans="2:44" x14ac:dyDescent="0.3">
      <c r="B436" s="74"/>
      <c r="Y436" s="79"/>
      <c r="Z436" s="79"/>
      <c r="AJ436" s="71"/>
      <c r="AK436" s="71"/>
      <c r="AL436" s="71"/>
      <c r="AM436" s="71"/>
      <c r="AN436" s="71"/>
      <c r="AO436" s="71"/>
      <c r="AP436" s="77"/>
      <c r="AQ436" s="77"/>
      <c r="AR436" s="71"/>
    </row>
    <row r="437" spans="2:44" x14ac:dyDescent="0.3">
      <c r="B437" s="74"/>
      <c r="Y437" s="79"/>
      <c r="Z437" s="79"/>
      <c r="AJ437" s="71"/>
      <c r="AK437" s="71"/>
      <c r="AL437" s="71"/>
      <c r="AM437" s="71"/>
      <c r="AN437" s="71"/>
      <c r="AO437" s="71"/>
      <c r="AP437" s="77"/>
      <c r="AQ437" s="77"/>
      <c r="AR437" s="71"/>
    </row>
    <row r="438" spans="2:44" x14ac:dyDescent="0.3">
      <c r="B438" s="74"/>
      <c r="Y438" s="79"/>
      <c r="Z438" s="79"/>
      <c r="AJ438" s="71"/>
      <c r="AK438" s="71"/>
      <c r="AL438" s="71"/>
      <c r="AM438" s="71"/>
      <c r="AN438" s="71"/>
      <c r="AO438" s="71"/>
      <c r="AP438" s="77"/>
      <c r="AQ438" s="77"/>
      <c r="AR438" s="71"/>
    </row>
    <row r="439" spans="2:44" x14ac:dyDescent="0.3">
      <c r="B439" s="74"/>
      <c r="Y439" s="79"/>
      <c r="Z439" s="79"/>
      <c r="AJ439" s="71"/>
      <c r="AK439" s="71"/>
      <c r="AL439" s="71"/>
      <c r="AM439" s="71"/>
      <c r="AN439" s="71"/>
      <c r="AO439" s="71"/>
      <c r="AP439" s="77"/>
      <c r="AQ439" s="77"/>
      <c r="AR439" s="71"/>
    </row>
    <row r="440" spans="2:44" x14ac:dyDescent="0.3">
      <c r="B440" s="74"/>
      <c r="Y440" s="79"/>
      <c r="Z440" s="79"/>
      <c r="AJ440" s="71"/>
      <c r="AK440" s="71"/>
      <c r="AL440" s="71"/>
      <c r="AM440" s="71"/>
      <c r="AN440" s="71"/>
      <c r="AO440" s="71"/>
      <c r="AP440" s="77"/>
      <c r="AQ440" s="77"/>
      <c r="AR440" s="71"/>
    </row>
    <row r="441" spans="2:44" x14ac:dyDescent="0.3">
      <c r="B441" s="74"/>
      <c r="Y441" s="79"/>
      <c r="Z441" s="79"/>
      <c r="AJ441" s="71"/>
      <c r="AK441" s="71"/>
      <c r="AL441" s="71"/>
      <c r="AM441" s="71"/>
      <c r="AN441" s="71"/>
      <c r="AO441" s="71"/>
      <c r="AP441" s="77"/>
      <c r="AQ441" s="77"/>
      <c r="AR441" s="71"/>
    </row>
    <row r="442" spans="2:44" x14ac:dyDescent="0.3">
      <c r="B442" s="74"/>
      <c r="Y442" s="79"/>
      <c r="Z442" s="79"/>
      <c r="AJ442" s="71"/>
      <c r="AK442" s="71"/>
      <c r="AL442" s="71"/>
      <c r="AM442" s="71"/>
      <c r="AN442" s="71"/>
      <c r="AO442" s="71"/>
      <c r="AP442" s="77"/>
      <c r="AQ442" s="77"/>
      <c r="AR442" s="71"/>
    </row>
    <row r="443" spans="2:44" x14ac:dyDescent="0.3">
      <c r="B443" s="74"/>
      <c r="Y443" s="79"/>
      <c r="Z443" s="79"/>
      <c r="AJ443" s="71"/>
      <c r="AK443" s="71"/>
      <c r="AL443" s="71"/>
      <c r="AM443" s="71"/>
      <c r="AN443" s="71"/>
      <c r="AO443" s="71"/>
      <c r="AP443" s="77"/>
      <c r="AQ443" s="77"/>
      <c r="AR443" s="71"/>
    </row>
    <row r="444" spans="2:44" x14ac:dyDescent="0.3">
      <c r="B444" s="74"/>
      <c r="Y444" s="79"/>
      <c r="Z444" s="79"/>
      <c r="AJ444" s="71"/>
      <c r="AK444" s="71"/>
      <c r="AL444" s="71"/>
      <c r="AM444" s="71"/>
      <c r="AN444" s="71"/>
      <c r="AO444" s="71"/>
      <c r="AP444" s="77"/>
      <c r="AQ444" s="77"/>
      <c r="AR444" s="71"/>
    </row>
    <row r="445" spans="2:44" x14ac:dyDescent="0.3">
      <c r="B445" s="74"/>
      <c r="Y445" s="79"/>
      <c r="Z445" s="79"/>
      <c r="AJ445" s="71"/>
      <c r="AK445" s="71"/>
      <c r="AL445" s="71"/>
      <c r="AM445" s="71"/>
      <c r="AN445" s="71"/>
      <c r="AO445" s="71"/>
      <c r="AP445" s="77"/>
      <c r="AQ445" s="77"/>
      <c r="AR445" s="71"/>
    </row>
    <row r="446" spans="2:44" x14ac:dyDescent="0.3">
      <c r="B446" s="74"/>
      <c r="Y446" s="79"/>
      <c r="Z446" s="79"/>
      <c r="AJ446" s="71"/>
      <c r="AK446" s="71"/>
      <c r="AL446" s="71"/>
      <c r="AM446" s="71"/>
      <c r="AN446" s="71"/>
      <c r="AO446" s="71"/>
      <c r="AP446" s="77"/>
      <c r="AQ446" s="77"/>
      <c r="AR446" s="71"/>
    </row>
    <row r="447" spans="2:44" x14ac:dyDescent="0.3">
      <c r="B447" s="74"/>
      <c r="Y447" s="79"/>
      <c r="Z447" s="79"/>
      <c r="AJ447" s="71"/>
      <c r="AK447" s="71"/>
      <c r="AL447" s="71"/>
      <c r="AM447" s="71"/>
      <c r="AN447" s="71"/>
      <c r="AO447" s="71"/>
      <c r="AP447" s="77"/>
      <c r="AQ447" s="77"/>
      <c r="AR447" s="71"/>
    </row>
    <row r="448" spans="2:44" x14ac:dyDescent="0.3">
      <c r="B448" s="74"/>
      <c r="Y448" s="79"/>
      <c r="Z448" s="79"/>
      <c r="AJ448" s="71"/>
      <c r="AK448" s="71"/>
      <c r="AL448" s="71"/>
      <c r="AM448" s="71"/>
      <c r="AN448" s="71"/>
      <c r="AO448" s="71"/>
      <c r="AP448" s="77"/>
      <c r="AQ448" s="77"/>
      <c r="AR448" s="71"/>
    </row>
    <row r="449" spans="2:44" x14ac:dyDescent="0.3">
      <c r="B449" s="74"/>
      <c r="Y449" s="79"/>
      <c r="Z449" s="79"/>
      <c r="AJ449" s="71"/>
      <c r="AK449" s="71"/>
      <c r="AL449" s="71"/>
      <c r="AM449" s="71"/>
      <c r="AN449" s="71"/>
      <c r="AO449" s="71"/>
      <c r="AP449" s="77"/>
      <c r="AQ449" s="77"/>
      <c r="AR449" s="71"/>
    </row>
    <row r="450" spans="2:44" x14ac:dyDescent="0.3">
      <c r="B450" s="74"/>
      <c r="Y450" s="79"/>
      <c r="Z450" s="79"/>
      <c r="AJ450" s="71"/>
      <c r="AK450" s="71"/>
      <c r="AL450" s="71"/>
      <c r="AM450" s="71"/>
      <c r="AN450" s="71"/>
      <c r="AO450" s="71"/>
      <c r="AP450" s="77"/>
      <c r="AQ450" s="77"/>
      <c r="AR450" s="71"/>
    </row>
    <row r="451" spans="2:44" x14ac:dyDescent="0.3">
      <c r="B451" s="74"/>
      <c r="Y451" s="79"/>
      <c r="Z451" s="79"/>
      <c r="AJ451" s="71"/>
      <c r="AK451" s="71"/>
      <c r="AL451" s="71"/>
      <c r="AM451" s="71"/>
      <c r="AN451" s="71"/>
      <c r="AO451" s="71"/>
      <c r="AP451" s="77"/>
      <c r="AQ451" s="77"/>
      <c r="AR451" s="71"/>
    </row>
    <row r="452" spans="2:44" x14ac:dyDescent="0.3">
      <c r="B452" s="74"/>
      <c r="Y452" s="79"/>
      <c r="Z452" s="79"/>
      <c r="AJ452" s="71"/>
      <c r="AK452" s="71"/>
      <c r="AL452" s="71"/>
      <c r="AM452" s="71"/>
      <c r="AN452" s="71"/>
      <c r="AO452" s="71"/>
      <c r="AP452" s="77"/>
      <c r="AQ452" s="77"/>
      <c r="AR452" s="71"/>
    </row>
    <row r="453" spans="2:44" x14ac:dyDescent="0.3">
      <c r="B453" s="74"/>
      <c r="Y453" s="79"/>
      <c r="Z453" s="79"/>
      <c r="AJ453" s="71"/>
      <c r="AK453" s="71"/>
      <c r="AL453" s="71"/>
      <c r="AM453" s="71"/>
      <c r="AN453" s="71"/>
      <c r="AO453" s="71"/>
      <c r="AP453" s="77"/>
      <c r="AQ453" s="77"/>
      <c r="AR453" s="71"/>
    </row>
    <row r="454" spans="2:44" x14ac:dyDescent="0.3">
      <c r="B454" s="74"/>
      <c r="Y454" s="79"/>
      <c r="Z454" s="79"/>
      <c r="AJ454" s="71"/>
      <c r="AK454" s="71"/>
      <c r="AL454" s="71"/>
      <c r="AM454" s="71"/>
      <c r="AN454" s="71"/>
      <c r="AO454" s="71"/>
      <c r="AP454" s="77"/>
      <c r="AQ454" s="77"/>
      <c r="AR454" s="71"/>
    </row>
    <row r="455" spans="2:44" x14ac:dyDescent="0.3">
      <c r="B455" s="74"/>
      <c r="Y455" s="79"/>
      <c r="Z455" s="79"/>
      <c r="AJ455" s="71"/>
      <c r="AK455" s="71"/>
      <c r="AL455" s="71"/>
      <c r="AM455" s="71"/>
      <c r="AN455" s="71"/>
      <c r="AO455" s="71"/>
      <c r="AP455" s="77"/>
      <c r="AQ455" s="77"/>
      <c r="AR455" s="71"/>
    </row>
    <row r="456" spans="2:44" x14ac:dyDescent="0.3">
      <c r="B456" s="74"/>
      <c r="Y456" s="79"/>
      <c r="Z456" s="79"/>
      <c r="AJ456" s="71"/>
      <c r="AK456" s="71"/>
      <c r="AL456" s="71"/>
      <c r="AM456" s="71"/>
      <c r="AN456" s="71"/>
      <c r="AO456" s="71"/>
      <c r="AP456" s="77"/>
      <c r="AQ456" s="77"/>
      <c r="AR456" s="71"/>
    </row>
    <row r="457" spans="2:44" x14ac:dyDescent="0.3">
      <c r="B457" s="74"/>
      <c r="Y457" s="79"/>
      <c r="Z457" s="79"/>
      <c r="AJ457" s="71"/>
      <c r="AK457" s="71"/>
      <c r="AL457" s="71"/>
      <c r="AM457" s="71"/>
      <c r="AN457" s="71"/>
      <c r="AO457" s="71"/>
      <c r="AP457" s="77"/>
      <c r="AQ457" s="77"/>
      <c r="AR457" s="71"/>
    </row>
    <row r="458" spans="2:44" x14ac:dyDescent="0.3">
      <c r="B458" s="74"/>
      <c r="Y458" s="79"/>
      <c r="Z458" s="79"/>
      <c r="AJ458" s="71"/>
      <c r="AK458" s="71"/>
      <c r="AL458" s="71"/>
      <c r="AM458" s="71"/>
      <c r="AN458" s="71"/>
      <c r="AO458" s="71"/>
      <c r="AP458" s="77"/>
      <c r="AQ458" s="77"/>
      <c r="AR458" s="71"/>
    </row>
    <row r="459" spans="2:44" x14ac:dyDescent="0.3">
      <c r="B459" s="74"/>
      <c r="Y459" s="79"/>
      <c r="Z459" s="79"/>
      <c r="AJ459" s="71"/>
      <c r="AK459" s="71"/>
      <c r="AL459" s="71"/>
      <c r="AM459" s="71"/>
      <c r="AN459" s="71"/>
      <c r="AO459" s="71"/>
      <c r="AP459" s="77"/>
      <c r="AQ459" s="77"/>
      <c r="AR459" s="71"/>
    </row>
    <row r="460" spans="2:44" x14ac:dyDescent="0.3">
      <c r="B460" s="74"/>
      <c r="Y460" s="79"/>
      <c r="Z460" s="79"/>
      <c r="AJ460" s="71"/>
      <c r="AK460" s="71"/>
      <c r="AL460" s="71"/>
      <c r="AM460" s="71"/>
      <c r="AN460" s="71"/>
      <c r="AO460" s="71"/>
      <c r="AP460" s="77"/>
      <c r="AQ460" s="77"/>
      <c r="AR460" s="71"/>
    </row>
    <row r="461" spans="2:44" x14ac:dyDescent="0.3">
      <c r="B461" s="74"/>
      <c r="Y461" s="79"/>
      <c r="Z461" s="79"/>
      <c r="AJ461" s="71"/>
      <c r="AK461" s="71"/>
      <c r="AL461" s="71"/>
      <c r="AM461" s="71"/>
      <c r="AN461" s="71"/>
      <c r="AO461" s="71"/>
      <c r="AP461" s="77"/>
      <c r="AQ461" s="77"/>
      <c r="AR461" s="71"/>
    </row>
    <row r="462" spans="2:44" x14ac:dyDescent="0.3">
      <c r="B462" s="74"/>
      <c r="Y462" s="79"/>
      <c r="Z462" s="79"/>
      <c r="AJ462" s="71"/>
      <c r="AK462" s="71"/>
      <c r="AL462" s="71"/>
      <c r="AM462" s="71"/>
      <c r="AN462" s="71"/>
      <c r="AO462" s="71"/>
      <c r="AP462" s="77"/>
      <c r="AQ462" s="77"/>
      <c r="AR462" s="71"/>
    </row>
    <row r="463" spans="2:44" x14ac:dyDescent="0.3">
      <c r="B463" s="74"/>
      <c r="Y463" s="79"/>
      <c r="Z463" s="79"/>
      <c r="AJ463" s="71"/>
      <c r="AK463" s="71"/>
      <c r="AL463" s="71"/>
      <c r="AM463" s="71"/>
      <c r="AN463" s="71"/>
      <c r="AO463" s="71"/>
      <c r="AP463" s="77"/>
      <c r="AQ463" s="77"/>
      <c r="AR463" s="71"/>
    </row>
    <row r="464" spans="2:44" x14ac:dyDescent="0.3">
      <c r="B464" s="74"/>
      <c r="Y464" s="79"/>
      <c r="Z464" s="79"/>
      <c r="AJ464" s="71"/>
      <c r="AK464" s="71"/>
      <c r="AL464" s="71"/>
      <c r="AM464" s="71"/>
      <c r="AN464" s="71"/>
      <c r="AO464" s="71"/>
      <c r="AP464" s="77"/>
      <c r="AQ464" s="77"/>
      <c r="AR464" s="71"/>
    </row>
    <row r="465" spans="2:44" x14ac:dyDescent="0.3">
      <c r="B465" s="74"/>
      <c r="Y465" s="79"/>
      <c r="Z465" s="79"/>
      <c r="AJ465" s="71"/>
      <c r="AK465" s="71"/>
      <c r="AL465" s="71"/>
      <c r="AM465" s="71"/>
      <c r="AN465" s="71"/>
      <c r="AO465" s="71"/>
      <c r="AP465" s="77"/>
      <c r="AQ465" s="77"/>
      <c r="AR465" s="71"/>
    </row>
    <row r="466" spans="2:44" x14ac:dyDescent="0.3">
      <c r="B466" s="74"/>
      <c r="Y466" s="79"/>
      <c r="Z466" s="79"/>
      <c r="AJ466" s="71"/>
      <c r="AK466" s="71"/>
      <c r="AL466" s="71"/>
      <c r="AM466" s="71"/>
      <c r="AN466" s="71"/>
      <c r="AO466" s="71"/>
      <c r="AP466" s="77"/>
      <c r="AQ466" s="77"/>
      <c r="AR466" s="71"/>
    </row>
    <row r="467" spans="2:44" x14ac:dyDescent="0.3">
      <c r="B467" s="74"/>
      <c r="Y467" s="79"/>
      <c r="Z467" s="79"/>
      <c r="AJ467" s="71"/>
      <c r="AK467" s="71"/>
      <c r="AL467" s="71"/>
      <c r="AM467" s="71"/>
      <c r="AN467" s="71"/>
      <c r="AO467" s="71"/>
      <c r="AP467" s="77"/>
      <c r="AQ467" s="77"/>
      <c r="AR467" s="71"/>
    </row>
    <row r="468" spans="2:44" x14ac:dyDescent="0.3">
      <c r="B468" s="74"/>
      <c r="Y468" s="79"/>
      <c r="Z468" s="79"/>
      <c r="AJ468" s="71"/>
      <c r="AK468" s="71"/>
      <c r="AL468" s="71"/>
      <c r="AM468" s="71"/>
      <c r="AN468" s="71"/>
      <c r="AO468" s="71"/>
      <c r="AP468" s="77"/>
      <c r="AQ468" s="77"/>
      <c r="AR468" s="71"/>
    </row>
    <row r="469" spans="2:44" x14ac:dyDescent="0.3">
      <c r="B469" s="74"/>
      <c r="Y469" s="79"/>
      <c r="Z469" s="79"/>
      <c r="AJ469" s="71"/>
      <c r="AK469" s="71"/>
      <c r="AL469" s="71"/>
      <c r="AM469" s="71"/>
      <c r="AN469" s="71"/>
      <c r="AO469" s="71"/>
      <c r="AP469" s="77"/>
      <c r="AQ469" s="77"/>
      <c r="AR469" s="71"/>
    </row>
    <row r="470" spans="2:44" x14ac:dyDescent="0.3">
      <c r="B470" s="74"/>
      <c r="Y470" s="79"/>
      <c r="Z470" s="79"/>
      <c r="AJ470" s="71"/>
      <c r="AK470" s="71"/>
      <c r="AL470" s="71"/>
      <c r="AM470" s="71"/>
      <c r="AN470" s="71"/>
      <c r="AO470" s="71"/>
      <c r="AP470" s="77"/>
      <c r="AQ470" s="77"/>
      <c r="AR470" s="71"/>
    </row>
    <row r="471" spans="2:44" x14ac:dyDescent="0.3">
      <c r="B471" s="74"/>
      <c r="Y471" s="79"/>
      <c r="Z471" s="79"/>
      <c r="AJ471" s="71"/>
      <c r="AK471" s="71"/>
      <c r="AL471" s="71"/>
      <c r="AM471" s="71"/>
      <c r="AN471" s="71"/>
      <c r="AO471" s="71"/>
      <c r="AP471" s="77"/>
      <c r="AQ471" s="77"/>
      <c r="AR471" s="71"/>
    </row>
    <row r="472" spans="2:44" x14ac:dyDescent="0.3">
      <c r="B472" s="74"/>
      <c r="Y472" s="79"/>
      <c r="Z472" s="79"/>
      <c r="AJ472" s="71"/>
      <c r="AK472" s="71"/>
      <c r="AL472" s="71"/>
      <c r="AM472" s="71"/>
      <c r="AN472" s="71"/>
      <c r="AO472" s="71"/>
      <c r="AP472" s="77"/>
      <c r="AQ472" s="77"/>
      <c r="AR472" s="71"/>
    </row>
    <row r="473" spans="2:44" x14ac:dyDescent="0.3">
      <c r="B473" s="74"/>
      <c r="Y473" s="79"/>
      <c r="Z473" s="79"/>
      <c r="AJ473" s="71"/>
      <c r="AK473" s="71"/>
      <c r="AL473" s="71"/>
      <c r="AM473" s="71"/>
      <c r="AN473" s="71"/>
      <c r="AO473" s="71"/>
      <c r="AP473" s="77"/>
      <c r="AQ473" s="77"/>
      <c r="AR473" s="71"/>
    </row>
    <row r="474" spans="2:44" x14ac:dyDescent="0.3">
      <c r="B474" s="74"/>
      <c r="Y474" s="79"/>
      <c r="Z474" s="79"/>
      <c r="AJ474" s="71"/>
      <c r="AK474" s="71"/>
      <c r="AL474" s="71"/>
      <c r="AM474" s="71"/>
      <c r="AN474" s="71"/>
      <c r="AO474" s="71"/>
      <c r="AP474" s="77"/>
      <c r="AQ474" s="77"/>
      <c r="AR474" s="71"/>
    </row>
    <row r="475" spans="2:44" x14ac:dyDescent="0.3">
      <c r="B475" s="74"/>
      <c r="Y475" s="79"/>
      <c r="Z475" s="79"/>
      <c r="AJ475" s="71"/>
      <c r="AK475" s="71"/>
      <c r="AL475" s="71"/>
      <c r="AM475" s="71"/>
      <c r="AN475" s="71"/>
      <c r="AO475" s="71"/>
      <c r="AP475" s="77"/>
      <c r="AQ475" s="77"/>
      <c r="AR475" s="71"/>
    </row>
    <row r="476" spans="2:44" x14ac:dyDescent="0.3">
      <c r="B476" s="74"/>
      <c r="Y476" s="79"/>
      <c r="Z476" s="79"/>
      <c r="AJ476" s="71"/>
      <c r="AK476" s="71"/>
      <c r="AL476" s="71"/>
      <c r="AM476" s="71"/>
      <c r="AN476" s="71"/>
      <c r="AO476" s="71"/>
      <c r="AP476" s="77"/>
      <c r="AQ476" s="77"/>
      <c r="AR476" s="71"/>
    </row>
    <row r="477" spans="2:44" x14ac:dyDescent="0.3">
      <c r="B477" s="74"/>
      <c r="Y477" s="79"/>
      <c r="Z477" s="79"/>
      <c r="AJ477" s="71"/>
      <c r="AK477" s="71"/>
      <c r="AL477" s="71"/>
      <c r="AM477" s="71"/>
      <c r="AN477" s="71"/>
      <c r="AO477" s="71"/>
      <c r="AP477" s="77"/>
      <c r="AQ477" s="77"/>
      <c r="AR477" s="71"/>
    </row>
    <row r="478" spans="2:44" x14ac:dyDescent="0.3">
      <c r="B478" s="74"/>
      <c r="Y478" s="79"/>
      <c r="Z478" s="79"/>
      <c r="AJ478" s="71"/>
      <c r="AK478" s="71"/>
      <c r="AL478" s="71"/>
      <c r="AM478" s="71"/>
      <c r="AN478" s="71"/>
      <c r="AO478" s="71"/>
      <c r="AP478" s="77"/>
      <c r="AQ478" s="77"/>
      <c r="AR478" s="71"/>
    </row>
    <row r="479" spans="2:44" x14ac:dyDescent="0.3">
      <c r="B479" s="74"/>
      <c r="Y479" s="79"/>
      <c r="Z479" s="79"/>
      <c r="AJ479" s="71"/>
      <c r="AK479" s="71"/>
      <c r="AL479" s="71"/>
      <c r="AM479" s="71"/>
      <c r="AN479" s="71"/>
      <c r="AO479" s="71"/>
      <c r="AP479" s="77"/>
      <c r="AQ479" s="77"/>
      <c r="AR479" s="71"/>
    </row>
    <row r="480" spans="2:44" x14ac:dyDescent="0.3">
      <c r="B480" s="74"/>
      <c r="Y480" s="79"/>
      <c r="Z480" s="79"/>
      <c r="AJ480" s="71"/>
      <c r="AK480" s="71"/>
      <c r="AL480" s="71"/>
      <c r="AM480" s="71"/>
      <c r="AN480" s="71"/>
      <c r="AO480" s="71"/>
      <c r="AP480" s="77"/>
      <c r="AQ480" s="77"/>
      <c r="AR480" s="71"/>
    </row>
    <row r="481" spans="2:44" x14ac:dyDescent="0.3">
      <c r="B481" s="74"/>
      <c r="Y481" s="79"/>
      <c r="Z481" s="79"/>
      <c r="AJ481" s="71"/>
      <c r="AK481" s="71"/>
      <c r="AL481" s="71"/>
      <c r="AM481" s="71"/>
      <c r="AN481" s="71"/>
      <c r="AO481" s="71"/>
      <c r="AP481" s="77"/>
      <c r="AQ481" s="77"/>
      <c r="AR481" s="71"/>
    </row>
    <row r="482" spans="2:44" x14ac:dyDescent="0.3">
      <c r="B482" s="74"/>
      <c r="Y482" s="79"/>
      <c r="Z482" s="79"/>
      <c r="AJ482" s="71"/>
      <c r="AK482" s="71"/>
      <c r="AL482" s="71"/>
      <c r="AM482" s="71"/>
      <c r="AN482" s="71"/>
      <c r="AO482" s="71"/>
      <c r="AP482" s="77"/>
      <c r="AQ482" s="77"/>
      <c r="AR482" s="71"/>
    </row>
    <row r="483" spans="2:44" x14ac:dyDescent="0.3">
      <c r="B483" s="74"/>
      <c r="Y483" s="79"/>
      <c r="Z483" s="79"/>
      <c r="AJ483" s="71"/>
      <c r="AK483" s="71"/>
      <c r="AL483" s="71"/>
      <c r="AM483" s="71"/>
      <c r="AN483" s="71"/>
      <c r="AO483" s="71"/>
      <c r="AP483" s="77"/>
      <c r="AQ483" s="77"/>
      <c r="AR483" s="71"/>
    </row>
    <row r="484" spans="2:44" x14ac:dyDescent="0.3">
      <c r="B484" s="74"/>
      <c r="Y484" s="79"/>
      <c r="Z484" s="79"/>
      <c r="AJ484" s="71"/>
      <c r="AK484" s="71"/>
      <c r="AL484" s="71"/>
      <c r="AM484" s="71"/>
      <c r="AN484" s="71"/>
      <c r="AO484" s="71"/>
      <c r="AP484" s="77"/>
      <c r="AQ484" s="77"/>
      <c r="AR484" s="71"/>
    </row>
    <row r="485" spans="2:44" x14ac:dyDescent="0.3">
      <c r="B485" s="74"/>
      <c r="Y485" s="79"/>
      <c r="Z485" s="79"/>
      <c r="AJ485" s="71"/>
      <c r="AK485" s="71"/>
      <c r="AL485" s="71"/>
      <c r="AM485" s="71"/>
      <c r="AN485" s="71"/>
      <c r="AO485" s="71"/>
      <c r="AP485" s="77"/>
      <c r="AQ485" s="77"/>
      <c r="AR485" s="71"/>
    </row>
    <row r="486" spans="2:44" x14ac:dyDescent="0.3">
      <c r="B486" s="74"/>
      <c r="Y486" s="79"/>
      <c r="Z486" s="79"/>
      <c r="AJ486" s="71"/>
      <c r="AK486" s="71"/>
      <c r="AL486" s="71"/>
      <c r="AM486" s="71"/>
      <c r="AN486" s="71"/>
      <c r="AO486" s="71"/>
      <c r="AP486" s="77"/>
      <c r="AQ486" s="77"/>
      <c r="AR486" s="71"/>
    </row>
    <row r="487" spans="2:44" x14ac:dyDescent="0.3">
      <c r="B487" s="74"/>
      <c r="Y487" s="79"/>
      <c r="Z487" s="79"/>
      <c r="AJ487" s="71"/>
      <c r="AK487" s="71"/>
      <c r="AL487" s="71"/>
      <c r="AM487" s="71"/>
      <c r="AN487" s="71"/>
      <c r="AO487" s="71"/>
      <c r="AP487" s="77"/>
      <c r="AQ487" s="77"/>
      <c r="AR487" s="71"/>
    </row>
    <row r="488" spans="2:44" x14ac:dyDescent="0.3">
      <c r="B488" s="74"/>
      <c r="Y488" s="79"/>
      <c r="Z488" s="79"/>
      <c r="AJ488" s="71"/>
      <c r="AK488" s="71"/>
      <c r="AL488" s="71"/>
      <c r="AM488" s="71"/>
      <c r="AN488" s="71"/>
      <c r="AO488" s="71"/>
      <c r="AP488" s="77"/>
      <c r="AQ488" s="77"/>
      <c r="AR488" s="71"/>
    </row>
    <row r="489" spans="2:44" x14ac:dyDescent="0.3">
      <c r="B489" s="74"/>
      <c r="Y489" s="79"/>
      <c r="Z489" s="79"/>
      <c r="AJ489" s="71"/>
      <c r="AK489" s="71"/>
      <c r="AL489" s="71"/>
      <c r="AM489" s="71"/>
      <c r="AN489" s="71"/>
      <c r="AO489" s="71"/>
      <c r="AP489" s="77"/>
      <c r="AQ489" s="77"/>
      <c r="AR489" s="71"/>
    </row>
    <row r="490" spans="2:44" x14ac:dyDescent="0.3">
      <c r="B490" s="74"/>
      <c r="Y490" s="79"/>
      <c r="Z490" s="79"/>
      <c r="AJ490" s="71"/>
      <c r="AK490" s="71"/>
      <c r="AL490" s="71"/>
      <c r="AM490" s="71"/>
      <c r="AN490" s="71"/>
      <c r="AO490" s="71"/>
      <c r="AP490" s="77"/>
      <c r="AQ490" s="77"/>
      <c r="AR490" s="71"/>
    </row>
    <row r="491" spans="2:44" x14ac:dyDescent="0.3">
      <c r="B491" s="74"/>
      <c r="Y491" s="79"/>
      <c r="Z491" s="79"/>
      <c r="AJ491" s="71"/>
      <c r="AK491" s="71"/>
      <c r="AL491" s="71"/>
      <c r="AM491" s="71"/>
      <c r="AN491" s="71"/>
      <c r="AO491" s="71"/>
      <c r="AP491" s="77"/>
      <c r="AQ491" s="77"/>
      <c r="AR491" s="71"/>
    </row>
    <row r="492" spans="2:44" x14ac:dyDescent="0.3">
      <c r="B492" s="74"/>
      <c r="Y492" s="79"/>
      <c r="Z492" s="79"/>
      <c r="AJ492" s="71"/>
      <c r="AK492" s="71"/>
      <c r="AL492" s="71"/>
      <c r="AM492" s="71"/>
      <c r="AN492" s="71"/>
      <c r="AO492" s="71"/>
      <c r="AP492" s="77"/>
      <c r="AQ492" s="77"/>
      <c r="AR492" s="71"/>
    </row>
    <row r="493" spans="2:44" x14ac:dyDescent="0.3">
      <c r="B493" s="74"/>
      <c r="Y493" s="79"/>
      <c r="Z493" s="79"/>
      <c r="AJ493" s="71"/>
      <c r="AK493" s="71"/>
      <c r="AL493" s="71"/>
      <c r="AM493" s="71"/>
      <c r="AN493" s="71"/>
      <c r="AO493" s="71"/>
      <c r="AP493" s="77"/>
      <c r="AQ493" s="77"/>
      <c r="AR493" s="71"/>
    </row>
    <row r="494" spans="2:44" x14ac:dyDescent="0.3">
      <c r="B494" s="74"/>
      <c r="Y494" s="79"/>
      <c r="Z494" s="79"/>
      <c r="AJ494" s="71"/>
      <c r="AK494" s="71"/>
      <c r="AL494" s="71"/>
      <c r="AM494" s="71"/>
      <c r="AN494" s="71"/>
      <c r="AO494" s="71"/>
      <c r="AP494" s="77"/>
      <c r="AQ494" s="77"/>
      <c r="AR494" s="71"/>
    </row>
    <row r="495" spans="2:44" x14ac:dyDescent="0.3">
      <c r="B495" s="74"/>
      <c r="Y495" s="79"/>
      <c r="Z495" s="79"/>
      <c r="AJ495" s="71"/>
      <c r="AK495" s="71"/>
      <c r="AL495" s="71"/>
      <c r="AM495" s="71"/>
      <c r="AN495" s="71"/>
      <c r="AO495" s="71"/>
      <c r="AP495" s="77"/>
      <c r="AQ495" s="77"/>
      <c r="AR495" s="71"/>
    </row>
    <row r="496" spans="2:44" x14ac:dyDescent="0.3">
      <c r="B496" s="74"/>
      <c r="Y496" s="79"/>
      <c r="Z496" s="79"/>
      <c r="AJ496" s="71"/>
      <c r="AK496" s="71"/>
      <c r="AL496" s="71"/>
      <c r="AM496" s="71"/>
      <c r="AN496" s="71"/>
      <c r="AO496" s="71"/>
      <c r="AP496" s="77"/>
      <c r="AQ496" s="77"/>
      <c r="AR496" s="71"/>
    </row>
    <row r="497" spans="2:44" x14ac:dyDescent="0.3">
      <c r="B497" s="74"/>
      <c r="Y497" s="79"/>
      <c r="Z497" s="79"/>
      <c r="AJ497" s="71"/>
      <c r="AK497" s="71"/>
      <c r="AL497" s="71"/>
      <c r="AM497" s="71"/>
      <c r="AN497" s="71"/>
      <c r="AO497" s="71"/>
      <c r="AP497" s="77"/>
      <c r="AQ497" s="77"/>
      <c r="AR497" s="71"/>
    </row>
    <row r="498" spans="2:44" x14ac:dyDescent="0.3">
      <c r="B498" s="74"/>
      <c r="Y498" s="79"/>
      <c r="Z498" s="79"/>
      <c r="AJ498" s="71"/>
      <c r="AK498" s="71"/>
      <c r="AL498" s="71"/>
      <c r="AM498" s="71"/>
      <c r="AN498" s="71"/>
      <c r="AO498" s="71"/>
      <c r="AP498" s="77"/>
      <c r="AQ498" s="77"/>
      <c r="AR498" s="71"/>
    </row>
    <row r="499" spans="2:44" x14ac:dyDescent="0.3">
      <c r="B499" s="74"/>
      <c r="Y499" s="79"/>
      <c r="Z499" s="79"/>
      <c r="AJ499" s="71"/>
      <c r="AK499" s="71"/>
      <c r="AL499" s="71"/>
      <c r="AM499" s="71"/>
      <c r="AN499" s="71"/>
      <c r="AO499" s="71"/>
      <c r="AP499" s="77"/>
      <c r="AQ499" s="77"/>
      <c r="AR499" s="71"/>
    </row>
    <row r="500" spans="2:44" x14ac:dyDescent="0.3">
      <c r="B500" s="74"/>
      <c r="Y500" s="79"/>
      <c r="Z500" s="79"/>
      <c r="AJ500" s="71"/>
      <c r="AK500" s="71"/>
      <c r="AL500" s="71"/>
      <c r="AM500" s="71"/>
      <c r="AN500" s="71"/>
      <c r="AO500" s="71"/>
      <c r="AP500" s="77"/>
      <c r="AQ500" s="77"/>
      <c r="AR500" s="71"/>
    </row>
    <row r="501" spans="2:44" x14ac:dyDescent="0.3">
      <c r="B501" s="74"/>
      <c r="Y501" s="79"/>
      <c r="Z501" s="79"/>
      <c r="AJ501" s="71"/>
      <c r="AK501" s="71"/>
      <c r="AL501" s="71"/>
      <c r="AM501" s="71"/>
      <c r="AN501" s="71"/>
      <c r="AO501" s="71"/>
      <c r="AP501" s="77"/>
      <c r="AQ501" s="77"/>
      <c r="AR501" s="71"/>
    </row>
    <row r="502" spans="2:44" x14ac:dyDescent="0.3">
      <c r="B502" s="74"/>
      <c r="Y502" s="79"/>
      <c r="Z502" s="79"/>
      <c r="AJ502" s="71"/>
      <c r="AK502" s="71"/>
      <c r="AL502" s="71"/>
      <c r="AM502" s="71"/>
      <c r="AN502" s="71"/>
      <c r="AO502" s="71"/>
      <c r="AP502" s="77"/>
      <c r="AQ502" s="77"/>
      <c r="AR502" s="71"/>
    </row>
    <row r="503" spans="2:44" x14ac:dyDescent="0.3">
      <c r="B503" s="74"/>
      <c r="Y503" s="79"/>
      <c r="Z503" s="79"/>
      <c r="AJ503" s="71"/>
      <c r="AK503" s="71"/>
      <c r="AL503" s="71"/>
      <c r="AM503" s="71"/>
      <c r="AN503" s="71"/>
      <c r="AO503" s="71"/>
      <c r="AP503" s="77"/>
      <c r="AQ503" s="77"/>
      <c r="AR503" s="71"/>
    </row>
    <row r="504" spans="2:44" x14ac:dyDescent="0.3">
      <c r="B504" s="74"/>
      <c r="Y504" s="79"/>
      <c r="Z504" s="79"/>
      <c r="AJ504" s="71"/>
      <c r="AK504" s="71"/>
      <c r="AL504" s="71"/>
      <c r="AM504" s="71"/>
      <c r="AN504" s="71"/>
      <c r="AO504" s="71"/>
      <c r="AP504" s="77"/>
      <c r="AQ504" s="77"/>
      <c r="AR504" s="71"/>
    </row>
    <row r="505" spans="2:44" x14ac:dyDescent="0.3">
      <c r="B505" s="74"/>
      <c r="Y505" s="79"/>
      <c r="Z505" s="79"/>
      <c r="AJ505" s="71"/>
      <c r="AK505" s="71"/>
      <c r="AL505" s="71"/>
      <c r="AM505" s="71"/>
      <c r="AN505" s="71"/>
      <c r="AO505" s="71"/>
      <c r="AP505" s="77"/>
      <c r="AQ505" s="77"/>
      <c r="AR505" s="71"/>
    </row>
    <row r="506" spans="2:44" x14ac:dyDescent="0.3">
      <c r="B506" s="74"/>
      <c r="Y506" s="79"/>
      <c r="Z506" s="79"/>
      <c r="AJ506" s="71"/>
      <c r="AK506" s="71"/>
      <c r="AL506" s="71"/>
      <c r="AM506" s="71"/>
      <c r="AN506" s="71"/>
      <c r="AO506" s="71"/>
      <c r="AP506" s="77"/>
      <c r="AQ506" s="77"/>
      <c r="AR506" s="71"/>
    </row>
    <row r="507" spans="2:44" x14ac:dyDescent="0.3">
      <c r="B507" s="74"/>
      <c r="Y507" s="79"/>
      <c r="Z507" s="79"/>
      <c r="AJ507" s="71"/>
      <c r="AK507" s="71"/>
      <c r="AL507" s="71"/>
      <c r="AM507" s="71"/>
      <c r="AN507" s="71"/>
      <c r="AO507" s="71"/>
      <c r="AP507" s="77"/>
      <c r="AQ507" s="77"/>
      <c r="AR507" s="71"/>
    </row>
    <row r="508" spans="2:44" x14ac:dyDescent="0.3">
      <c r="B508" s="74"/>
      <c r="Y508" s="79"/>
      <c r="Z508" s="79"/>
      <c r="AJ508" s="71"/>
      <c r="AK508" s="71"/>
      <c r="AL508" s="71"/>
      <c r="AM508" s="71"/>
      <c r="AN508" s="71"/>
      <c r="AO508" s="71"/>
      <c r="AP508" s="77"/>
      <c r="AQ508" s="77"/>
      <c r="AR508" s="71"/>
    </row>
    <row r="509" spans="2:44" x14ac:dyDescent="0.3">
      <c r="B509" s="74"/>
      <c r="Y509" s="79"/>
      <c r="Z509" s="79"/>
      <c r="AJ509" s="71"/>
      <c r="AK509" s="71"/>
      <c r="AL509" s="71"/>
      <c r="AM509" s="71"/>
      <c r="AN509" s="71"/>
      <c r="AO509" s="71"/>
      <c r="AP509" s="77"/>
      <c r="AQ509" s="77"/>
      <c r="AR509" s="71"/>
    </row>
    <row r="510" spans="2:44" x14ac:dyDescent="0.3">
      <c r="B510" s="74"/>
      <c r="Y510" s="79"/>
      <c r="Z510" s="79"/>
      <c r="AJ510" s="71"/>
      <c r="AK510" s="71"/>
      <c r="AL510" s="71"/>
      <c r="AM510" s="71"/>
      <c r="AN510" s="71"/>
      <c r="AO510" s="71"/>
      <c r="AP510" s="77"/>
      <c r="AQ510" s="77"/>
      <c r="AR510" s="71"/>
    </row>
    <row r="511" spans="2:44" x14ac:dyDescent="0.3">
      <c r="B511" s="74"/>
      <c r="Y511" s="79"/>
      <c r="Z511" s="79"/>
      <c r="AJ511" s="71"/>
      <c r="AK511" s="71"/>
      <c r="AL511" s="71"/>
      <c r="AM511" s="71"/>
      <c r="AN511" s="71"/>
      <c r="AO511" s="71"/>
      <c r="AP511" s="77"/>
      <c r="AQ511" s="77"/>
      <c r="AR511" s="71"/>
    </row>
    <row r="512" spans="2:44" x14ac:dyDescent="0.3">
      <c r="B512" s="74"/>
      <c r="Y512" s="79"/>
      <c r="Z512" s="79"/>
      <c r="AJ512" s="71"/>
      <c r="AK512" s="71"/>
      <c r="AL512" s="71"/>
      <c r="AM512" s="71"/>
      <c r="AN512" s="71"/>
      <c r="AO512" s="71"/>
      <c r="AP512" s="77"/>
      <c r="AQ512" s="77"/>
      <c r="AR512" s="71"/>
    </row>
    <row r="513" spans="2:44" x14ac:dyDescent="0.3">
      <c r="B513" s="74"/>
      <c r="Y513" s="79"/>
      <c r="Z513" s="79"/>
      <c r="AJ513" s="71"/>
      <c r="AK513" s="71"/>
      <c r="AL513" s="71"/>
      <c r="AM513" s="71"/>
      <c r="AN513" s="71"/>
      <c r="AO513" s="71"/>
      <c r="AP513" s="77"/>
      <c r="AQ513" s="77"/>
      <c r="AR513" s="71"/>
    </row>
    <row r="514" spans="2:44" x14ac:dyDescent="0.3">
      <c r="B514" s="74"/>
      <c r="Y514" s="79"/>
      <c r="Z514" s="79"/>
      <c r="AJ514" s="71"/>
      <c r="AK514" s="71"/>
      <c r="AL514" s="71"/>
      <c r="AM514" s="71"/>
      <c r="AN514" s="71"/>
      <c r="AO514" s="71"/>
      <c r="AP514" s="77"/>
      <c r="AQ514" s="77"/>
      <c r="AR514" s="71"/>
    </row>
    <row r="515" spans="2:44" x14ac:dyDescent="0.3">
      <c r="B515" s="74"/>
      <c r="Y515" s="79"/>
      <c r="Z515" s="79"/>
      <c r="AJ515" s="71"/>
      <c r="AK515" s="71"/>
      <c r="AL515" s="71"/>
      <c r="AM515" s="71"/>
      <c r="AN515" s="71"/>
      <c r="AO515" s="71"/>
      <c r="AP515" s="77"/>
      <c r="AQ515" s="77"/>
      <c r="AR515" s="71"/>
    </row>
    <row r="516" spans="2:44" x14ac:dyDescent="0.3">
      <c r="B516" s="74"/>
      <c r="Y516" s="79"/>
      <c r="Z516" s="79"/>
      <c r="AJ516" s="71"/>
      <c r="AK516" s="71"/>
      <c r="AL516" s="71"/>
      <c r="AM516" s="71"/>
      <c r="AN516" s="71"/>
      <c r="AO516" s="71"/>
      <c r="AP516" s="77"/>
      <c r="AQ516" s="77"/>
      <c r="AR516" s="71"/>
    </row>
    <row r="517" spans="2:44" x14ac:dyDescent="0.3">
      <c r="B517" s="74"/>
      <c r="Y517" s="79"/>
      <c r="Z517" s="79"/>
      <c r="AJ517" s="71"/>
      <c r="AK517" s="71"/>
      <c r="AL517" s="71"/>
      <c r="AM517" s="71"/>
      <c r="AN517" s="71"/>
      <c r="AO517" s="71"/>
      <c r="AP517" s="77"/>
      <c r="AQ517" s="77"/>
      <c r="AR517" s="71"/>
    </row>
    <row r="518" spans="2:44" x14ac:dyDescent="0.3">
      <c r="B518" s="74"/>
      <c r="Y518" s="79"/>
      <c r="Z518" s="79"/>
      <c r="AJ518" s="71"/>
      <c r="AK518" s="71"/>
      <c r="AL518" s="71"/>
      <c r="AM518" s="71"/>
      <c r="AN518" s="71"/>
      <c r="AO518" s="71"/>
      <c r="AP518" s="77"/>
      <c r="AQ518" s="77"/>
      <c r="AR518" s="71"/>
    </row>
    <row r="519" spans="2:44" x14ac:dyDescent="0.3">
      <c r="B519" s="74"/>
      <c r="Y519" s="79"/>
      <c r="Z519" s="79"/>
      <c r="AJ519" s="71"/>
      <c r="AK519" s="71"/>
      <c r="AL519" s="71"/>
      <c r="AM519" s="71"/>
      <c r="AN519" s="71"/>
      <c r="AO519" s="71"/>
      <c r="AP519" s="77"/>
      <c r="AQ519" s="77"/>
      <c r="AR519" s="71"/>
    </row>
    <row r="520" spans="2:44" x14ac:dyDescent="0.3">
      <c r="B520" s="74"/>
      <c r="Y520" s="79"/>
      <c r="Z520" s="79"/>
      <c r="AJ520" s="71"/>
      <c r="AK520" s="71"/>
      <c r="AL520" s="71"/>
      <c r="AM520" s="71"/>
      <c r="AN520" s="71"/>
      <c r="AO520" s="71"/>
      <c r="AP520" s="77"/>
      <c r="AQ520" s="77"/>
      <c r="AR520" s="71"/>
    </row>
    <row r="521" spans="2:44" x14ac:dyDescent="0.3">
      <c r="B521" s="74"/>
      <c r="Y521" s="79"/>
      <c r="Z521" s="79"/>
      <c r="AJ521" s="71"/>
      <c r="AK521" s="71"/>
      <c r="AL521" s="71"/>
      <c r="AM521" s="71"/>
      <c r="AN521" s="71"/>
      <c r="AO521" s="71"/>
      <c r="AP521" s="77"/>
      <c r="AQ521" s="77"/>
      <c r="AR521" s="71"/>
    </row>
    <row r="522" spans="2:44" x14ac:dyDescent="0.3">
      <c r="B522" s="74"/>
      <c r="Y522" s="79"/>
      <c r="Z522" s="79"/>
      <c r="AJ522" s="71"/>
      <c r="AK522" s="71"/>
      <c r="AL522" s="71"/>
      <c r="AM522" s="71"/>
      <c r="AN522" s="71"/>
      <c r="AO522" s="71"/>
      <c r="AP522" s="77"/>
      <c r="AQ522" s="77"/>
      <c r="AR522" s="71"/>
    </row>
    <row r="523" spans="2:44" x14ac:dyDescent="0.3">
      <c r="B523" s="74"/>
      <c r="Y523" s="79"/>
      <c r="Z523" s="79"/>
      <c r="AJ523" s="71"/>
      <c r="AK523" s="71"/>
      <c r="AL523" s="71"/>
      <c r="AM523" s="71"/>
      <c r="AN523" s="71"/>
      <c r="AO523" s="71"/>
      <c r="AP523" s="77"/>
      <c r="AQ523" s="77"/>
      <c r="AR523" s="71"/>
    </row>
    <row r="524" spans="2:44" x14ac:dyDescent="0.3">
      <c r="B524" s="74"/>
      <c r="Y524" s="79"/>
      <c r="Z524" s="79"/>
      <c r="AJ524" s="71"/>
      <c r="AK524" s="71"/>
      <c r="AL524" s="71"/>
      <c r="AM524" s="71"/>
      <c r="AN524" s="71"/>
      <c r="AO524" s="71"/>
      <c r="AP524" s="77"/>
      <c r="AQ524" s="77"/>
      <c r="AR524" s="71"/>
    </row>
    <row r="525" spans="2:44" x14ac:dyDescent="0.3">
      <c r="B525" s="74"/>
      <c r="Y525" s="79"/>
      <c r="Z525" s="79"/>
      <c r="AJ525" s="71"/>
      <c r="AK525" s="71"/>
      <c r="AL525" s="71"/>
      <c r="AM525" s="71"/>
      <c r="AN525" s="71"/>
      <c r="AO525" s="71"/>
      <c r="AP525" s="77"/>
      <c r="AQ525" s="77"/>
      <c r="AR525" s="71"/>
    </row>
    <row r="526" spans="2:44" x14ac:dyDescent="0.3">
      <c r="B526" s="74"/>
      <c r="Y526" s="79"/>
      <c r="Z526" s="79"/>
      <c r="AJ526" s="71"/>
      <c r="AK526" s="71"/>
      <c r="AL526" s="71"/>
      <c r="AM526" s="71"/>
      <c r="AN526" s="71"/>
      <c r="AO526" s="71"/>
      <c r="AP526" s="77"/>
      <c r="AQ526" s="77"/>
      <c r="AR526" s="71"/>
    </row>
    <row r="527" spans="2:44" x14ac:dyDescent="0.3">
      <c r="B527" s="74"/>
      <c r="Y527" s="79"/>
      <c r="Z527" s="79"/>
      <c r="AJ527" s="71"/>
      <c r="AK527" s="71"/>
      <c r="AL527" s="71"/>
      <c r="AM527" s="71"/>
      <c r="AN527" s="71"/>
      <c r="AO527" s="71"/>
      <c r="AP527" s="77"/>
      <c r="AQ527" s="77"/>
      <c r="AR527" s="71"/>
    </row>
    <row r="528" spans="2:44" x14ac:dyDescent="0.3">
      <c r="B528" s="74"/>
      <c r="Y528" s="79"/>
      <c r="Z528" s="79"/>
      <c r="AJ528" s="71"/>
      <c r="AK528" s="71"/>
      <c r="AL528" s="71"/>
      <c r="AM528" s="71"/>
      <c r="AN528" s="71"/>
      <c r="AO528" s="71"/>
      <c r="AP528" s="77"/>
      <c r="AQ528" s="77"/>
      <c r="AR528" s="71"/>
    </row>
    <row r="529" spans="2:44" x14ac:dyDescent="0.3">
      <c r="B529" s="74"/>
      <c r="Y529" s="79"/>
      <c r="Z529" s="79"/>
      <c r="AJ529" s="71"/>
      <c r="AK529" s="71"/>
      <c r="AL529" s="71"/>
      <c r="AM529" s="71"/>
      <c r="AN529" s="71"/>
      <c r="AO529" s="71"/>
      <c r="AP529" s="77"/>
      <c r="AQ529" s="77"/>
      <c r="AR529" s="71"/>
    </row>
    <row r="530" spans="2:44" x14ac:dyDescent="0.3">
      <c r="B530" s="74"/>
      <c r="Y530" s="79"/>
      <c r="Z530" s="79"/>
      <c r="AJ530" s="71"/>
      <c r="AK530" s="71"/>
      <c r="AL530" s="71"/>
      <c r="AM530" s="71"/>
      <c r="AN530" s="71"/>
      <c r="AO530" s="71"/>
      <c r="AP530" s="77"/>
      <c r="AQ530" s="77"/>
      <c r="AR530" s="71"/>
    </row>
    <row r="531" spans="2:44" x14ac:dyDescent="0.3">
      <c r="B531" s="74"/>
      <c r="Y531" s="79"/>
      <c r="Z531" s="79"/>
      <c r="AJ531" s="71"/>
      <c r="AK531" s="71"/>
      <c r="AL531" s="71"/>
      <c r="AM531" s="71"/>
      <c r="AN531" s="71"/>
      <c r="AO531" s="71"/>
      <c r="AP531" s="77"/>
      <c r="AQ531" s="77"/>
      <c r="AR531" s="71"/>
    </row>
    <row r="532" spans="2:44" x14ac:dyDescent="0.3">
      <c r="B532" s="74"/>
      <c r="Y532" s="79"/>
      <c r="Z532" s="79"/>
      <c r="AJ532" s="71"/>
      <c r="AK532" s="71"/>
      <c r="AL532" s="71"/>
      <c r="AM532" s="71"/>
      <c r="AN532" s="71"/>
      <c r="AO532" s="71"/>
      <c r="AP532" s="77"/>
      <c r="AQ532" s="77"/>
      <c r="AR532" s="71"/>
    </row>
    <row r="533" spans="2:44" x14ac:dyDescent="0.3">
      <c r="B533" s="74"/>
      <c r="Y533" s="79"/>
      <c r="Z533" s="79"/>
      <c r="AJ533" s="71"/>
      <c r="AK533" s="71"/>
      <c r="AL533" s="71"/>
      <c r="AM533" s="71"/>
      <c r="AN533" s="71"/>
      <c r="AO533" s="71"/>
      <c r="AP533" s="77"/>
      <c r="AQ533" s="77"/>
      <c r="AR533" s="71"/>
    </row>
    <row r="534" spans="2:44" x14ac:dyDescent="0.3">
      <c r="B534" s="74"/>
      <c r="Y534" s="79"/>
      <c r="Z534" s="79"/>
      <c r="AJ534" s="71"/>
      <c r="AK534" s="71"/>
      <c r="AL534" s="71"/>
      <c r="AM534" s="71"/>
      <c r="AN534" s="71"/>
      <c r="AO534" s="71"/>
      <c r="AP534" s="77"/>
      <c r="AQ534" s="77"/>
      <c r="AR534" s="71"/>
    </row>
    <row r="535" spans="2:44" x14ac:dyDescent="0.3">
      <c r="B535" s="74"/>
      <c r="Y535" s="79"/>
      <c r="Z535" s="79"/>
      <c r="AJ535" s="71"/>
      <c r="AK535" s="71"/>
      <c r="AL535" s="71"/>
      <c r="AM535" s="71"/>
      <c r="AN535" s="71"/>
      <c r="AO535" s="71"/>
      <c r="AP535" s="77"/>
      <c r="AQ535" s="77"/>
      <c r="AR535" s="71"/>
    </row>
    <row r="536" spans="2:44" x14ac:dyDescent="0.3">
      <c r="B536" s="74"/>
      <c r="Y536" s="79"/>
      <c r="Z536" s="79"/>
      <c r="AJ536" s="71"/>
      <c r="AK536" s="71"/>
      <c r="AL536" s="71"/>
      <c r="AM536" s="71"/>
      <c r="AN536" s="71"/>
      <c r="AO536" s="71"/>
      <c r="AP536" s="77"/>
      <c r="AQ536" s="77"/>
      <c r="AR536" s="71"/>
    </row>
    <row r="537" spans="2:44" x14ac:dyDescent="0.3">
      <c r="B537" s="74"/>
      <c r="Y537" s="79"/>
      <c r="Z537" s="79"/>
      <c r="AJ537" s="71"/>
      <c r="AK537" s="71"/>
      <c r="AL537" s="71"/>
      <c r="AM537" s="71"/>
      <c r="AN537" s="71"/>
      <c r="AO537" s="71"/>
      <c r="AP537" s="77"/>
      <c r="AQ537" s="77"/>
      <c r="AR537" s="71"/>
    </row>
    <row r="538" spans="2:44" x14ac:dyDescent="0.3">
      <c r="B538" s="74"/>
      <c r="Y538" s="79"/>
      <c r="Z538" s="79"/>
      <c r="AJ538" s="71"/>
      <c r="AK538" s="71"/>
      <c r="AL538" s="71"/>
      <c r="AM538" s="71"/>
      <c r="AN538" s="71"/>
      <c r="AO538" s="71"/>
      <c r="AP538" s="77"/>
      <c r="AQ538" s="77"/>
      <c r="AR538" s="71"/>
    </row>
    <row r="539" spans="2:44" x14ac:dyDescent="0.3">
      <c r="B539" s="74"/>
      <c r="Y539" s="79"/>
      <c r="Z539" s="79"/>
      <c r="AJ539" s="71"/>
      <c r="AK539" s="71"/>
      <c r="AL539" s="71"/>
      <c r="AM539" s="71"/>
      <c r="AN539" s="71"/>
      <c r="AO539" s="71"/>
      <c r="AP539" s="77"/>
      <c r="AQ539" s="77"/>
      <c r="AR539" s="71"/>
    </row>
    <row r="540" spans="2:44" x14ac:dyDescent="0.3">
      <c r="B540" s="74"/>
      <c r="Y540" s="79"/>
      <c r="Z540" s="79"/>
      <c r="AJ540" s="71"/>
      <c r="AK540" s="71"/>
      <c r="AL540" s="71"/>
      <c r="AM540" s="71"/>
      <c r="AN540" s="71"/>
      <c r="AO540" s="71"/>
      <c r="AP540" s="77"/>
      <c r="AQ540" s="77"/>
      <c r="AR540" s="71"/>
    </row>
    <row r="541" spans="2:44" x14ac:dyDescent="0.3">
      <c r="B541" s="74"/>
      <c r="Y541" s="79"/>
      <c r="Z541" s="79"/>
      <c r="AJ541" s="71"/>
      <c r="AK541" s="71"/>
      <c r="AL541" s="71"/>
      <c r="AM541" s="71"/>
      <c r="AN541" s="71"/>
      <c r="AO541" s="71"/>
      <c r="AP541" s="77"/>
      <c r="AQ541" s="77"/>
      <c r="AR541" s="71"/>
    </row>
    <row r="542" spans="2:44" x14ac:dyDescent="0.3">
      <c r="B542" s="74"/>
      <c r="Y542" s="79"/>
      <c r="Z542" s="79"/>
      <c r="AJ542" s="71"/>
      <c r="AK542" s="71"/>
      <c r="AL542" s="71"/>
      <c r="AM542" s="71"/>
      <c r="AN542" s="71"/>
      <c r="AO542" s="71"/>
      <c r="AP542" s="77"/>
      <c r="AQ542" s="77"/>
      <c r="AR542" s="71"/>
    </row>
    <row r="543" spans="2:44" x14ac:dyDescent="0.3">
      <c r="B543" s="74"/>
      <c r="Y543" s="79"/>
      <c r="Z543" s="79"/>
      <c r="AJ543" s="71"/>
      <c r="AK543" s="71"/>
      <c r="AL543" s="71"/>
      <c r="AM543" s="71"/>
      <c r="AN543" s="71"/>
      <c r="AO543" s="71"/>
      <c r="AP543" s="77"/>
      <c r="AQ543" s="77"/>
      <c r="AR543" s="71"/>
    </row>
    <row r="544" spans="2:44" x14ac:dyDescent="0.3">
      <c r="B544" s="74"/>
      <c r="Y544" s="79"/>
      <c r="Z544" s="79"/>
      <c r="AJ544" s="71"/>
      <c r="AK544" s="71"/>
      <c r="AL544" s="71"/>
      <c r="AM544" s="71"/>
      <c r="AN544" s="71"/>
      <c r="AO544" s="71"/>
      <c r="AP544" s="77"/>
      <c r="AQ544" s="77"/>
      <c r="AR544" s="71"/>
    </row>
    <row r="545" spans="2:44" x14ac:dyDescent="0.3">
      <c r="B545" s="74"/>
      <c r="Y545" s="79"/>
      <c r="Z545" s="79"/>
      <c r="AJ545" s="71"/>
      <c r="AK545" s="71"/>
      <c r="AL545" s="71"/>
      <c r="AM545" s="71"/>
      <c r="AN545" s="71"/>
      <c r="AO545" s="71"/>
      <c r="AP545" s="77"/>
      <c r="AQ545" s="77"/>
      <c r="AR545" s="71"/>
    </row>
    <row r="546" spans="2:44" x14ac:dyDescent="0.3">
      <c r="B546" s="74"/>
      <c r="Y546" s="79"/>
      <c r="Z546" s="79"/>
      <c r="AJ546" s="71"/>
      <c r="AK546" s="71"/>
      <c r="AL546" s="71"/>
      <c r="AM546" s="71"/>
      <c r="AN546" s="71"/>
      <c r="AO546" s="71"/>
      <c r="AP546" s="77"/>
      <c r="AQ546" s="77"/>
      <c r="AR546" s="71"/>
    </row>
    <row r="547" spans="2:44" x14ac:dyDescent="0.3">
      <c r="B547" s="74"/>
      <c r="Y547" s="79"/>
      <c r="Z547" s="79"/>
      <c r="AJ547" s="71"/>
      <c r="AK547" s="71"/>
      <c r="AL547" s="71"/>
      <c r="AM547" s="71"/>
      <c r="AN547" s="71"/>
      <c r="AO547" s="71"/>
      <c r="AP547" s="77"/>
      <c r="AQ547" s="77"/>
      <c r="AR547" s="71"/>
    </row>
    <row r="548" spans="2:44" x14ac:dyDescent="0.3">
      <c r="B548" s="74"/>
      <c r="Y548" s="79"/>
      <c r="Z548" s="79"/>
      <c r="AJ548" s="71"/>
      <c r="AK548" s="71"/>
      <c r="AL548" s="71"/>
      <c r="AM548" s="71"/>
      <c r="AN548" s="71"/>
      <c r="AO548" s="71"/>
      <c r="AP548" s="77"/>
      <c r="AQ548" s="77"/>
      <c r="AR548" s="71"/>
    </row>
    <row r="549" spans="2:44" x14ac:dyDescent="0.3">
      <c r="B549" s="74"/>
      <c r="Y549" s="79"/>
      <c r="Z549" s="79"/>
      <c r="AJ549" s="71"/>
      <c r="AK549" s="71"/>
      <c r="AL549" s="71"/>
      <c r="AM549" s="71"/>
      <c r="AN549" s="71"/>
      <c r="AO549" s="71"/>
      <c r="AP549" s="77"/>
      <c r="AQ549" s="77"/>
      <c r="AR549" s="71"/>
    </row>
    <row r="550" spans="2:44" x14ac:dyDescent="0.3">
      <c r="B550" s="74"/>
      <c r="Y550" s="79"/>
      <c r="Z550" s="79"/>
      <c r="AJ550" s="71"/>
      <c r="AK550" s="71"/>
      <c r="AL550" s="71"/>
      <c r="AM550" s="71"/>
      <c r="AN550" s="71"/>
      <c r="AO550" s="71"/>
      <c r="AP550" s="77"/>
      <c r="AQ550" s="77"/>
      <c r="AR550" s="71"/>
    </row>
    <row r="551" spans="2:44" x14ac:dyDescent="0.3">
      <c r="B551" s="74"/>
      <c r="Y551" s="79"/>
      <c r="Z551" s="79"/>
      <c r="AJ551" s="71"/>
      <c r="AK551" s="71"/>
      <c r="AL551" s="71"/>
      <c r="AM551" s="71"/>
      <c r="AN551" s="71"/>
      <c r="AO551" s="71"/>
      <c r="AP551" s="77"/>
      <c r="AQ551" s="77"/>
      <c r="AR551" s="71"/>
    </row>
    <row r="552" spans="2:44" x14ac:dyDescent="0.3">
      <c r="B552" s="74"/>
      <c r="Y552" s="79"/>
      <c r="Z552" s="79"/>
      <c r="AJ552" s="71"/>
      <c r="AK552" s="71"/>
      <c r="AL552" s="71"/>
      <c r="AM552" s="71"/>
      <c r="AN552" s="71"/>
      <c r="AO552" s="71"/>
      <c r="AP552" s="77"/>
      <c r="AQ552" s="77"/>
      <c r="AR552" s="71"/>
    </row>
    <row r="553" spans="2:44" x14ac:dyDescent="0.3">
      <c r="B553" s="74"/>
      <c r="Y553" s="79"/>
      <c r="Z553" s="79"/>
      <c r="AJ553" s="71"/>
      <c r="AK553" s="71"/>
      <c r="AL553" s="71"/>
      <c r="AM553" s="71"/>
      <c r="AN553" s="71"/>
      <c r="AO553" s="71"/>
      <c r="AP553" s="77"/>
      <c r="AQ553" s="77"/>
      <c r="AR553" s="71"/>
    </row>
    <row r="554" spans="2:44" x14ac:dyDescent="0.3">
      <c r="B554" s="74"/>
      <c r="Y554" s="79"/>
      <c r="Z554" s="79"/>
      <c r="AJ554" s="71"/>
      <c r="AK554" s="71"/>
      <c r="AL554" s="71"/>
      <c r="AM554" s="71"/>
      <c r="AN554" s="71"/>
      <c r="AO554" s="71"/>
      <c r="AP554" s="77"/>
      <c r="AQ554" s="77"/>
      <c r="AR554" s="71"/>
    </row>
    <row r="555" spans="2:44" x14ac:dyDescent="0.3">
      <c r="B555" s="74"/>
      <c r="Y555" s="79"/>
      <c r="Z555" s="79"/>
      <c r="AJ555" s="71"/>
      <c r="AK555" s="71"/>
      <c r="AL555" s="71"/>
      <c r="AM555" s="71"/>
      <c r="AN555" s="71"/>
      <c r="AO555" s="71"/>
      <c r="AP555" s="77"/>
      <c r="AQ555" s="77"/>
      <c r="AR555" s="71"/>
    </row>
    <row r="556" spans="2:44" x14ac:dyDescent="0.3">
      <c r="B556" s="74"/>
      <c r="Y556" s="79"/>
      <c r="Z556" s="79"/>
      <c r="AJ556" s="71"/>
      <c r="AK556" s="71"/>
      <c r="AL556" s="71"/>
      <c r="AM556" s="71"/>
      <c r="AN556" s="71"/>
      <c r="AO556" s="71"/>
      <c r="AP556" s="77"/>
      <c r="AQ556" s="77"/>
      <c r="AR556" s="71"/>
    </row>
    <row r="557" spans="2:44" x14ac:dyDescent="0.3">
      <c r="B557" s="74"/>
      <c r="Y557" s="79"/>
      <c r="Z557" s="79"/>
      <c r="AJ557" s="71"/>
      <c r="AK557" s="71"/>
      <c r="AL557" s="71"/>
      <c r="AM557" s="71"/>
      <c r="AN557" s="71"/>
      <c r="AO557" s="71"/>
      <c r="AP557" s="77"/>
      <c r="AQ557" s="77"/>
      <c r="AR557" s="71"/>
    </row>
    <row r="558" spans="2:44" x14ac:dyDescent="0.3">
      <c r="B558" s="74"/>
      <c r="Y558" s="79"/>
      <c r="Z558" s="79"/>
      <c r="AJ558" s="71"/>
      <c r="AK558" s="71"/>
      <c r="AL558" s="71"/>
      <c r="AM558" s="71"/>
      <c r="AN558" s="71"/>
      <c r="AO558" s="71"/>
      <c r="AP558" s="77"/>
      <c r="AQ558" s="77"/>
      <c r="AR558" s="71"/>
    </row>
    <row r="559" spans="2:44" x14ac:dyDescent="0.3">
      <c r="B559" s="74"/>
      <c r="Y559" s="79"/>
      <c r="Z559" s="79"/>
      <c r="AJ559" s="71"/>
      <c r="AK559" s="71"/>
      <c r="AL559" s="71"/>
      <c r="AM559" s="71"/>
      <c r="AN559" s="71"/>
      <c r="AO559" s="71"/>
      <c r="AP559" s="77"/>
      <c r="AQ559" s="77"/>
      <c r="AR559" s="71"/>
    </row>
    <row r="560" spans="2:44" x14ac:dyDescent="0.3">
      <c r="B560" s="74"/>
      <c r="Y560" s="79"/>
      <c r="Z560" s="79"/>
      <c r="AJ560" s="71"/>
      <c r="AK560" s="71"/>
      <c r="AL560" s="71"/>
      <c r="AM560" s="71"/>
      <c r="AN560" s="71"/>
      <c r="AO560" s="71"/>
      <c r="AP560" s="77"/>
      <c r="AQ560" s="77"/>
      <c r="AR560" s="71"/>
    </row>
    <row r="561" spans="2:44" x14ac:dyDescent="0.3">
      <c r="B561" s="74"/>
      <c r="Y561" s="79"/>
      <c r="Z561" s="79"/>
      <c r="AJ561" s="71"/>
      <c r="AK561" s="71"/>
      <c r="AL561" s="71"/>
      <c r="AM561" s="71"/>
      <c r="AN561" s="71"/>
      <c r="AO561" s="71"/>
      <c r="AP561" s="77"/>
      <c r="AQ561" s="77"/>
      <c r="AR561" s="71"/>
    </row>
    <row r="562" spans="2:44" x14ac:dyDescent="0.3">
      <c r="B562" s="74"/>
      <c r="Y562" s="79"/>
      <c r="Z562" s="79"/>
      <c r="AJ562" s="71"/>
      <c r="AK562" s="71"/>
      <c r="AL562" s="71"/>
      <c r="AM562" s="71"/>
      <c r="AN562" s="71"/>
      <c r="AO562" s="71"/>
      <c r="AP562" s="77"/>
      <c r="AQ562" s="77"/>
      <c r="AR562" s="71"/>
    </row>
    <row r="563" spans="2:44" x14ac:dyDescent="0.3">
      <c r="B563" s="74"/>
      <c r="Y563" s="79"/>
      <c r="Z563" s="79"/>
      <c r="AJ563" s="71"/>
      <c r="AK563" s="71"/>
      <c r="AL563" s="71"/>
      <c r="AM563" s="71"/>
      <c r="AN563" s="71"/>
      <c r="AO563" s="71"/>
      <c r="AP563" s="77"/>
      <c r="AQ563" s="77"/>
      <c r="AR563" s="71"/>
    </row>
    <row r="564" spans="2:44" x14ac:dyDescent="0.3">
      <c r="B564" s="74"/>
      <c r="Y564" s="79"/>
      <c r="Z564" s="79"/>
      <c r="AJ564" s="71"/>
      <c r="AK564" s="71"/>
      <c r="AL564" s="71"/>
      <c r="AM564" s="71"/>
      <c r="AN564" s="71"/>
      <c r="AO564" s="71"/>
      <c r="AP564" s="77"/>
      <c r="AQ564" s="77"/>
      <c r="AR564" s="71"/>
    </row>
    <row r="565" spans="2:44" x14ac:dyDescent="0.3">
      <c r="B565" s="74"/>
      <c r="Y565" s="79"/>
      <c r="Z565" s="79"/>
      <c r="AJ565" s="71"/>
      <c r="AK565" s="71"/>
      <c r="AL565" s="71"/>
      <c r="AM565" s="71"/>
      <c r="AN565" s="71"/>
      <c r="AO565" s="71"/>
      <c r="AP565" s="77"/>
      <c r="AQ565" s="77"/>
      <c r="AR565" s="71"/>
    </row>
    <row r="566" spans="2:44" x14ac:dyDescent="0.3">
      <c r="B566" s="74"/>
      <c r="Y566" s="79"/>
      <c r="Z566" s="79"/>
      <c r="AJ566" s="71"/>
      <c r="AK566" s="71"/>
      <c r="AL566" s="71"/>
      <c r="AM566" s="71"/>
      <c r="AN566" s="71"/>
      <c r="AO566" s="71"/>
      <c r="AP566" s="77"/>
      <c r="AQ566" s="77"/>
      <c r="AR566" s="71"/>
    </row>
    <row r="567" spans="2:44" x14ac:dyDescent="0.3">
      <c r="B567" s="74"/>
      <c r="Y567" s="79"/>
      <c r="Z567" s="79"/>
      <c r="AJ567" s="71"/>
      <c r="AK567" s="71"/>
      <c r="AL567" s="71"/>
      <c r="AM567" s="71"/>
      <c r="AN567" s="71"/>
      <c r="AO567" s="71"/>
      <c r="AP567" s="77"/>
      <c r="AQ567" s="77"/>
      <c r="AR567" s="71"/>
    </row>
    <row r="568" spans="2:44" x14ac:dyDescent="0.3">
      <c r="B568" s="74"/>
      <c r="Y568" s="79"/>
      <c r="Z568" s="79"/>
      <c r="AJ568" s="71"/>
      <c r="AK568" s="71"/>
      <c r="AL568" s="71"/>
      <c r="AM568" s="71"/>
      <c r="AN568" s="71"/>
      <c r="AO568" s="71"/>
      <c r="AP568" s="77"/>
      <c r="AQ568" s="77"/>
      <c r="AR568" s="71"/>
    </row>
    <row r="569" spans="2:44" x14ac:dyDescent="0.3">
      <c r="B569" s="74"/>
      <c r="Y569" s="79"/>
      <c r="Z569" s="79"/>
      <c r="AJ569" s="71"/>
      <c r="AK569" s="71"/>
      <c r="AL569" s="71"/>
      <c r="AM569" s="71"/>
      <c r="AN569" s="71"/>
      <c r="AO569" s="71"/>
      <c r="AP569" s="77"/>
      <c r="AQ569" s="77"/>
      <c r="AR569" s="71"/>
    </row>
    <row r="570" spans="2:44" x14ac:dyDescent="0.3">
      <c r="B570" s="74"/>
      <c r="Y570" s="79"/>
      <c r="Z570" s="79"/>
      <c r="AJ570" s="71"/>
      <c r="AK570" s="71"/>
      <c r="AL570" s="71"/>
      <c r="AM570" s="71"/>
      <c r="AN570" s="71"/>
      <c r="AO570" s="71"/>
      <c r="AP570" s="77"/>
      <c r="AQ570" s="77"/>
      <c r="AR570" s="71"/>
    </row>
    <row r="571" spans="2:44" x14ac:dyDescent="0.3">
      <c r="B571" s="74"/>
      <c r="Y571" s="79"/>
      <c r="Z571" s="79"/>
      <c r="AJ571" s="71"/>
      <c r="AK571" s="71"/>
      <c r="AL571" s="71"/>
      <c r="AM571" s="71"/>
      <c r="AN571" s="71"/>
      <c r="AO571" s="71"/>
      <c r="AP571" s="77"/>
      <c r="AQ571" s="77"/>
      <c r="AR571" s="71"/>
    </row>
    <row r="572" spans="2:44" x14ac:dyDescent="0.3">
      <c r="B572" s="74"/>
      <c r="Y572" s="79"/>
      <c r="Z572" s="79"/>
      <c r="AJ572" s="71"/>
      <c r="AK572" s="71"/>
      <c r="AL572" s="71"/>
      <c r="AM572" s="71"/>
      <c r="AN572" s="71"/>
      <c r="AO572" s="71"/>
      <c r="AP572" s="77"/>
      <c r="AQ572" s="77"/>
      <c r="AR572" s="71"/>
    </row>
    <row r="573" spans="2:44" x14ac:dyDescent="0.3">
      <c r="B573" s="74"/>
      <c r="Y573" s="79"/>
      <c r="Z573" s="79"/>
      <c r="AJ573" s="71"/>
      <c r="AK573" s="71"/>
      <c r="AL573" s="71"/>
      <c r="AM573" s="71"/>
      <c r="AN573" s="71"/>
      <c r="AO573" s="71"/>
      <c r="AP573" s="77"/>
      <c r="AQ573" s="77"/>
      <c r="AR573" s="71"/>
    </row>
    <row r="574" spans="2:44" x14ac:dyDescent="0.3">
      <c r="B574" s="74"/>
      <c r="Y574" s="79"/>
      <c r="Z574" s="79"/>
      <c r="AJ574" s="71"/>
      <c r="AK574" s="71"/>
      <c r="AL574" s="71"/>
      <c r="AM574" s="71"/>
      <c r="AN574" s="71"/>
      <c r="AO574" s="71"/>
      <c r="AP574" s="77"/>
      <c r="AQ574" s="77"/>
      <c r="AR574" s="71"/>
    </row>
    <row r="575" spans="2:44" x14ac:dyDescent="0.3">
      <c r="B575" s="74"/>
      <c r="Y575" s="79"/>
      <c r="Z575" s="79"/>
      <c r="AJ575" s="71"/>
      <c r="AK575" s="71"/>
      <c r="AL575" s="71"/>
      <c r="AM575" s="71"/>
      <c r="AN575" s="71"/>
      <c r="AO575" s="71"/>
      <c r="AP575" s="77"/>
      <c r="AQ575" s="77"/>
      <c r="AR575" s="71"/>
    </row>
    <row r="576" spans="2:44" x14ac:dyDescent="0.3">
      <c r="B576" s="74"/>
      <c r="Y576" s="79"/>
      <c r="Z576" s="79"/>
      <c r="AJ576" s="71"/>
      <c r="AK576" s="71"/>
      <c r="AL576" s="71"/>
      <c r="AM576" s="71"/>
      <c r="AN576" s="71"/>
      <c r="AO576" s="71"/>
      <c r="AP576" s="77"/>
      <c r="AQ576" s="77"/>
      <c r="AR576" s="71"/>
    </row>
    <row r="577" spans="2:44" x14ac:dyDescent="0.3">
      <c r="B577" s="74"/>
      <c r="Y577" s="79"/>
      <c r="Z577" s="79"/>
      <c r="AJ577" s="71"/>
      <c r="AK577" s="71"/>
      <c r="AL577" s="71"/>
      <c r="AM577" s="71"/>
      <c r="AN577" s="71"/>
      <c r="AO577" s="71"/>
      <c r="AP577" s="77"/>
      <c r="AQ577" s="77"/>
      <c r="AR577" s="71"/>
    </row>
    <row r="578" spans="2:44" x14ac:dyDescent="0.3">
      <c r="B578" s="74"/>
      <c r="Y578" s="79"/>
      <c r="Z578" s="79"/>
      <c r="AJ578" s="71"/>
      <c r="AK578" s="71"/>
      <c r="AL578" s="71"/>
      <c r="AM578" s="71"/>
      <c r="AN578" s="71"/>
      <c r="AO578" s="71"/>
      <c r="AP578" s="77"/>
      <c r="AQ578" s="77"/>
      <c r="AR578" s="71"/>
    </row>
    <row r="579" spans="2:44" x14ac:dyDescent="0.3">
      <c r="B579" s="74"/>
      <c r="Y579" s="79"/>
      <c r="Z579" s="79"/>
      <c r="AJ579" s="71"/>
      <c r="AK579" s="71"/>
      <c r="AL579" s="71"/>
      <c r="AM579" s="71"/>
      <c r="AN579" s="71"/>
      <c r="AO579" s="71"/>
      <c r="AP579" s="77"/>
      <c r="AQ579" s="77"/>
      <c r="AR579" s="71"/>
    </row>
    <row r="580" spans="2:44" x14ac:dyDescent="0.3">
      <c r="B580" s="74"/>
      <c r="Y580" s="79"/>
      <c r="Z580" s="79"/>
      <c r="AJ580" s="71"/>
      <c r="AK580" s="71"/>
      <c r="AL580" s="71"/>
      <c r="AM580" s="71"/>
      <c r="AN580" s="71"/>
      <c r="AO580" s="71"/>
      <c r="AP580" s="77"/>
      <c r="AQ580" s="77"/>
      <c r="AR580" s="71"/>
    </row>
    <row r="581" spans="2:44" x14ac:dyDescent="0.3">
      <c r="B581" s="74"/>
      <c r="Y581" s="79"/>
      <c r="Z581" s="79"/>
      <c r="AJ581" s="71"/>
      <c r="AK581" s="71"/>
      <c r="AL581" s="71"/>
      <c r="AM581" s="71"/>
      <c r="AN581" s="71"/>
      <c r="AO581" s="71"/>
      <c r="AP581" s="77"/>
      <c r="AQ581" s="77"/>
      <c r="AR581" s="71"/>
    </row>
    <row r="582" spans="2:44" x14ac:dyDescent="0.3">
      <c r="B582" s="74"/>
      <c r="Y582" s="79"/>
      <c r="Z582" s="79"/>
      <c r="AJ582" s="71"/>
      <c r="AK582" s="71"/>
      <c r="AL582" s="71"/>
      <c r="AM582" s="71"/>
      <c r="AN582" s="71"/>
      <c r="AO582" s="71"/>
      <c r="AP582" s="77"/>
      <c r="AQ582" s="77"/>
      <c r="AR582" s="71"/>
    </row>
    <row r="583" spans="2:44" x14ac:dyDescent="0.3">
      <c r="B583" s="74"/>
      <c r="Y583" s="79"/>
      <c r="Z583" s="79"/>
      <c r="AJ583" s="71"/>
      <c r="AK583" s="71"/>
      <c r="AL583" s="71"/>
      <c r="AM583" s="71"/>
      <c r="AN583" s="71"/>
      <c r="AO583" s="71"/>
      <c r="AP583" s="77"/>
      <c r="AQ583" s="77"/>
      <c r="AR583" s="71"/>
    </row>
    <row r="584" spans="2:44" x14ac:dyDescent="0.3">
      <c r="B584" s="74"/>
      <c r="Y584" s="79"/>
      <c r="Z584" s="79"/>
      <c r="AJ584" s="71"/>
      <c r="AK584" s="71"/>
      <c r="AL584" s="71"/>
      <c r="AM584" s="71"/>
      <c r="AN584" s="71"/>
      <c r="AO584" s="71"/>
      <c r="AP584" s="77"/>
      <c r="AQ584" s="77"/>
      <c r="AR584" s="71"/>
    </row>
    <row r="585" spans="2:44" x14ac:dyDescent="0.3">
      <c r="B585" s="74"/>
      <c r="Y585" s="79"/>
      <c r="Z585" s="79"/>
      <c r="AJ585" s="71"/>
      <c r="AK585" s="71"/>
      <c r="AL585" s="71"/>
      <c r="AM585" s="71"/>
      <c r="AN585" s="71"/>
      <c r="AO585" s="71"/>
      <c r="AP585" s="77"/>
      <c r="AQ585" s="77"/>
      <c r="AR585" s="71"/>
    </row>
    <row r="586" spans="2:44" x14ac:dyDescent="0.3">
      <c r="B586" s="74"/>
      <c r="Y586" s="79"/>
      <c r="Z586" s="79"/>
      <c r="AJ586" s="71"/>
      <c r="AK586" s="71"/>
      <c r="AL586" s="71"/>
      <c r="AM586" s="71"/>
      <c r="AN586" s="71"/>
      <c r="AO586" s="71"/>
      <c r="AP586" s="77"/>
      <c r="AQ586" s="77"/>
      <c r="AR586" s="71"/>
    </row>
    <row r="587" spans="2:44" x14ac:dyDescent="0.3">
      <c r="B587" s="74"/>
      <c r="Y587" s="79"/>
      <c r="Z587" s="79"/>
      <c r="AJ587" s="71"/>
      <c r="AK587" s="71"/>
      <c r="AL587" s="71"/>
      <c r="AM587" s="71"/>
      <c r="AN587" s="71"/>
      <c r="AO587" s="71"/>
      <c r="AP587" s="77"/>
      <c r="AQ587" s="77"/>
      <c r="AR587" s="71"/>
    </row>
    <row r="588" spans="2:44" x14ac:dyDescent="0.3">
      <c r="B588" s="74"/>
      <c r="Y588" s="79"/>
      <c r="Z588" s="79"/>
      <c r="AJ588" s="71"/>
      <c r="AK588" s="71"/>
      <c r="AL588" s="71"/>
      <c r="AM588" s="71"/>
      <c r="AN588" s="71"/>
      <c r="AO588" s="71"/>
      <c r="AP588" s="77"/>
      <c r="AQ588" s="77"/>
      <c r="AR588" s="71"/>
    </row>
    <row r="589" spans="2:44" x14ac:dyDescent="0.3">
      <c r="B589" s="74"/>
      <c r="Y589" s="79"/>
      <c r="Z589" s="79"/>
      <c r="AJ589" s="71"/>
      <c r="AK589" s="71"/>
      <c r="AL589" s="71"/>
      <c r="AM589" s="71"/>
      <c r="AN589" s="71"/>
      <c r="AO589" s="71"/>
      <c r="AP589" s="77"/>
      <c r="AQ589" s="77"/>
      <c r="AR589" s="71"/>
    </row>
    <row r="590" spans="2:44" x14ac:dyDescent="0.3">
      <c r="B590" s="74"/>
      <c r="Y590" s="79"/>
      <c r="Z590" s="79"/>
      <c r="AJ590" s="71"/>
      <c r="AK590" s="71"/>
      <c r="AL590" s="71"/>
      <c r="AM590" s="71"/>
      <c r="AN590" s="71"/>
      <c r="AO590" s="71"/>
      <c r="AP590" s="77"/>
      <c r="AQ590" s="77"/>
      <c r="AR590" s="71"/>
    </row>
    <row r="591" spans="2:44" x14ac:dyDescent="0.3">
      <c r="B591" s="74"/>
      <c r="Y591" s="79"/>
      <c r="Z591" s="79"/>
      <c r="AJ591" s="71"/>
      <c r="AK591" s="71"/>
      <c r="AL591" s="71"/>
      <c r="AM591" s="71"/>
      <c r="AN591" s="71"/>
      <c r="AO591" s="71"/>
      <c r="AP591" s="77"/>
      <c r="AQ591" s="77"/>
      <c r="AR591" s="71"/>
    </row>
    <row r="592" spans="2:44" x14ac:dyDescent="0.3">
      <c r="B592" s="74"/>
      <c r="Y592" s="79"/>
      <c r="Z592" s="79"/>
      <c r="AJ592" s="71"/>
      <c r="AK592" s="71"/>
      <c r="AL592" s="71"/>
      <c r="AM592" s="71"/>
      <c r="AN592" s="71"/>
      <c r="AO592" s="71"/>
      <c r="AP592" s="77"/>
      <c r="AQ592" s="77"/>
      <c r="AR592" s="71"/>
    </row>
    <row r="593" spans="2:44" x14ac:dyDescent="0.3">
      <c r="B593" s="74"/>
      <c r="Y593" s="79"/>
      <c r="Z593" s="79"/>
      <c r="AJ593" s="71"/>
      <c r="AK593" s="71"/>
      <c r="AL593" s="71"/>
      <c r="AM593" s="71"/>
      <c r="AN593" s="71"/>
      <c r="AO593" s="71"/>
      <c r="AP593" s="77"/>
      <c r="AQ593" s="77"/>
      <c r="AR593" s="71"/>
    </row>
    <row r="594" spans="2:44" x14ac:dyDescent="0.3">
      <c r="B594" s="74"/>
      <c r="Y594" s="79"/>
      <c r="Z594" s="79"/>
      <c r="AJ594" s="71"/>
      <c r="AK594" s="71"/>
      <c r="AL594" s="71"/>
      <c r="AM594" s="71"/>
      <c r="AN594" s="71"/>
      <c r="AO594" s="71"/>
      <c r="AP594" s="77"/>
      <c r="AQ594" s="77"/>
      <c r="AR594" s="71"/>
    </row>
    <row r="595" spans="2:44" x14ac:dyDescent="0.3">
      <c r="B595" s="74"/>
      <c r="Y595" s="79"/>
      <c r="Z595" s="79"/>
      <c r="AJ595" s="71"/>
      <c r="AK595" s="71"/>
      <c r="AL595" s="71"/>
      <c r="AM595" s="71"/>
      <c r="AN595" s="71"/>
      <c r="AO595" s="71"/>
      <c r="AP595" s="77"/>
      <c r="AQ595" s="77"/>
      <c r="AR595" s="71"/>
    </row>
    <row r="596" spans="2:44" x14ac:dyDescent="0.3">
      <c r="B596" s="74"/>
      <c r="Y596" s="79"/>
      <c r="Z596" s="79"/>
      <c r="AJ596" s="71"/>
      <c r="AK596" s="71"/>
      <c r="AL596" s="71"/>
      <c r="AM596" s="71"/>
      <c r="AN596" s="71"/>
      <c r="AO596" s="71"/>
      <c r="AP596" s="77"/>
      <c r="AQ596" s="77"/>
      <c r="AR596" s="71"/>
    </row>
    <row r="597" spans="2:44" x14ac:dyDescent="0.3">
      <c r="B597" s="74"/>
      <c r="Y597" s="79"/>
      <c r="Z597" s="79"/>
      <c r="AJ597" s="71"/>
      <c r="AK597" s="71"/>
      <c r="AL597" s="71"/>
      <c r="AM597" s="71"/>
      <c r="AN597" s="71"/>
      <c r="AO597" s="71"/>
      <c r="AP597" s="77"/>
      <c r="AQ597" s="77"/>
      <c r="AR597" s="71"/>
    </row>
    <row r="598" spans="2:44" x14ac:dyDescent="0.3">
      <c r="B598" s="74"/>
      <c r="Y598" s="79"/>
      <c r="Z598" s="79"/>
      <c r="AJ598" s="71"/>
      <c r="AK598" s="71"/>
      <c r="AL598" s="71"/>
      <c r="AM598" s="71"/>
      <c r="AN598" s="71"/>
      <c r="AO598" s="71"/>
      <c r="AP598" s="77"/>
      <c r="AQ598" s="77"/>
      <c r="AR598" s="71"/>
    </row>
    <row r="599" spans="2:44" x14ac:dyDescent="0.3">
      <c r="B599" s="74"/>
      <c r="Y599" s="79"/>
      <c r="Z599" s="79"/>
      <c r="AJ599" s="71"/>
      <c r="AK599" s="71"/>
      <c r="AL599" s="71"/>
      <c r="AM599" s="71"/>
      <c r="AN599" s="71"/>
      <c r="AO599" s="71"/>
      <c r="AP599" s="77"/>
      <c r="AQ599" s="77"/>
      <c r="AR599" s="71"/>
    </row>
    <row r="600" spans="2:44" x14ac:dyDescent="0.3">
      <c r="B600" s="74"/>
      <c r="Y600" s="79"/>
      <c r="Z600" s="79"/>
      <c r="AJ600" s="71"/>
      <c r="AK600" s="71"/>
      <c r="AL600" s="71"/>
      <c r="AM600" s="71"/>
      <c r="AN600" s="71"/>
      <c r="AO600" s="71"/>
      <c r="AP600" s="77"/>
      <c r="AQ600" s="77"/>
      <c r="AR600" s="71"/>
    </row>
    <row r="601" spans="2:44" x14ac:dyDescent="0.3">
      <c r="B601" s="74"/>
      <c r="Y601" s="79"/>
      <c r="Z601" s="79"/>
      <c r="AJ601" s="71"/>
      <c r="AK601" s="71"/>
      <c r="AL601" s="71"/>
      <c r="AM601" s="71"/>
      <c r="AN601" s="71"/>
      <c r="AO601" s="71"/>
      <c r="AP601" s="77"/>
      <c r="AQ601" s="77"/>
      <c r="AR601" s="71"/>
    </row>
    <row r="602" spans="2:44" x14ac:dyDescent="0.3">
      <c r="B602" s="74"/>
      <c r="Y602" s="79"/>
      <c r="Z602" s="79"/>
      <c r="AJ602" s="71"/>
      <c r="AK602" s="71"/>
      <c r="AL602" s="71"/>
      <c r="AM602" s="71"/>
      <c r="AN602" s="71"/>
      <c r="AO602" s="71"/>
      <c r="AP602" s="77"/>
      <c r="AQ602" s="77"/>
      <c r="AR602" s="71"/>
    </row>
    <row r="603" spans="2:44" x14ac:dyDescent="0.3">
      <c r="B603" s="74"/>
      <c r="Y603" s="79"/>
      <c r="Z603" s="79"/>
      <c r="AJ603" s="71"/>
      <c r="AK603" s="71"/>
      <c r="AL603" s="71"/>
      <c r="AM603" s="71"/>
      <c r="AN603" s="71"/>
      <c r="AO603" s="71"/>
      <c r="AP603" s="77"/>
      <c r="AQ603" s="77"/>
      <c r="AR603" s="71"/>
    </row>
    <row r="604" spans="2:44" x14ac:dyDescent="0.3">
      <c r="B604" s="74"/>
      <c r="Y604" s="79"/>
      <c r="Z604" s="79"/>
      <c r="AJ604" s="71"/>
      <c r="AK604" s="71"/>
      <c r="AL604" s="71"/>
      <c r="AM604" s="71"/>
      <c r="AN604" s="71"/>
      <c r="AO604" s="71"/>
      <c r="AP604" s="77"/>
      <c r="AQ604" s="77"/>
      <c r="AR604" s="71"/>
    </row>
    <row r="605" spans="2:44" x14ac:dyDescent="0.3">
      <c r="B605" s="74"/>
      <c r="Y605" s="79"/>
      <c r="Z605" s="79"/>
      <c r="AJ605" s="71"/>
      <c r="AK605" s="71"/>
      <c r="AL605" s="71"/>
      <c r="AM605" s="71"/>
      <c r="AN605" s="71"/>
      <c r="AO605" s="71"/>
      <c r="AP605" s="77"/>
      <c r="AQ605" s="77"/>
      <c r="AR605" s="71"/>
    </row>
    <row r="606" spans="2:44" x14ac:dyDescent="0.3">
      <c r="B606" s="74"/>
      <c r="Y606" s="79"/>
      <c r="Z606" s="79"/>
      <c r="AJ606" s="71"/>
      <c r="AK606" s="71"/>
      <c r="AL606" s="71"/>
      <c r="AM606" s="71"/>
      <c r="AN606" s="71"/>
      <c r="AO606" s="71"/>
      <c r="AP606" s="77"/>
      <c r="AQ606" s="77"/>
      <c r="AR606" s="71"/>
    </row>
    <row r="607" spans="2:44" x14ac:dyDescent="0.3">
      <c r="B607" s="74"/>
      <c r="Y607" s="79"/>
      <c r="Z607" s="79"/>
      <c r="AJ607" s="71"/>
      <c r="AK607" s="71"/>
      <c r="AL607" s="71"/>
      <c r="AM607" s="71"/>
      <c r="AN607" s="71"/>
      <c r="AO607" s="71"/>
      <c r="AP607" s="77"/>
      <c r="AQ607" s="77"/>
      <c r="AR607" s="71"/>
    </row>
    <row r="608" spans="2:44" x14ac:dyDescent="0.3">
      <c r="B608" s="74"/>
      <c r="Y608" s="79"/>
      <c r="Z608" s="79"/>
      <c r="AJ608" s="71"/>
      <c r="AK608" s="71"/>
      <c r="AL608" s="71"/>
      <c r="AM608" s="71"/>
      <c r="AN608" s="71"/>
      <c r="AO608" s="71"/>
      <c r="AP608" s="77"/>
      <c r="AQ608" s="77"/>
      <c r="AR608" s="71"/>
    </row>
    <row r="609" spans="2:44" x14ac:dyDescent="0.3">
      <c r="B609" s="74"/>
      <c r="Y609" s="79"/>
      <c r="Z609" s="79"/>
      <c r="AJ609" s="71"/>
      <c r="AK609" s="71"/>
      <c r="AL609" s="71"/>
      <c r="AM609" s="71"/>
      <c r="AN609" s="71"/>
      <c r="AO609" s="71"/>
      <c r="AP609" s="77"/>
      <c r="AQ609" s="77"/>
      <c r="AR609" s="71"/>
    </row>
    <row r="610" spans="2:44" x14ac:dyDescent="0.3">
      <c r="B610" s="74"/>
      <c r="Y610" s="79"/>
      <c r="Z610" s="79"/>
      <c r="AJ610" s="71"/>
      <c r="AK610" s="71"/>
      <c r="AL610" s="71"/>
      <c r="AM610" s="71"/>
      <c r="AN610" s="71"/>
      <c r="AO610" s="71"/>
      <c r="AP610" s="77"/>
      <c r="AQ610" s="77"/>
      <c r="AR610" s="71"/>
    </row>
    <row r="611" spans="2:44" x14ac:dyDescent="0.3">
      <c r="B611" s="74"/>
      <c r="Y611" s="79"/>
      <c r="Z611" s="79"/>
      <c r="AJ611" s="71"/>
      <c r="AK611" s="71"/>
      <c r="AL611" s="71"/>
      <c r="AM611" s="71"/>
      <c r="AN611" s="71"/>
      <c r="AO611" s="71"/>
      <c r="AP611" s="77"/>
      <c r="AQ611" s="77"/>
      <c r="AR611" s="71"/>
    </row>
    <row r="612" spans="2:44" x14ac:dyDescent="0.3">
      <c r="B612" s="74"/>
      <c r="Y612" s="79"/>
      <c r="Z612" s="79"/>
      <c r="AJ612" s="71"/>
      <c r="AK612" s="71"/>
      <c r="AL612" s="71"/>
      <c r="AM612" s="71"/>
      <c r="AN612" s="71"/>
      <c r="AO612" s="71"/>
      <c r="AP612" s="77"/>
      <c r="AQ612" s="77"/>
      <c r="AR612" s="71"/>
    </row>
    <row r="613" spans="2:44" x14ac:dyDescent="0.3">
      <c r="B613" s="74"/>
      <c r="Y613" s="79"/>
      <c r="Z613" s="79"/>
      <c r="AJ613" s="71"/>
      <c r="AK613" s="71"/>
      <c r="AL613" s="71"/>
      <c r="AM613" s="71"/>
      <c r="AN613" s="71"/>
      <c r="AO613" s="71"/>
      <c r="AP613" s="77"/>
      <c r="AQ613" s="77"/>
      <c r="AR613" s="71"/>
    </row>
    <row r="614" spans="2:44" x14ac:dyDescent="0.3">
      <c r="B614" s="74"/>
      <c r="Y614" s="79"/>
      <c r="Z614" s="79"/>
      <c r="AJ614" s="71"/>
      <c r="AK614" s="71"/>
      <c r="AL614" s="71"/>
      <c r="AM614" s="71"/>
      <c r="AN614" s="71"/>
      <c r="AO614" s="71"/>
      <c r="AP614" s="77"/>
      <c r="AQ614" s="77"/>
      <c r="AR614" s="71"/>
    </row>
    <row r="615" spans="2:44" x14ac:dyDescent="0.3">
      <c r="B615" s="74"/>
      <c r="Y615" s="79"/>
      <c r="Z615" s="79"/>
      <c r="AJ615" s="71"/>
      <c r="AK615" s="71"/>
      <c r="AL615" s="71"/>
      <c r="AM615" s="71"/>
      <c r="AN615" s="71"/>
      <c r="AO615" s="71"/>
      <c r="AP615" s="77"/>
      <c r="AQ615" s="77"/>
      <c r="AR615" s="71"/>
    </row>
    <row r="616" spans="2:44" x14ac:dyDescent="0.3">
      <c r="B616" s="74"/>
      <c r="Y616" s="79"/>
      <c r="Z616" s="79"/>
      <c r="AJ616" s="71"/>
      <c r="AK616" s="71"/>
      <c r="AL616" s="71"/>
      <c r="AM616" s="71"/>
      <c r="AN616" s="71"/>
      <c r="AO616" s="71"/>
      <c r="AP616" s="77"/>
      <c r="AQ616" s="77"/>
      <c r="AR616" s="71"/>
    </row>
    <row r="617" spans="2:44" x14ac:dyDescent="0.3">
      <c r="B617" s="74"/>
      <c r="Y617" s="79"/>
      <c r="Z617" s="79"/>
      <c r="AJ617" s="71"/>
      <c r="AK617" s="71"/>
      <c r="AL617" s="71"/>
      <c r="AM617" s="71"/>
      <c r="AN617" s="71"/>
      <c r="AO617" s="71"/>
      <c r="AP617" s="77"/>
      <c r="AQ617" s="77"/>
      <c r="AR617" s="71"/>
    </row>
    <row r="618" spans="2:44" x14ac:dyDescent="0.3">
      <c r="B618" s="74"/>
      <c r="Y618" s="79"/>
      <c r="Z618" s="79"/>
      <c r="AJ618" s="71"/>
      <c r="AK618" s="71"/>
      <c r="AL618" s="71"/>
      <c r="AM618" s="71"/>
      <c r="AN618" s="71"/>
      <c r="AO618" s="71"/>
      <c r="AP618" s="77"/>
      <c r="AQ618" s="77"/>
      <c r="AR618" s="71"/>
    </row>
    <row r="619" spans="2:44" x14ac:dyDescent="0.3">
      <c r="B619" s="74"/>
      <c r="Y619" s="79"/>
      <c r="Z619" s="79"/>
      <c r="AJ619" s="71"/>
      <c r="AK619" s="71"/>
      <c r="AL619" s="71"/>
      <c r="AM619" s="71"/>
      <c r="AN619" s="71"/>
      <c r="AO619" s="71"/>
      <c r="AP619" s="77"/>
      <c r="AQ619" s="77"/>
      <c r="AR619" s="71"/>
    </row>
    <row r="620" spans="2:44" x14ac:dyDescent="0.3">
      <c r="B620" s="74"/>
      <c r="Y620" s="79"/>
      <c r="Z620" s="79"/>
      <c r="AJ620" s="71"/>
      <c r="AK620" s="71"/>
      <c r="AL620" s="71"/>
      <c r="AM620" s="71"/>
      <c r="AN620" s="71"/>
      <c r="AO620" s="71"/>
      <c r="AP620" s="77"/>
      <c r="AQ620" s="77"/>
      <c r="AR620" s="71"/>
    </row>
    <row r="621" spans="2:44" x14ac:dyDescent="0.3">
      <c r="B621" s="74"/>
      <c r="Y621" s="79"/>
      <c r="Z621" s="79"/>
      <c r="AJ621" s="71"/>
      <c r="AK621" s="71"/>
      <c r="AL621" s="71"/>
      <c r="AM621" s="71"/>
      <c r="AN621" s="71"/>
      <c r="AO621" s="71"/>
      <c r="AP621" s="77"/>
      <c r="AQ621" s="77"/>
      <c r="AR621" s="71"/>
    </row>
    <row r="622" spans="2:44" x14ac:dyDescent="0.3">
      <c r="B622" s="74"/>
      <c r="Y622" s="79"/>
      <c r="Z622" s="79"/>
      <c r="AJ622" s="71"/>
      <c r="AK622" s="71"/>
      <c r="AL622" s="71"/>
      <c r="AM622" s="71"/>
      <c r="AN622" s="71"/>
      <c r="AO622" s="71"/>
      <c r="AP622" s="77"/>
      <c r="AQ622" s="77"/>
      <c r="AR622" s="71"/>
    </row>
    <row r="623" spans="2:44" x14ac:dyDescent="0.3">
      <c r="B623" s="74"/>
      <c r="Y623" s="79"/>
      <c r="Z623" s="79"/>
      <c r="AJ623" s="71"/>
      <c r="AK623" s="71"/>
      <c r="AL623" s="71"/>
      <c r="AM623" s="71"/>
      <c r="AN623" s="71"/>
      <c r="AO623" s="71"/>
      <c r="AP623" s="77"/>
      <c r="AQ623" s="77"/>
      <c r="AR623" s="71"/>
    </row>
    <row r="624" spans="2:44" x14ac:dyDescent="0.3">
      <c r="B624" s="74"/>
      <c r="Y624" s="79"/>
      <c r="Z624" s="79"/>
      <c r="AJ624" s="71"/>
      <c r="AK624" s="71"/>
      <c r="AL624" s="71"/>
      <c r="AM624" s="71"/>
      <c r="AN624" s="71"/>
      <c r="AO624" s="71"/>
      <c r="AP624" s="77"/>
      <c r="AQ624" s="77"/>
      <c r="AR624" s="71"/>
    </row>
    <row r="625" spans="2:44" x14ac:dyDescent="0.3">
      <c r="B625" s="74"/>
      <c r="Y625" s="79"/>
      <c r="Z625" s="79"/>
      <c r="AJ625" s="71"/>
      <c r="AK625" s="71"/>
      <c r="AL625" s="71"/>
      <c r="AM625" s="71"/>
      <c r="AN625" s="71"/>
      <c r="AO625" s="71"/>
      <c r="AP625" s="77"/>
      <c r="AQ625" s="77"/>
      <c r="AR625" s="71"/>
    </row>
    <row r="626" spans="2:44" x14ac:dyDescent="0.3">
      <c r="B626" s="74"/>
      <c r="Y626" s="79"/>
      <c r="Z626" s="79"/>
      <c r="AJ626" s="71"/>
      <c r="AK626" s="71"/>
      <c r="AL626" s="71"/>
      <c r="AM626" s="71"/>
      <c r="AN626" s="71"/>
      <c r="AO626" s="71"/>
      <c r="AP626" s="77"/>
      <c r="AQ626" s="77"/>
      <c r="AR626" s="71"/>
    </row>
    <row r="627" spans="2:44" x14ac:dyDescent="0.3">
      <c r="B627" s="74"/>
      <c r="Y627" s="79"/>
      <c r="Z627" s="79"/>
      <c r="AJ627" s="71"/>
      <c r="AK627" s="71"/>
      <c r="AL627" s="71"/>
      <c r="AM627" s="71"/>
      <c r="AN627" s="71"/>
      <c r="AO627" s="71"/>
      <c r="AP627" s="77"/>
      <c r="AQ627" s="77"/>
      <c r="AR627" s="71"/>
    </row>
    <row r="628" spans="2:44" x14ac:dyDescent="0.3">
      <c r="B628" s="74"/>
      <c r="Y628" s="79"/>
      <c r="Z628" s="79"/>
      <c r="AJ628" s="71"/>
      <c r="AK628" s="71"/>
      <c r="AL628" s="71"/>
      <c r="AM628" s="71"/>
      <c r="AN628" s="71"/>
      <c r="AO628" s="71"/>
      <c r="AP628" s="77"/>
      <c r="AQ628" s="77"/>
      <c r="AR628" s="71"/>
    </row>
    <row r="629" spans="2:44" x14ac:dyDescent="0.3">
      <c r="B629" s="74"/>
      <c r="Y629" s="79"/>
      <c r="Z629" s="79"/>
      <c r="AJ629" s="71"/>
      <c r="AK629" s="71"/>
      <c r="AL629" s="71"/>
      <c r="AM629" s="71"/>
      <c r="AN629" s="71"/>
      <c r="AO629" s="71"/>
      <c r="AP629" s="77"/>
      <c r="AQ629" s="77"/>
      <c r="AR629" s="71"/>
    </row>
    <row r="630" spans="2:44" x14ac:dyDescent="0.3">
      <c r="B630" s="74"/>
      <c r="Y630" s="79"/>
      <c r="Z630" s="79"/>
      <c r="AJ630" s="71"/>
      <c r="AK630" s="71"/>
      <c r="AL630" s="71"/>
      <c r="AM630" s="71"/>
      <c r="AN630" s="71"/>
      <c r="AO630" s="71"/>
      <c r="AP630" s="77"/>
      <c r="AQ630" s="77"/>
      <c r="AR630" s="71"/>
    </row>
    <row r="631" spans="2:44" x14ac:dyDescent="0.3">
      <c r="B631" s="74"/>
      <c r="Y631" s="79"/>
      <c r="Z631" s="79"/>
      <c r="AJ631" s="71"/>
      <c r="AK631" s="71"/>
      <c r="AL631" s="71"/>
      <c r="AM631" s="71"/>
      <c r="AN631" s="71"/>
      <c r="AO631" s="71"/>
      <c r="AP631" s="77"/>
      <c r="AQ631" s="77"/>
      <c r="AR631" s="71"/>
    </row>
    <row r="632" spans="2:44" x14ac:dyDescent="0.3">
      <c r="B632" s="74"/>
      <c r="Y632" s="79"/>
      <c r="Z632" s="79"/>
      <c r="AJ632" s="71"/>
      <c r="AK632" s="71"/>
      <c r="AL632" s="71"/>
      <c r="AM632" s="71"/>
      <c r="AN632" s="71"/>
      <c r="AO632" s="71"/>
      <c r="AP632" s="77"/>
      <c r="AQ632" s="77"/>
      <c r="AR632" s="71"/>
    </row>
    <row r="633" spans="2:44" x14ac:dyDescent="0.3">
      <c r="B633" s="74"/>
      <c r="Y633" s="79"/>
      <c r="Z633" s="79"/>
      <c r="AJ633" s="71"/>
      <c r="AK633" s="71"/>
      <c r="AL633" s="71"/>
      <c r="AM633" s="71"/>
      <c r="AN633" s="71"/>
      <c r="AO633" s="71"/>
      <c r="AP633" s="77"/>
      <c r="AQ633" s="77"/>
      <c r="AR633" s="71"/>
    </row>
    <row r="634" spans="2:44" x14ac:dyDescent="0.3">
      <c r="B634" s="74"/>
      <c r="Y634" s="79"/>
      <c r="Z634" s="79"/>
      <c r="AJ634" s="71"/>
      <c r="AK634" s="71"/>
      <c r="AL634" s="71"/>
      <c r="AM634" s="71"/>
      <c r="AN634" s="71"/>
      <c r="AO634" s="71"/>
      <c r="AP634" s="77"/>
      <c r="AQ634" s="77"/>
      <c r="AR634" s="71"/>
    </row>
    <row r="635" spans="2:44" x14ac:dyDescent="0.3">
      <c r="B635" s="74"/>
      <c r="Y635" s="79"/>
      <c r="Z635" s="79"/>
      <c r="AJ635" s="71"/>
      <c r="AK635" s="71"/>
      <c r="AL635" s="71"/>
      <c r="AM635" s="71"/>
      <c r="AN635" s="71"/>
      <c r="AO635" s="71"/>
      <c r="AP635" s="77"/>
      <c r="AQ635" s="77"/>
      <c r="AR635" s="71"/>
    </row>
    <row r="636" spans="2:44" x14ac:dyDescent="0.3">
      <c r="B636" s="74"/>
      <c r="Y636" s="79"/>
      <c r="Z636" s="79"/>
      <c r="AJ636" s="71"/>
      <c r="AK636" s="71"/>
      <c r="AL636" s="71"/>
      <c r="AM636" s="71"/>
      <c r="AN636" s="71"/>
      <c r="AO636" s="71"/>
      <c r="AP636" s="77"/>
      <c r="AQ636" s="77"/>
      <c r="AR636" s="71"/>
    </row>
    <row r="637" spans="2:44" x14ac:dyDescent="0.3">
      <c r="B637" s="74"/>
      <c r="Y637" s="79"/>
      <c r="Z637" s="79"/>
      <c r="AJ637" s="71"/>
      <c r="AK637" s="71"/>
      <c r="AL637" s="71"/>
      <c r="AM637" s="71"/>
      <c r="AN637" s="71"/>
      <c r="AO637" s="71"/>
      <c r="AP637" s="77"/>
      <c r="AQ637" s="77"/>
      <c r="AR637" s="71"/>
    </row>
    <row r="638" spans="2:44" x14ac:dyDescent="0.3">
      <c r="B638" s="74"/>
      <c r="Y638" s="79"/>
      <c r="Z638" s="79"/>
      <c r="AJ638" s="71"/>
      <c r="AK638" s="71"/>
      <c r="AL638" s="71"/>
      <c r="AM638" s="71"/>
      <c r="AN638" s="71"/>
      <c r="AO638" s="71"/>
      <c r="AP638" s="77"/>
      <c r="AQ638" s="77"/>
      <c r="AR638" s="71"/>
    </row>
    <row r="639" spans="2:44" x14ac:dyDescent="0.3">
      <c r="B639" s="74"/>
      <c r="Y639" s="79"/>
      <c r="Z639" s="79"/>
      <c r="AJ639" s="71"/>
      <c r="AK639" s="71"/>
      <c r="AL639" s="71"/>
      <c r="AM639" s="71"/>
      <c r="AN639" s="71"/>
      <c r="AO639" s="71"/>
      <c r="AP639" s="77"/>
      <c r="AQ639" s="77"/>
      <c r="AR639" s="71"/>
    </row>
    <row r="640" spans="2:44" x14ac:dyDescent="0.3">
      <c r="B640" s="74"/>
      <c r="Y640" s="79"/>
      <c r="Z640" s="79"/>
      <c r="AJ640" s="71"/>
      <c r="AK640" s="71"/>
      <c r="AL640" s="71"/>
      <c r="AM640" s="71"/>
      <c r="AN640" s="71"/>
      <c r="AO640" s="71"/>
      <c r="AP640" s="77"/>
      <c r="AQ640" s="77"/>
      <c r="AR640" s="71"/>
    </row>
    <row r="641" spans="2:44" x14ac:dyDescent="0.3">
      <c r="B641" s="74"/>
      <c r="Y641" s="79"/>
      <c r="Z641" s="79"/>
      <c r="AJ641" s="71"/>
      <c r="AK641" s="71"/>
      <c r="AL641" s="71"/>
      <c r="AM641" s="71"/>
      <c r="AN641" s="71"/>
      <c r="AO641" s="71"/>
      <c r="AP641" s="77"/>
      <c r="AQ641" s="77"/>
      <c r="AR641" s="71"/>
    </row>
    <row r="642" spans="2:44" x14ac:dyDescent="0.3">
      <c r="B642" s="74"/>
      <c r="Y642" s="79"/>
      <c r="Z642" s="79"/>
      <c r="AJ642" s="71"/>
      <c r="AK642" s="71"/>
      <c r="AL642" s="71"/>
      <c r="AM642" s="71"/>
      <c r="AN642" s="71"/>
      <c r="AO642" s="71"/>
      <c r="AP642" s="77"/>
      <c r="AQ642" s="77"/>
      <c r="AR642" s="71"/>
    </row>
    <row r="643" spans="2:44" x14ac:dyDescent="0.3">
      <c r="B643" s="74"/>
      <c r="Y643" s="79"/>
      <c r="Z643" s="79"/>
      <c r="AJ643" s="71"/>
      <c r="AK643" s="71"/>
      <c r="AL643" s="71"/>
      <c r="AM643" s="71"/>
      <c r="AN643" s="71"/>
      <c r="AO643" s="71"/>
      <c r="AP643" s="77"/>
      <c r="AQ643" s="77"/>
      <c r="AR643" s="71"/>
    </row>
    <row r="644" spans="2:44" x14ac:dyDescent="0.3">
      <c r="B644" s="74"/>
      <c r="Y644" s="79"/>
      <c r="Z644" s="79"/>
      <c r="AJ644" s="71"/>
      <c r="AK644" s="71"/>
      <c r="AL644" s="71"/>
      <c r="AM644" s="71"/>
      <c r="AN644" s="71"/>
      <c r="AO644" s="71"/>
      <c r="AP644" s="77"/>
      <c r="AQ644" s="77"/>
      <c r="AR644" s="71"/>
    </row>
    <row r="645" spans="2:44" x14ac:dyDescent="0.3">
      <c r="B645" s="74"/>
      <c r="Y645" s="79"/>
      <c r="Z645" s="79"/>
      <c r="AJ645" s="71"/>
      <c r="AK645" s="71"/>
      <c r="AL645" s="71"/>
      <c r="AM645" s="71"/>
      <c r="AN645" s="71"/>
      <c r="AO645" s="71"/>
      <c r="AP645" s="77"/>
      <c r="AQ645" s="77"/>
      <c r="AR645" s="71"/>
    </row>
    <row r="646" spans="2:44" x14ac:dyDescent="0.3">
      <c r="B646" s="74"/>
      <c r="Y646" s="79"/>
      <c r="Z646" s="79"/>
      <c r="AJ646" s="71"/>
      <c r="AK646" s="71"/>
      <c r="AL646" s="71"/>
      <c r="AM646" s="71"/>
      <c r="AN646" s="71"/>
      <c r="AO646" s="71"/>
      <c r="AP646" s="77"/>
      <c r="AQ646" s="77"/>
      <c r="AR646" s="71"/>
    </row>
    <row r="647" spans="2:44" x14ac:dyDescent="0.3">
      <c r="B647" s="74"/>
      <c r="Y647" s="79"/>
      <c r="Z647" s="79"/>
      <c r="AJ647" s="71"/>
      <c r="AK647" s="71"/>
      <c r="AL647" s="71"/>
      <c r="AM647" s="71"/>
      <c r="AN647" s="71"/>
      <c r="AO647" s="71"/>
      <c r="AP647" s="77"/>
      <c r="AQ647" s="77"/>
      <c r="AR647" s="71"/>
    </row>
    <row r="648" spans="2:44" x14ac:dyDescent="0.3">
      <c r="B648" s="74"/>
      <c r="Y648" s="79"/>
      <c r="Z648" s="79"/>
      <c r="AJ648" s="71"/>
      <c r="AK648" s="71"/>
      <c r="AL648" s="71"/>
      <c r="AM648" s="71"/>
      <c r="AN648" s="71"/>
      <c r="AO648" s="71"/>
      <c r="AP648" s="77"/>
      <c r="AQ648" s="77"/>
      <c r="AR648" s="71"/>
    </row>
    <row r="649" spans="2:44" x14ac:dyDescent="0.3">
      <c r="B649" s="74"/>
      <c r="Y649" s="79"/>
      <c r="Z649" s="79"/>
      <c r="AJ649" s="71"/>
      <c r="AK649" s="71"/>
      <c r="AL649" s="71"/>
      <c r="AM649" s="71"/>
      <c r="AN649" s="71"/>
      <c r="AO649" s="71"/>
      <c r="AP649" s="77"/>
      <c r="AQ649" s="77"/>
      <c r="AR649" s="71"/>
    </row>
    <row r="650" spans="2:44" x14ac:dyDescent="0.3">
      <c r="B650" s="74"/>
      <c r="Y650" s="79"/>
      <c r="Z650" s="79"/>
      <c r="AJ650" s="71"/>
      <c r="AK650" s="71"/>
      <c r="AL650" s="71"/>
      <c r="AM650" s="71"/>
      <c r="AN650" s="71"/>
      <c r="AO650" s="71"/>
      <c r="AP650" s="77"/>
      <c r="AQ650" s="77"/>
      <c r="AR650" s="71"/>
    </row>
    <row r="651" spans="2:44" x14ac:dyDescent="0.3">
      <c r="B651" s="74"/>
      <c r="Y651" s="79"/>
      <c r="Z651" s="79"/>
      <c r="AJ651" s="71"/>
      <c r="AK651" s="71"/>
      <c r="AL651" s="71"/>
      <c r="AM651" s="71"/>
      <c r="AN651" s="71"/>
      <c r="AO651" s="71"/>
      <c r="AP651" s="77"/>
      <c r="AQ651" s="77"/>
      <c r="AR651" s="71"/>
    </row>
    <row r="652" spans="2:44" x14ac:dyDescent="0.3">
      <c r="B652" s="74"/>
      <c r="Y652" s="79"/>
      <c r="Z652" s="79"/>
      <c r="AJ652" s="71"/>
      <c r="AK652" s="71"/>
      <c r="AL652" s="71"/>
      <c r="AM652" s="71"/>
      <c r="AN652" s="71"/>
      <c r="AO652" s="71"/>
      <c r="AP652" s="77"/>
      <c r="AQ652" s="77"/>
      <c r="AR652" s="71"/>
    </row>
    <row r="653" spans="2:44" x14ac:dyDescent="0.3">
      <c r="B653" s="74"/>
      <c r="Y653" s="79"/>
      <c r="Z653" s="79"/>
      <c r="AJ653" s="71"/>
      <c r="AK653" s="71"/>
      <c r="AL653" s="71"/>
      <c r="AM653" s="71"/>
      <c r="AN653" s="71"/>
      <c r="AO653" s="71"/>
      <c r="AP653" s="77"/>
      <c r="AQ653" s="77"/>
      <c r="AR653" s="71"/>
    </row>
    <row r="654" spans="2:44" x14ac:dyDescent="0.3">
      <c r="B654" s="74"/>
      <c r="Y654" s="79"/>
      <c r="Z654" s="79"/>
      <c r="AJ654" s="71"/>
      <c r="AK654" s="71"/>
      <c r="AL654" s="71"/>
      <c r="AM654" s="71"/>
      <c r="AN654" s="71"/>
      <c r="AO654" s="71"/>
      <c r="AP654" s="77"/>
      <c r="AQ654" s="77"/>
      <c r="AR654" s="71"/>
    </row>
    <row r="655" spans="2:44" x14ac:dyDescent="0.3">
      <c r="B655" s="74"/>
      <c r="Y655" s="79"/>
      <c r="Z655" s="79"/>
      <c r="AJ655" s="71"/>
      <c r="AK655" s="71"/>
      <c r="AL655" s="71"/>
      <c r="AM655" s="71"/>
      <c r="AN655" s="71"/>
      <c r="AO655" s="71"/>
      <c r="AP655" s="77"/>
      <c r="AQ655" s="77"/>
      <c r="AR655" s="71"/>
    </row>
    <row r="656" spans="2:44" x14ac:dyDescent="0.3">
      <c r="B656" s="74"/>
      <c r="Y656" s="79"/>
      <c r="Z656" s="79"/>
      <c r="AJ656" s="71"/>
      <c r="AK656" s="71"/>
      <c r="AL656" s="71"/>
      <c r="AM656" s="71"/>
      <c r="AN656" s="71"/>
      <c r="AO656" s="71"/>
      <c r="AP656" s="77"/>
      <c r="AQ656" s="77"/>
      <c r="AR656" s="71"/>
    </row>
    <row r="657" spans="2:44" x14ac:dyDescent="0.3">
      <c r="B657" s="74"/>
      <c r="Y657" s="79"/>
      <c r="Z657" s="79"/>
      <c r="AJ657" s="71"/>
      <c r="AK657" s="71"/>
      <c r="AL657" s="71"/>
      <c r="AM657" s="71"/>
      <c r="AN657" s="71"/>
      <c r="AO657" s="71"/>
      <c r="AP657" s="77"/>
      <c r="AQ657" s="77"/>
      <c r="AR657" s="71"/>
    </row>
    <row r="658" spans="2:44" x14ac:dyDescent="0.3">
      <c r="B658" s="74"/>
      <c r="Y658" s="79"/>
      <c r="Z658" s="79"/>
      <c r="AJ658" s="71"/>
      <c r="AK658" s="71"/>
      <c r="AL658" s="71"/>
      <c r="AM658" s="71"/>
      <c r="AN658" s="71"/>
      <c r="AO658" s="71"/>
      <c r="AP658" s="77"/>
      <c r="AQ658" s="77"/>
      <c r="AR658" s="71"/>
    </row>
    <row r="659" spans="2:44" x14ac:dyDescent="0.3">
      <c r="B659" s="74"/>
      <c r="Y659" s="79"/>
      <c r="Z659" s="79"/>
      <c r="AJ659" s="71"/>
      <c r="AK659" s="71"/>
      <c r="AL659" s="71"/>
      <c r="AM659" s="71"/>
      <c r="AN659" s="71"/>
      <c r="AO659" s="71"/>
      <c r="AP659" s="77"/>
      <c r="AQ659" s="77"/>
      <c r="AR659" s="71"/>
    </row>
    <row r="660" spans="2:44" x14ac:dyDescent="0.3">
      <c r="B660" s="74"/>
      <c r="Y660" s="79"/>
      <c r="Z660" s="79"/>
      <c r="AJ660" s="71"/>
      <c r="AK660" s="71"/>
      <c r="AL660" s="71"/>
      <c r="AM660" s="71"/>
      <c r="AN660" s="71"/>
      <c r="AO660" s="71"/>
      <c r="AP660" s="77"/>
      <c r="AQ660" s="77"/>
      <c r="AR660" s="71"/>
    </row>
    <row r="661" spans="2:44" x14ac:dyDescent="0.3">
      <c r="B661" s="74"/>
      <c r="Y661" s="79"/>
      <c r="Z661" s="79"/>
      <c r="AJ661" s="71"/>
      <c r="AK661" s="71"/>
      <c r="AL661" s="71"/>
      <c r="AM661" s="71"/>
      <c r="AN661" s="71"/>
      <c r="AO661" s="71"/>
      <c r="AP661" s="77"/>
      <c r="AQ661" s="77"/>
      <c r="AR661" s="71"/>
    </row>
    <row r="662" spans="2:44" x14ac:dyDescent="0.3">
      <c r="B662" s="74"/>
      <c r="Y662" s="79"/>
      <c r="Z662" s="79"/>
      <c r="AJ662" s="71"/>
      <c r="AK662" s="71"/>
      <c r="AL662" s="71"/>
      <c r="AM662" s="71"/>
      <c r="AN662" s="71"/>
      <c r="AO662" s="71"/>
      <c r="AP662" s="77"/>
      <c r="AQ662" s="77"/>
      <c r="AR662" s="71"/>
    </row>
    <row r="663" spans="2:44" x14ac:dyDescent="0.3">
      <c r="B663" s="74"/>
      <c r="Y663" s="79"/>
      <c r="Z663" s="79"/>
      <c r="AJ663" s="71"/>
      <c r="AK663" s="71"/>
      <c r="AL663" s="71"/>
      <c r="AM663" s="71"/>
      <c r="AN663" s="71"/>
      <c r="AO663" s="71"/>
      <c r="AP663" s="77"/>
      <c r="AQ663" s="77"/>
      <c r="AR663" s="71"/>
    </row>
    <row r="664" spans="2:44" x14ac:dyDescent="0.3">
      <c r="B664" s="74"/>
      <c r="Y664" s="79"/>
      <c r="Z664" s="79"/>
      <c r="AJ664" s="71"/>
      <c r="AK664" s="71"/>
      <c r="AL664" s="71"/>
      <c r="AM664" s="71"/>
      <c r="AN664" s="71"/>
      <c r="AO664" s="71"/>
      <c r="AP664" s="77"/>
      <c r="AQ664" s="77"/>
      <c r="AR664" s="71"/>
    </row>
    <row r="665" spans="2:44" x14ac:dyDescent="0.3">
      <c r="B665" s="74"/>
      <c r="Y665" s="79"/>
      <c r="Z665" s="79"/>
      <c r="AJ665" s="71"/>
      <c r="AK665" s="71"/>
      <c r="AL665" s="71"/>
      <c r="AM665" s="71"/>
      <c r="AN665" s="71"/>
      <c r="AO665" s="71"/>
      <c r="AP665" s="77"/>
      <c r="AQ665" s="77"/>
      <c r="AR665" s="71"/>
    </row>
    <row r="666" spans="2:44" x14ac:dyDescent="0.3">
      <c r="B666" s="74"/>
      <c r="Y666" s="79"/>
      <c r="Z666" s="79"/>
      <c r="AJ666" s="71"/>
      <c r="AK666" s="71"/>
      <c r="AL666" s="71"/>
      <c r="AM666" s="71"/>
      <c r="AN666" s="71"/>
      <c r="AO666" s="71"/>
      <c r="AP666" s="77"/>
      <c r="AQ666" s="77"/>
      <c r="AR666" s="71"/>
    </row>
    <row r="667" spans="2:44" x14ac:dyDescent="0.3">
      <c r="B667" s="74"/>
      <c r="Y667" s="79"/>
      <c r="Z667" s="79"/>
      <c r="AJ667" s="71"/>
      <c r="AK667" s="71"/>
      <c r="AL667" s="71"/>
      <c r="AM667" s="71"/>
      <c r="AN667" s="71"/>
      <c r="AO667" s="71"/>
      <c r="AP667" s="77"/>
      <c r="AQ667" s="77"/>
      <c r="AR667" s="71"/>
    </row>
    <row r="668" spans="2:44" x14ac:dyDescent="0.3">
      <c r="B668" s="74"/>
      <c r="Y668" s="79"/>
      <c r="Z668" s="79"/>
      <c r="AJ668" s="71"/>
      <c r="AK668" s="71"/>
      <c r="AL668" s="71"/>
      <c r="AM668" s="71"/>
      <c r="AN668" s="71"/>
      <c r="AO668" s="71"/>
      <c r="AP668" s="77"/>
      <c r="AQ668" s="77"/>
      <c r="AR668" s="71"/>
    </row>
    <row r="669" spans="2:44" x14ac:dyDescent="0.3">
      <c r="B669" s="74"/>
      <c r="Y669" s="79"/>
      <c r="Z669" s="79"/>
      <c r="AJ669" s="71"/>
      <c r="AK669" s="71"/>
      <c r="AL669" s="71"/>
      <c r="AM669" s="71"/>
      <c r="AN669" s="71"/>
      <c r="AO669" s="71"/>
      <c r="AP669" s="77"/>
      <c r="AQ669" s="77"/>
      <c r="AR669" s="71"/>
    </row>
    <row r="670" spans="2:44" x14ac:dyDescent="0.3">
      <c r="B670" s="74"/>
      <c r="Y670" s="79"/>
      <c r="Z670" s="79"/>
      <c r="AJ670" s="71"/>
      <c r="AK670" s="71"/>
      <c r="AL670" s="71"/>
      <c r="AM670" s="71"/>
      <c r="AN670" s="71"/>
      <c r="AO670" s="71"/>
      <c r="AP670" s="77"/>
      <c r="AQ670" s="77"/>
      <c r="AR670" s="71"/>
    </row>
    <row r="671" spans="2:44" x14ac:dyDescent="0.3">
      <c r="B671" s="74"/>
      <c r="Y671" s="79"/>
      <c r="Z671" s="79"/>
      <c r="AJ671" s="71"/>
      <c r="AK671" s="71"/>
      <c r="AL671" s="71"/>
      <c r="AM671" s="71"/>
      <c r="AN671" s="71"/>
      <c r="AO671" s="71"/>
      <c r="AP671" s="77"/>
      <c r="AQ671" s="77"/>
      <c r="AR671" s="71"/>
    </row>
    <row r="672" spans="2:44" x14ac:dyDescent="0.3">
      <c r="B672" s="74"/>
      <c r="Y672" s="79"/>
      <c r="Z672" s="79"/>
      <c r="AJ672" s="71"/>
      <c r="AK672" s="71"/>
      <c r="AL672" s="71"/>
      <c r="AM672" s="71"/>
      <c r="AN672" s="71"/>
      <c r="AO672" s="71"/>
      <c r="AP672" s="77"/>
      <c r="AQ672" s="77"/>
      <c r="AR672" s="71"/>
    </row>
    <row r="673" spans="2:44" x14ac:dyDescent="0.3">
      <c r="B673" s="74"/>
      <c r="Y673" s="79"/>
      <c r="Z673" s="79"/>
      <c r="AJ673" s="71"/>
      <c r="AK673" s="71"/>
      <c r="AL673" s="71"/>
      <c r="AM673" s="71"/>
      <c r="AN673" s="71"/>
      <c r="AO673" s="71"/>
      <c r="AP673" s="77"/>
      <c r="AQ673" s="77"/>
      <c r="AR673" s="71"/>
    </row>
    <row r="674" spans="2:44" x14ac:dyDescent="0.3">
      <c r="B674" s="74"/>
      <c r="Y674" s="79"/>
      <c r="Z674" s="79"/>
      <c r="AJ674" s="71"/>
      <c r="AK674" s="71"/>
      <c r="AL674" s="71"/>
      <c r="AM674" s="71"/>
      <c r="AN674" s="71"/>
      <c r="AO674" s="71"/>
      <c r="AP674" s="77"/>
      <c r="AQ674" s="77"/>
      <c r="AR674" s="71"/>
    </row>
    <row r="675" spans="2:44" x14ac:dyDescent="0.3">
      <c r="B675" s="74"/>
      <c r="Y675" s="79"/>
      <c r="Z675" s="79"/>
      <c r="AJ675" s="71"/>
      <c r="AK675" s="71"/>
      <c r="AL675" s="71"/>
      <c r="AM675" s="71"/>
      <c r="AN675" s="71"/>
      <c r="AO675" s="71"/>
      <c r="AP675" s="77"/>
      <c r="AQ675" s="77"/>
      <c r="AR675" s="71"/>
    </row>
    <row r="676" spans="2:44" x14ac:dyDescent="0.3">
      <c r="B676" s="74"/>
      <c r="Y676" s="79"/>
      <c r="Z676" s="79"/>
      <c r="AJ676" s="71"/>
      <c r="AK676" s="71"/>
      <c r="AL676" s="71"/>
      <c r="AM676" s="71"/>
      <c r="AN676" s="71"/>
      <c r="AO676" s="71"/>
      <c r="AP676" s="77"/>
      <c r="AQ676" s="77"/>
      <c r="AR676" s="71"/>
    </row>
    <row r="677" spans="2:44" x14ac:dyDescent="0.3">
      <c r="B677" s="74"/>
      <c r="Y677" s="79"/>
      <c r="Z677" s="79"/>
      <c r="AJ677" s="71"/>
      <c r="AK677" s="71"/>
      <c r="AL677" s="71"/>
      <c r="AM677" s="71"/>
      <c r="AN677" s="71"/>
      <c r="AO677" s="71"/>
      <c r="AP677" s="77"/>
      <c r="AQ677" s="77"/>
      <c r="AR677" s="71"/>
    </row>
    <row r="678" spans="2:44" x14ac:dyDescent="0.3">
      <c r="B678" s="74"/>
      <c r="Y678" s="79"/>
      <c r="Z678" s="79"/>
      <c r="AJ678" s="71"/>
      <c r="AK678" s="71"/>
      <c r="AL678" s="71"/>
      <c r="AM678" s="71"/>
      <c r="AN678" s="71"/>
      <c r="AO678" s="71"/>
      <c r="AP678" s="77"/>
      <c r="AQ678" s="77"/>
      <c r="AR678" s="71"/>
    </row>
    <row r="679" spans="2:44" x14ac:dyDescent="0.3">
      <c r="B679" s="74"/>
      <c r="Y679" s="79"/>
      <c r="Z679" s="79"/>
      <c r="AJ679" s="71"/>
      <c r="AK679" s="71"/>
      <c r="AL679" s="71"/>
      <c r="AM679" s="71"/>
      <c r="AN679" s="71"/>
      <c r="AO679" s="71"/>
      <c r="AP679" s="77"/>
      <c r="AQ679" s="77"/>
      <c r="AR679" s="71"/>
    </row>
    <row r="680" spans="2:44" x14ac:dyDescent="0.3">
      <c r="B680" s="74"/>
      <c r="Y680" s="79"/>
      <c r="Z680" s="79"/>
      <c r="AJ680" s="71"/>
      <c r="AK680" s="71"/>
      <c r="AL680" s="71"/>
      <c r="AM680" s="71"/>
      <c r="AN680" s="71"/>
      <c r="AO680" s="71"/>
      <c r="AP680" s="77"/>
      <c r="AQ680" s="77"/>
      <c r="AR680" s="71"/>
    </row>
    <row r="681" spans="2:44" x14ac:dyDescent="0.3">
      <c r="B681" s="74"/>
      <c r="Y681" s="79"/>
      <c r="Z681" s="79"/>
      <c r="AJ681" s="71"/>
      <c r="AK681" s="71"/>
      <c r="AL681" s="71"/>
      <c r="AM681" s="71"/>
      <c r="AN681" s="71"/>
      <c r="AO681" s="71"/>
      <c r="AP681" s="77"/>
      <c r="AQ681" s="77"/>
      <c r="AR681" s="71"/>
    </row>
    <row r="682" spans="2:44" x14ac:dyDescent="0.3">
      <c r="B682" s="74"/>
      <c r="Y682" s="79"/>
      <c r="Z682" s="79"/>
      <c r="AJ682" s="71"/>
      <c r="AK682" s="71"/>
      <c r="AL682" s="71"/>
      <c r="AM682" s="71"/>
      <c r="AN682" s="71"/>
      <c r="AO682" s="71"/>
      <c r="AP682" s="77"/>
      <c r="AQ682" s="77"/>
      <c r="AR682" s="71"/>
    </row>
    <row r="683" spans="2:44" x14ac:dyDescent="0.3">
      <c r="B683" s="74"/>
      <c r="Y683" s="79"/>
      <c r="Z683" s="79"/>
      <c r="AJ683" s="71"/>
      <c r="AK683" s="71"/>
      <c r="AL683" s="71"/>
      <c r="AM683" s="71"/>
      <c r="AN683" s="71"/>
      <c r="AO683" s="71"/>
      <c r="AP683" s="77"/>
      <c r="AQ683" s="77"/>
      <c r="AR683" s="71"/>
    </row>
    <row r="684" spans="2:44" x14ac:dyDescent="0.3">
      <c r="B684" s="74"/>
      <c r="Y684" s="79"/>
      <c r="Z684" s="79"/>
      <c r="AJ684" s="71"/>
      <c r="AK684" s="71"/>
      <c r="AL684" s="71"/>
      <c r="AM684" s="71"/>
      <c r="AN684" s="71"/>
      <c r="AO684" s="71"/>
      <c r="AP684" s="77"/>
      <c r="AQ684" s="77"/>
      <c r="AR684" s="71"/>
    </row>
    <row r="685" spans="2:44" x14ac:dyDescent="0.3">
      <c r="B685" s="74"/>
      <c r="Y685" s="79"/>
      <c r="Z685" s="79"/>
      <c r="AJ685" s="71"/>
      <c r="AK685" s="71"/>
      <c r="AL685" s="71"/>
      <c r="AM685" s="71"/>
      <c r="AN685" s="71"/>
      <c r="AO685" s="71"/>
      <c r="AP685" s="77"/>
      <c r="AQ685" s="77"/>
      <c r="AR685" s="71"/>
    </row>
    <row r="686" spans="2:44" x14ac:dyDescent="0.3">
      <c r="B686" s="74"/>
      <c r="Y686" s="79"/>
      <c r="Z686" s="79"/>
      <c r="AJ686" s="71"/>
      <c r="AK686" s="71"/>
      <c r="AL686" s="71"/>
      <c r="AM686" s="71"/>
      <c r="AN686" s="71"/>
      <c r="AO686" s="71"/>
      <c r="AP686" s="77"/>
      <c r="AQ686" s="77"/>
      <c r="AR686" s="71"/>
    </row>
    <row r="687" spans="2:44" x14ac:dyDescent="0.3">
      <c r="B687" s="74"/>
      <c r="Y687" s="79"/>
      <c r="Z687" s="79"/>
      <c r="AJ687" s="71"/>
      <c r="AK687" s="71"/>
      <c r="AL687" s="71"/>
      <c r="AM687" s="71"/>
      <c r="AN687" s="71"/>
      <c r="AO687" s="71"/>
      <c r="AP687" s="77"/>
      <c r="AQ687" s="77"/>
      <c r="AR687" s="71"/>
    </row>
    <row r="688" spans="2:44" x14ac:dyDescent="0.3">
      <c r="B688" s="74"/>
      <c r="Y688" s="79"/>
      <c r="Z688" s="79"/>
      <c r="AJ688" s="71"/>
      <c r="AK688" s="71"/>
      <c r="AL688" s="71"/>
      <c r="AM688" s="71"/>
      <c r="AN688" s="71"/>
      <c r="AO688" s="71"/>
      <c r="AP688" s="77"/>
      <c r="AQ688" s="77"/>
      <c r="AR688" s="71"/>
    </row>
    <row r="689" spans="2:44" x14ac:dyDescent="0.3">
      <c r="B689" s="74"/>
      <c r="Y689" s="79"/>
      <c r="Z689" s="79"/>
      <c r="AJ689" s="71"/>
      <c r="AK689" s="71"/>
      <c r="AL689" s="71"/>
      <c r="AM689" s="71"/>
      <c r="AN689" s="71"/>
      <c r="AO689" s="71"/>
      <c r="AP689" s="77"/>
      <c r="AQ689" s="77"/>
      <c r="AR689" s="71"/>
    </row>
    <row r="690" spans="2:44" x14ac:dyDescent="0.3">
      <c r="B690" s="74"/>
      <c r="Y690" s="79"/>
      <c r="Z690" s="79"/>
      <c r="AJ690" s="71"/>
      <c r="AK690" s="71"/>
      <c r="AL690" s="71"/>
      <c r="AM690" s="71"/>
      <c r="AN690" s="71"/>
      <c r="AO690" s="71"/>
      <c r="AP690" s="77"/>
      <c r="AQ690" s="77"/>
      <c r="AR690" s="71"/>
    </row>
    <row r="691" spans="2:44" x14ac:dyDescent="0.3">
      <c r="B691" s="74"/>
      <c r="Y691" s="79"/>
      <c r="Z691" s="79"/>
      <c r="AJ691" s="71"/>
      <c r="AK691" s="71"/>
      <c r="AL691" s="71"/>
      <c r="AM691" s="71"/>
      <c r="AN691" s="71"/>
      <c r="AO691" s="71"/>
      <c r="AP691" s="77"/>
      <c r="AQ691" s="77"/>
      <c r="AR691" s="71"/>
    </row>
    <row r="692" spans="2:44" x14ac:dyDescent="0.3">
      <c r="B692" s="74"/>
      <c r="Y692" s="79"/>
      <c r="Z692" s="79"/>
      <c r="AJ692" s="71"/>
      <c r="AK692" s="71"/>
      <c r="AL692" s="71"/>
      <c r="AM692" s="71"/>
      <c r="AN692" s="71"/>
      <c r="AO692" s="71"/>
      <c r="AP692" s="77"/>
      <c r="AQ692" s="77"/>
      <c r="AR692" s="71"/>
    </row>
    <row r="693" spans="2:44" x14ac:dyDescent="0.3">
      <c r="B693" s="74"/>
      <c r="Y693" s="79"/>
      <c r="Z693" s="79"/>
      <c r="AJ693" s="71"/>
      <c r="AK693" s="71"/>
      <c r="AL693" s="71"/>
      <c r="AM693" s="71"/>
      <c r="AN693" s="71"/>
      <c r="AO693" s="71"/>
      <c r="AP693" s="77"/>
      <c r="AQ693" s="77"/>
      <c r="AR693" s="71"/>
    </row>
    <row r="694" spans="2:44" x14ac:dyDescent="0.3">
      <c r="B694" s="74"/>
      <c r="Y694" s="79"/>
      <c r="Z694" s="79"/>
      <c r="AJ694" s="71"/>
      <c r="AK694" s="71"/>
      <c r="AL694" s="71"/>
      <c r="AM694" s="71"/>
      <c r="AN694" s="71"/>
      <c r="AO694" s="71"/>
      <c r="AP694" s="77"/>
      <c r="AQ694" s="77"/>
      <c r="AR694" s="71"/>
    </row>
    <row r="695" spans="2:44" x14ac:dyDescent="0.3">
      <c r="B695" s="74"/>
      <c r="Y695" s="79"/>
      <c r="Z695" s="79"/>
      <c r="AJ695" s="71"/>
      <c r="AK695" s="71"/>
      <c r="AL695" s="71"/>
      <c r="AM695" s="71"/>
      <c r="AN695" s="71"/>
      <c r="AO695" s="71"/>
      <c r="AP695" s="77"/>
      <c r="AQ695" s="77"/>
      <c r="AR695" s="71"/>
    </row>
    <row r="696" spans="2:44" x14ac:dyDescent="0.3">
      <c r="B696" s="74"/>
      <c r="Y696" s="79"/>
      <c r="Z696" s="79"/>
      <c r="AJ696" s="71"/>
      <c r="AK696" s="71"/>
      <c r="AL696" s="71"/>
      <c r="AM696" s="71"/>
      <c r="AN696" s="71"/>
      <c r="AO696" s="71"/>
      <c r="AP696" s="77"/>
      <c r="AQ696" s="77"/>
      <c r="AR696" s="71"/>
    </row>
    <row r="697" spans="2:44" x14ac:dyDescent="0.3">
      <c r="B697" s="74"/>
      <c r="Y697" s="79"/>
      <c r="Z697" s="79"/>
      <c r="AJ697" s="71"/>
      <c r="AK697" s="71"/>
      <c r="AL697" s="71"/>
      <c r="AM697" s="71"/>
      <c r="AN697" s="71"/>
      <c r="AO697" s="71"/>
      <c r="AP697" s="77"/>
      <c r="AQ697" s="77"/>
      <c r="AR697" s="71"/>
    </row>
    <row r="698" spans="2:44" x14ac:dyDescent="0.3">
      <c r="B698" s="74"/>
      <c r="Y698" s="79"/>
      <c r="Z698" s="79"/>
      <c r="AJ698" s="71"/>
      <c r="AK698" s="71"/>
      <c r="AL698" s="71"/>
      <c r="AM698" s="71"/>
      <c r="AN698" s="71"/>
      <c r="AO698" s="71"/>
      <c r="AP698" s="77"/>
      <c r="AQ698" s="77"/>
      <c r="AR698" s="71"/>
    </row>
    <row r="699" spans="2:44" x14ac:dyDescent="0.3">
      <c r="B699" s="74"/>
      <c r="Y699" s="79"/>
      <c r="Z699" s="79"/>
      <c r="AJ699" s="71"/>
      <c r="AK699" s="71"/>
      <c r="AL699" s="71"/>
      <c r="AM699" s="71"/>
      <c r="AN699" s="71"/>
      <c r="AO699" s="71"/>
      <c r="AP699" s="77"/>
      <c r="AQ699" s="77"/>
      <c r="AR699" s="71"/>
    </row>
    <row r="700" spans="2:44" x14ac:dyDescent="0.3">
      <c r="B700" s="74"/>
      <c r="Y700" s="79"/>
      <c r="Z700" s="79"/>
      <c r="AJ700" s="71"/>
      <c r="AK700" s="71"/>
      <c r="AL700" s="71"/>
      <c r="AM700" s="71"/>
      <c r="AN700" s="71"/>
      <c r="AO700" s="71"/>
      <c r="AP700" s="77"/>
      <c r="AQ700" s="77"/>
      <c r="AR700" s="71"/>
    </row>
    <row r="701" spans="2:44" x14ac:dyDescent="0.3">
      <c r="B701" s="74"/>
      <c r="Y701" s="79"/>
      <c r="Z701" s="79"/>
      <c r="AJ701" s="71"/>
      <c r="AK701" s="71"/>
      <c r="AL701" s="71"/>
      <c r="AM701" s="71"/>
      <c r="AN701" s="71"/>
      <c r="AO701" s="71"/>
      <c r="AP701" s="77"/>
      <c r="AQ701" s="77"/>
      <c r="AR701" s="71"/>
    </row>
    <row r="702" spans="2:44" x14ac:dyDescent="0.3">
      <c r="B702" s="74"/>
      <c r="Y702" s="79"/>
      <c r="Z702" s="79"/>
      <c r="AJ702" s="71"/>
      <c r="AK702" s="71"/>
      <c r="AL702" s="71"/>
      <c r="AM702" s="71"/>
      <c r="AN702" s="71"/>
      <c r="AO702" s="71"/>
      <c r="AP702" s="77"/>
      <c r="AQ702" s="77"/>
      <c r="AR702" s="71"/>
    </row>
    <row r="703" spans="2:44" x14ac:dyDescent="0.3">
      <c r="B703" s="74"/>
      <c r="Y703" s="79"/>
      <c r="Z703" s="79"/>
      <c r="AJ703" s="71"/>
      <c r="AK703" s="71"/>
      <c r="AL703" s="71"/>
      <c r="AM703" s="71"/>
      <c r="AN703" s="71"/>
      <c r="AO703" s="71"/>
      <c r="AP703" s="77"/>
      <c r="AQ703" s="77"/>
      <c r="AR703" s="71"/>
    </row>
    <row r="704" spans="2:44" x14ac:dyDescent="0.3">
      <c r="B704" s="74"/>
      <c r="Y704" s="79"/>
      <c r="Z704" s="79"/>
      <c r="AJ704" s="71"/>
      <c r="AK704" s="71"/>
      <c r="AL704" s="71"/>
      <c r="AM704" s="71"/>
      <c r="AN704" s="71"/>
      <c r="AO704" s="71"/>
      <c r="AP704" s="77"/>
      <c r="AQ704" s="77"/>
      <c r="AR704" s="71"/>
    </row>
    <row r="705" spans="2:44" x14ac:dyDescent="0.3">
      <c r="B705" s="74"/>
      <c r="Y705" s="79"/>
      <c r="Z705" s="79"/>
      <c r="AJ705" s="71"/>
      <c r="AK705" s="71"/>
      <c r="AL705" s="71"/>
      <c r="AM705" s="71"/>
      <c r="AN705" s="71"/>
      <c r="AO705" s="71"/>
      <c r="AP705" s="77"/>
      <c r="AQ705" s="77"/>
      <c r="AR705" s="71"/>
    </row>
    <row r="706" spans="2:44" x14ac:dyDescent="0.3">
      <c r="B706" s="74"/>
      <c r="Y706" s="79"/>
      <c r="Z706" s="79"/>
      <c r="AJ706" s="71"/>
      <c r="AK706" s="71"/>
      <c r="AL706" s="71"/>
      <c r="AM706" s="71"/>
      <c r="AN706" s="71"/>
      <c r="AO706" s="71"/>
      <c r="AP706" s="77"/>
      <c r="AQ706" s="77"/>
      <c r="AR706" s="71"/>
    </row>
    <row r="707" spans="2:44" x14ac:dyDescent="0.3">
      <c r="B707" s="74"/>
      <c r="Y707" s="79"/>
      <c r="Z707" s="79"/>
      <c r="AJ707" s="71"/>
      <c r="AK707" s="71"/>
      <c r="AL707" s="71"/>
      <c r="AM707" s="71"/>
      <c r="AN707" s="71"/>
      <c r="AO707" s="71"/>
      <c r="AP707" s="77"/>
      <c r="AQ707" s="77"/>
      <c r="AR707" s="71"/>
    </row>
    <row r="708" spans="2:44" x14ac:dyDescent="0.3">
      <c r="B708" s="74"/>
      <c r="Y708" s="79"/>
      <c r="Z708" s="79"/>
      <c r="AJ708" s="71"/>
      <c r="AK708" s="71"/>
      <c r="AL708" s="71"/>
      <c r="AM708" s="71"/>
      <c r="AN708" s="71"/>
      <c r="AO708" s="71"/>
      <c r="AP708" s="77"/>
      <c r="AQ708" s="77"/>
      <c r="AR708" s="71"/>
    </row>
    <row r="709" spans="2:44" x14ac:dyDescent="0.3">
      <c r="B709" s="74"/>
      <c r="Y709" s="79"/>
      <c r="Z709" s="79"/>
      <c r="AJ709" s="71"/>
      <c r="AK709" s="71"/>
      <c r="AL709" s="71"/>
      <c r="AM709" s="71"/>
      <c r="AN709" s="71"/>
      <c r="AO709" s="71"/>
      <c r="AP709" s="77"/>
      <c r="AQ709" s="77"/>
      <c r="AR709" s="71"/>
    </row>
    <row r="710" spans="2:44" x14ac:dyDescent="0.3">
      <c r="B710" s="74"/>
      <c r="Y710" s="79"/>
      <c r="Z710" s="79"/>
      <c r="AJ710" s="71"/>
      <c r="AK710" s="71"/>
      <c r="AL710" s="71"/>
      <c r="AM710" s="71"/>
      <c r="AN710" s="71"/>
      <c r="AO710" s="71"/>
      <c r="AP710" s="77"/>
      <c r="AQ710" s="77"/>
      <c r="AR710" s="71"/>
    </row>
    <row r="711" spans="2:44" x14ac:dyDescent="0.3">
      <c r="B711" s="74"/>
      <c r="Y711" s="79"/>
      <c r="Z711" s="79"/>
      <c r="AJ711" s="71"/>
      <c r="AK711" s="71"/>
      <c r="AL711" s="71"/>
      <c r="AM711" s="71"/>
      <c r="AN711" s="71"/>
      <c r="AO711" s="71"/>
      <c r="AP711" s="77"/>
      <c r="AQ711" s="77"/>
      <c r="AR711" s="71"/>
    </row>
    <row r="712" spans="2:44" x14ac:dyDescent="0.3">
      <c r="B712" s="74"/>
      <c r="Y712" s="79"/>
      <c r="Z712" s="79"/>
      <c r="AJ712" s="71"/>
      <c r="AK712" s="71"/>
      <c r="AL712" s="71"/>
      <c r="AM712" s="71"/>
      <c r="AN712" s="71"/>
      <c r="AO712" s="71"/>
      <c r="AP712" s="77"/>
      <c r="AQ712" s="77"/>
      <c r="AR712" s="71"/>
    </row>
    <row r="713" spans="2:44" x14ac:dyDescent="0.3">
      <c r="B713" s="74"/>
      <c r="Y713" s="79"/>
      <c r="Z713" s="79"/>
      <c r="AJ713" s="71"/>
      <c r="AK713" s="71"/>
      <c r="AL713" s="71"/>
      <c r="AM713" s="71"/>
      <c r="AN713" s="71"/>
      <c r="AO713" s="71"/>
      <c r="AP713" s="77"/>
      <c r="AQ713" s="77"/>
      <c r="AR713" s="71"/>
    </row>
    <row r="714" spans="2:44" x14ac:dyDescent="0.3">
      <c r="B714" s="74"/>
      <c r="Y714" s="79"/>
      <c r="Z714" s="79"/>
      <c r="AJ714" s="71"/>
      <c r="AK714" s="71"/>
      <c r="AL714" s="71"/>
      <c r="AM714" s="71"/>
      <c r="AN714" s="71"/>
      <c r="AO714" s="71"/>
      <c r="AP714" s="77"/>
      <c r="AQ714" s="77"/>
      <c r="AR714" s="71"/>
    </row>
    <row r="715" spans="2:44" x14ac:dyDescent="0.3">
      <c r="B715" s="74"/>
      <c r="Y715" s="79"/>
      <c r="Z715" s="79"/>
      <c r="AJ715" s="71"/>
      <c r="AK715" s="71"/>
      <c r="AL715" s="71"/>
      <c r="AM715" s="71"/>
      <c r="AN715" s="71"/>
      <c r="AO715" s="71"/>
      <c r="AP715" s="77"/>
      <c r="AQ715" s="77"/>
      <c r="AR715" s="71"/>
    </row>
    <row r="716" spans="2:44" x14ac:dyDescent="0.3">
      <c r="B716" s="74"/>
      <c r="Y716" s="79"/>
      <c r="Z716" s="79"/>
      <c r="AJ716" s="71"/>
      <c r="AK716" s="71"/>
      <c r="AL716" s="71"/>
      <c r="AM716" s="71"/>
      <c r="AN716" s="71"/>
      <c r="AO716" s="71"/>
      <c r="AP716" s="77"/>
      <c r="AQ716" s="77"/>
      <c r="AR716" s="71"/>
    </row>
    <row r="717" spans="2:44" x14ac:dyDescent="0.3">
      <c r="B717" s="74"/>
      <c r="Y717" s="79"/>
      <c r="Z717" s="79"/>
      <c r="AJ717" s="71"/>
      <c r="AK717" s="71"/>
      <c r="AL717" s="71"/>
      <c r="AM717" s="71"/>
      <c r="AN717" s="71"/>
      <c r="AO717" s="71"/>
      <c r="AP717" s="77"/>
      <c r="AQ717" s="77"/>
      <c r="AR717" s="71"/>
    </row>
    <row r="718" spans="2:44" x14ac:dyDescent="0.3">
      <c r="B718" s="74"/>
      <c r="Y718" s="79"/>
      <c r="Z718" s="79"/>
      <c r="AJ718" s="71"/>
      <c r="AK718" s="71"/>
      <c r="AL718" s="71"/>
      <c r="AM718" s="71"/>
      <c r="AN718" s="71"/>
      <c r="AO718" s="71"/>
      <c r="AP718" s="77"/>
      <c r="AQ718" s="77"/>
      <c r="AR718" s="71"/>
    </row>
    <row r="719" spans="2:44" x14ac:dyDescent="0.3">
      <c r="B719" s="74"/>
      <c r="Y719" s="79"/>
      <c r="Z719" s="79"/>
      <c r="AJ719" s="71"/>
      <c r="AK719" s="71"/>
      <c r="AL719" s="71"/>
      <c r="AM719" s="71"/>
      <c r="AN719" s="71"/>
      <c r="AO719" s="71"/>
      <c r="AP719" s="77"/>
      <c r="AQ719" s="77"/>
      <c r="AR719" s="71"/>
    </row>
    <row r="720" spans="2:44" x14ac:dyDescent="0.3">
      <c r="B720" s="74"/>
      <c r="Y720" s="79"/>
      <c r="Z720" s="79"/>
      <c r="AJ720" s="71"/>
      <c r="AK720" s="71"/>
      <c r="AL720" s="71"/>
      <c r="AM720" s="71"/>
      <c r="AN720" s="71"/>
      <c r="AO720" s="71"/>
      <c r="AP720" s="77"/>
      <c r="AQ720" s="77"/>
      <c r="AR720" s="71"/>
    </row>
    <row r="721" spans="2:44" x14ac:dyDescent="0.3">
      <c r="B721" s="74"/>
      <c r="Y721" s="79"/>
      <c r="Z721" s="79"/>
      <c r="AJ721" s="71"/>
      <c r="AK721" s="71"/>
      <c r="AL721" s="71"/>
      <c r="AM721" s="71"/>
      <c r="AN721" s="71"/>
      <c r="AO721" s="71"/>
      <c r="AP721" s="77"/>
      <c r="AQ721" s="77"/>
      <c r="AR721" s="71"/>
    </row>
    <row r="722" spans="2:44" x14ac:dyDescent="0.3">
      <c r="B722" s="74"/>
      <c r="Y722" s="79"/>
      <c r="Z722" s="79"/>
      <c r="AJ722" s="71"/>
      <c r="AK722" s="71"/>
      <c r="AL722" s="71"/>
      <c r="AM722" s="71"/>
      <c r="AN722" s="71"/>
      <c r="AO722" s="71"/>
      <c r="AP722" s="77"/>
      <c r="AQ722" s="77"/>
      <c r="AR722" s="71"/>
    </row>
    <row r="723" spans="2:44" x14ac:dyDescent="0.3">
      <c r="B723" s="74"/>
      <c r="Y723" s="79"/>
      <c r="Z723" s="79"/>
      <c r="AJ723" s="71"/>
      <c r="AK723" s="71"/>
      <c r="AL723" s="71"/>
      <c r="AM723" s="71"/>
      <c r="AN723" s="71"/>
      <c r="AO723" s="71"/>
      <c r="AP723" s="77"/>
      <c r="AQ723" s="77"/>
      <c r="AR723" s="71"/>
    </row>
    <row r="724" spans="2:44" x14ac:dyDescent="0.3">
      <c r="B724" s="74"/>
      <c r="Y724" s="79"/>
      <c r="Z724" s="79"/>
      <c r="AJ724" s="71"/>
      <c r="AK724" s="71"/>
      <c r="AL724" s="71"/>
      <c r="AM724" s="71"/>
      <c r="AN724" s="71"/>
      <c r="AO724" s="71"/>
      <c r="AP724" s="77"/>
      <c r="AQ724" s="77"/>
      <c r="AR724" s="71"/>
    </row>
    <row r="725" spans="2:44" x14ac:dyDescent="0.3">
      <c r="B725" s="74"/>
      <c r="Y725" s="79"/>
      <c r="Z725" s="79"/>
      <c r="AJ725" s="71"/>
      <c r="AK725" s="71"/>
      <c r="AL725" s="71"/>
      <c r="AM725" s="71"/>
      <c r="AN725" s="71"/>
      <c r="AO725" s="71"/>
      <c r="AP725" s="77"/>
      <c r="AQ725" s="77"/>
      <c r="AR725" s="71"/>
    </row>
    <row r="726" spans="2:44" x14ac:dyDescent="0.3">
      <c r="B726" s="74"/>
      <c r="Y726" s="79"/>
      <c r="Z726" s="79"/>
      <c r="AJ726" s="71"/>
      <c r="AK726" s="71"/>
      <c r="AL726" s="71"/>
      <c r="AM726" s="71"/>
      <c r="AN726" s="71"/>
      <c r="AO726" s="71"/>
      <c r="AP726" s="77"/>
      <c r="AQ726" s="77"/>
      <c r="AR726" s="71"/>
    </row>
    <row r="727" spans="2:44" x14ac:dyDescent="0.3">
      <c r="B727" s="74"/>
      <c r="Y727" s="79"/>
      <c r="Z727" s="79"/>
      <c r="AJ727" s="71"/>
      <c r="AK727" s="71"/>
      <c r="AL727" s="71"/>
      <c r="AM727" s="71"/>
      <c r="AN727" s="71"/>
      <c r="AO727" s="71"/>
      <c r="AP727" s="77"/>
      <c r="AQ727" s="77"/>
      <c r="AR727" s="71"/>
    </row>
    <row r="728" spans="2:44" x14ac:dyDescent="0.3">
      <c r="B728" s="74"/>
      <c r="Y728" s="79"/>
      <c r="Z728" s="79"/>
      <c r="AJ728" s="71"/>
      <c r="AK728" s="71"/>
      <c r="AL728" s="71"/>
      <c r="AM728" s="71"/>
      <c r="AN728" s="71"/>
      <c r="AO728" s="71"/>
      <c r="AP728" s="77"/>
      <c r="AQ728" s="77"/>
      <c r="AR728" s="71"/>
    </row>
    <row r="729" spans="2:44" x14ac:dyDescent="0.3">
      <c r="B729" s="74"/>
      <c r="Y729" s="79"/>
      <c r="Z729" s="79"/>
      <c r="AJ729" s="71"/>
      <c r="AK729" s="71"/>
      <c r="AL729" s="71"/>
      <c r="AM729" s="71"/>
      <c r="AN729" s="71"/>
      <c r="AO729" s="71"/>
      <c r="AP729" s="77"/>
      <c r="AQ729" s="77"/>
      <c r="AR729" s="71"/>
    </row>
    <row r="730" spans="2:44" x14ac:dyDescent="0.3">
      <c r="B730" s="74"/>
      <c r="Y730" s="79"/>
      <c r="Z730" s="79"/>
      <c r="AJ730" s="71"/>
      <c r="AK730" s="71"/>
      <c r="AL730" s="71"/>
      <c r="AM730" s="71"/>
      <c r="AN730" s="71"/>
      <c r="AO730" s="71"/>
      <c r="AP730" s="77"/>
      <c r="AQ730" s="77"/>
      <c r="AR730" s="71"/>
    </row>
    <row r="731" spans="2:44" x14ac:dyDescent="0.3">
      <c r="B731" s="74"/>
      <c r="AJ731" s="71"/>
      <c r="AK731" s="71"/>
      <c r="AL731" s="71"/>
      <c r="AM731" s="71"/>
      <c r="AN731" s="71"/>
      <c r="AO731" s="71"/>
      <c r="AP731" s="77"/>
      <c r="AQ731" s="77"/>
      <c r="AR731" s="71"/>
    </row>
    <row r="732" spans="2:44" x14ac:dyDescent="0.3">
      <c r="B732" s="74"/>
      <c r="AJ732" s="71"/>
      <c r="AK732" s="71"/>
      <c r="AL732" s="71"/>
      <c r="AM732" s="71"/>
      <c r="AN732" s="71"/>
      <c r="AO732" s="71"/>
      <c r="AP732" s="77"/>
      <c r="AQ732" s="77"/>
      <c r="AR732" s="71"/>
    </row>
    <row r="733" spans="2:44" x14ac:dyDescent="0.3">
      <c r="B733" s="74"/>
      <c r="AJ733" s="71"/>
      <c r="AK733" s="71"/>
      <c r="AL733" s="71"/>
      <c r="AM733" s="71"/>
      <c r="AN733" s="71"/>
      <c r="AO733" s="71"/>
      <c r="AP733" s="77"/>
      <c r="AQ733" s="77"/>
      <c r="AR733" s="71"/>
    </row>
    <row r="734" spans="2:44" x14ac:dyDescent="0.3">
      <c r="B734" s="74"/>
      <c r="AJ734" s="71"/>
      <c r="AK734" s="71"/>
      <c r="AL734" s="71"/>
      <c r="AM734" s="71"/>
      <c r="AN734" s="71"/>
      <c r="AO734" s="71"/>
      <c r="AP734" s="77"/>
      <c r="AQ734" s="77"/>
      <c r="AR734" s="71"/>
    </row>
    <row r="735" spans="2:44" x14ac:dyDescent="0.3">
      <c r="B735" s="74"/>
      <c r="AJ735" s="71"/>
      <c r="AK735" s="71"/>
      <c r="AL735" s="71"/>
      <c r="AM735" s="71"/>
      <c r="AN735" s="71"/>
      <c r="AO735" s="71"/>
      <c r="AP735" s="77"/>
      <c r="AQ735" s="77"/>
      <c r="AR735" s="71"/>
    </row>
    <row r="736" spans="2:44" x14ac:dyDescent="0.3">
      <c r="B736" s="74"/>
      <c r="AJ736" s="71"/>
      <c r="AK736" s="71"/>
      <c r="AL736" s="71"/>
      <c r="AM736" s="71"/>
      <c r="AN736" s="71"/>
      <c r="AO736" s="71"/>
      <c r="AP736" s="77"/>
      <c r="AQ736" s="77"/>
      <c r="AR736" s="71"/>
    </row>
    <row r="737" spans="2:44" x14ac:dyDescent="0.3">
      <c r="B737" s="74"/>
      <c r="AJ737" s="71"/>
      <c r="AK737" s="71"/>
      <c r="AL737" s="71"/>
      <c r="AM737" s="71"/>
      <c r="AN737" s="71"/>
      <c r="AO737" s="71"/>
      <c r="AP737" s="77"/>
      <c r="AQ737" s="77"/>
      <c r="AR737" s="71"/>
    </row>
    <row r="738" spans="2:44" x14ac:dyDescent="0.3">
      <c r="B738" s="74"/>
      <c r="AJ738" s="71"/>
      <c r="AK738" s="71"/>
      <c r="AL738" s="71"/>
      <c r="AM738" s="71"/>
      <c r="AN738" s="71"/>
      <c r="AO738" s="71"/>
      <c r="AP738" s="77"/>
      <c r="AQ738" s="77"/>
      <c r="AR738" s="71"/>
    </row>
    <row r="739" spans="2:44" x14ac:dyDescent="0.3">
      <c r="B739" s="74"/>
      <c r="AJ739" s="71"/>
      <c r="AK739" s="71"/>
      <c r="AL739" s="71"/>
      <c r="AM739" s="71"/>
      <c r="AN739" s="71"/>
      <c r="AO739" s="71"/>
      <c r="AP739" s="77"/>
      <c r="AQ739" s="77"/>
      <c r="AR739" s="71"/>
    </row>
    <row r="740" spans="2:44" x14ac:dyDescent="0.3">
      <c r="B740" s="74"/>
      <c r="AJ740" s="71"/>
      <c r="AK740" s="71"/>
      <c r="AL740" s="71"/>
      <c r="AM740" s="71"/>
      <c r="AN740" s="71"/>
      <c r="AO740" s="71"/>
      <c r="AP740" s="77"/>
      <c r="AQ740" s="77"/>
      <c r="AR740" s="71"/>
    </row>
    <row r="741" spans="2:44" x14ac:dyDescent="0.3">
      <c r="B741" s="74"/>
      <c r="AJ741" s="71"/>
      <c r="AK741" s="71"/>
      <c r="AL741" s="71"/>
      <c r="AM741" s="71"/>
      <c r="AN741" s="71"/>
      <c r="AO741" s="71"/>
      <c r="AP741" s="77"/>
      <c r="AQ741" s="77"/>
      <c r="AR741" s="71"/>
    </row>
    <row r="742" spans="2:44" x14ac:dyDescent="0.3">
      <c r="B742" s="74"/>
      <c r="AJ742" s="71"/>
      <c r="AK742" s="71"/>
      <c r="AL742" s="71"/>
      <c r="AM742" s="71"/>
      <c r="AN742" s="71"/>
      <c r="AO742" s="71"/>
      <c r="AP742" s="77"/>
      <c r="AQ742" s="77"/>
      <c r="AR742" s="71"/>
    </row>
    <row r="743" spans="2:44" x14ac:dyDescent="0.3">
      <c r="B743" s="74"/>
      <c r="AJ743" s="71"/>
      <c r="AK743" s="71"/>
      <c r="AL743" s="71"/>
      <c r="AM743" s="71"/>
      <c r="AN743" s="71"/>
      <c r="AO743" s="71"/>
      <c r="AP743" s="77"/>
      <c r="AQ743" s="77"/>
      <c r="AR743" s="71"/>
    </row>
    <row r="744" spans="2:44" x14ac:dyDescent="0.3">
      <c r="B744" s="74"/>
      <c r="AJ744" s="71"/>
      <c r="AK744" s="71"/>
      <c r="AL744" s="71"/>
      <c r="AM744" s="71"/>
      <c r="AN744" s="71"/>
      <c r="AO744" s="71"/>
      <c r="AP744" s="77"/>
      <c r="AQ744" s="77"/>
      <c r="AR744" s="71"/>
    </row>
    <row r="745" spans="2:44" x14ac:dyDescent="0.3">
      <c r="B745" s="74"/>
      <c r="AJ745" s="71"/>
      <c r="AK745" s="71"/>
      <c r="AL745" s="71"/>
      <c r="AM745" s="71"/>
      <c r="AN745" s="71"/>
      <c r="AO745" s="71"/>
      <c r="AP745" s="77"/>
      <c r="AQ745" s="77"/>
      <c r="AR745" s="71"/>
    </row>
    <row r="746" spans="2:44" x14ac:dyDescent="0.3">
      <c r="B746" s="74"/>
      <c r="AJ746" s="71"/>
      <c r="AK746" s="71"/>
      <c r="AL746" s="71"/>
      <c r="AM746" s="71"/>
      <c r="AN746" s="71"/>
      <c r="AO746" s="71"/>
      <c r="AP746" s="77"/>
      <c r="AQ746" s="77"/>
      <c r="AR746" s="71"/>
    </row>
    <row r="747" spans="2:44" x14ac:dyDescent="0.3">
      <c r="B747" s="74"/>
      <c r="AJ747" s="71"/>
      <c r="AK747" s="71"/>
      <c r="AL747" s="71"/>
      <c r="AM747" s="71"/>
      <c r="AN747" s="71"/>
      <c r="AO747" s="71"/>
      <c r="AP747" s="77"/>
      <c r="AQ747" s="77"/>
      <c r="AR747" s="71"/>
    </row>
    <row r="748" spans="2:44" x14ac:dyDescent="0.3">
      <c r="B748" s="74"/>
      <c r="AJ748" s="71"/>
      <c r="AK748" s="71"/>
      <c r="AL748" s="71"/>
      <c r="AM748" s="71"/>
      <c r="AN748" s="71"/>
      <c r="AO748" s="71"/>
      <c r="AP748" s="77"/>
      <c r="AQ748" s="77"/>
      <c r="AR748" s="71"/>
    </row>
    <row r="749" spans="2:44" x14ac:dyDescent="0.3">
      <c r="B749" s="74"/>
      <c r="AJ749" s="71"/>
      <c r="AK749" s="71"/>
      <c r="AL749" s="71"/>
      <c r="AM749" s="71"/>
      <c r="AN749" s="71"/>
      <c r="AO749" s="71"/>
      <c r="AP749" s="77"/>
      <c r="AQ749" s="77"/>
      <c r="AR749" s="71"/>
    </row>
    <row r="750" spans="2:44" x14ac:dyDescent="0.3">
      <c r="B750" s="74"/>
      <c r="AJ750" s="71"/>
      <c r="AK750" s="71"/>
      <c r="AL750" s="71"/>
      <c r="AM750" s="71"/>
      <c r="AN750" s="71"/>
      <c r="AO750" s="71"/>
      <c r="AP750" s="77"/>
      <c r="AQ750" s="77"/>
      <c r="AR750" s="71"/>
    </row>
    <row r="751" spans="2:44" x14ac:dyDescent="0.3">
      <c r="B751" s="74"/>
      <c r="AJ751" s="71"/>
      <c r="AK751" s="71"/>
      <c r="AL751" s="71"/>
      <c r="AM751" s="71"/>
      <c r="AN751" s="71"/>
      <c r="AO751" s="71"/>
      <c r="AP751" s="77"/>
      <c r="AQ751" s="77"/>
      <c r="AR751" s="71"/>
    </row>
    <row r="752" spans="2:44" x14ac:dyDescent="0.3">
      <c r="B752" s="74"/>
      <c r="AJ752" s="71"/>
      <c r="AK752" s="71"/>
      <c r="AL752" s="71"/>
      <c r="AM752" s="71"/>
      <c r="AN752" s="71"/>
      <c r="AO752" s="71"/>
      <c r="AP752" s="77"/>
      <c r="AQ752" s="77"/>
      <c r="AR752" s="71"/>
    </row>
    <row r="753" spans="2:44" x14ac:dyDescent="0.3">
      <c r="B753" s="74"/>
      <c r="AJ753" s="71"/>
      <c r="AK753" s="71"/>
      <c r="AL753" s="71"/>
      <c r="AM753" s="71"/>
      <c r="AN753" s="71"/>
      <c r="AO753" s="71"/>
      <c r="AP753" s="77"/>
      <c r="AQ753" s="77"/>
      <c r="AR753" s="71"/>
    </row>
    <row r="754" spans="2:44" x14ac:dyDescent="0.3">
      <c r="B754" s="74"/>
      <c r="AJ754" s="71"/>
      <c r="AK754" s="71"/>
      <c r="AL754" s="71"/>
      <c r="AM754" s="71"/>
      <c r="AN754" s="71"/>
      <c r="AO754" s="71"/>
      <c r="AP754" s="77"/>
      <c r="AQ754" s="77"/>
      <c r="AR754" s="71"/>
    </row>
    <row r="755" spans="2:44" x14ac:dyDescent="0.3">
      <c r="B755" s="74"/>
      <c r="AJ755" s="71"/>
      <c r="AK755" s="71"/>
      <c r="AL755" s="71"/>
      <c r="AM755" s="71"/>
      <c r="AN755" s="71"/>
      <c r="AO755" s="71"/>
      <c r="AP755" s="77"/>
      <c r="AQ755" s="77"/>
      <c r="AR755" s="71"/>
    </row>
    <row r="756" spans="2:44" x14ac:dyDescent="0.3">
      <c r="B756" s="74"/>
      <c r="AJ756" s="71"/>
      <c r="AK756" s="71"/>
      <c r="AL756" s="71"/>
      <c r="AM756" s="71"/>
      <c r="AN756" s="71"/>
      <c r="AO756" s="71"/>
      <c r="AP756" s="77"/>
      <c r="AQ756" s="77"/>
      <c r="AR756" s="71"/>
    </row>
    <row r="757" spans="2:44" x14ac:dyDescent="0.3">
      <c r="B757" s="74"/>
      <c r="AJ757" s="71"/>
      <c r="AK757" s="71"/>
      <c r="AL757" s="71"/>
      <c r="AM757" s="71"/>
      <c r="AN757" s="71"/>
      <c r="AO757" s="71"/>
      <c r="AP757" s="77"/>
      <c r="AQ757" s="77"/>
      <c r="AR757" s="71"/>
    </row>
    <row r="758" spans="2:44" x14ac:dyDescent="0.3">
      <c r="B758" s="74"/>
      <c r="AJ758" s="71"/>
      <c r="AK758" s="71"/>
      <c r="AL758" s="71"/>
      <c r="AM758" s="71"/>
      <c r="AN758" s="71"/>
      <c r="AO758" s="71"/>
      <c r="AP758" s="77"/>
      <c r="AQ758" s="77"/>
      <c r="AR758" s="71"/>
    </row>
    <row r="759" spans="2:44" x14ac:dyDescent="0.3">
      <c r="B759" s="74"/>
      <c r="AJ759" s="71"/>
      <c r="AK759" s="71"/>
      <c r="AL759" s="71"/>
      <c r="AM759" s="71"/>
      <c r="AN759" s="71"/>
      <c r="AO759" s="71"/>
      <c r="AP759" s="77"/>
      <c r="AQ759" s="77"/>
      <c r="AR759" s="71"/>
    </row>
    <row r="760" spans="2:44" x14ac:dyDescent="0.3">
      <c r="B760" s="74"/>
      <c r="AJ760" s="71"/>
      <c r="AK760" s="71"/>
      <c r="AL760" s="71"/>
      <c r="AM760" s="71"/>
      <c r="AN760" s="71"/>
      <c r="AO760" s="71"/>
      <c r="AP760" s="77"/>
      <c r="AQ760" s="77"/>
      <c r="AR760" s="71"/>
    </row>
    <row r="761" spans="2:44" x14ac:dyDescent="0.3">
      <c r="B761" s="74"/>
      <c r="AJ761" s="71"/>
      <c r="AK761" s="71"/>
      <c r="AL761" s="71"/>
      <c r="AM761" s="71"/>
      <c r="AN761" s="71"/>
      <c r="AO761" s="71"/>
      <c r="AP761" s="77"/>
      <c r="AQ761" s="77"/>
      <c r="AR761" s="71"/>
    </row>
    <row r="762" spans="2:44" x14ac:dyDescent="0.3">
      <c r="B762" s="74"/>
      <c r="AJ762" s="71"/>
      <c r="AK762" s="71"/>
      <c r="AL762" s="71"/>
      <c r="AM762" s="71"/>
      <c r="AN762" s="71"/>
      <c r="AO762" s="71"/>
      <c r="AP762" s="77"/>
      <c r="AQ762" s="77"/>
      <c r="AR762" s="71"/>
    </row>
    <row r="763" spans="2:44" x14ac:dyDescent="0.3">
      <c r="B763" s="74"/>
      <c r="AJ763" s="71"/>
      <c r="AK763" s="71"/>
      <c r="AL763" s="71"/>
      <c r="AM763" s="71"/>
      <c r="AN763" s="71"/>
      <c r="AO763" s="71"/>
      <c r="AP763" s="77"/>
      <c r="AQ763" s="77"/>
      <c r="AR763" s="71"/>
    </row>
    <row r="764" spans="2:44" x14ac:dyDescent="0.3">
      <c r="B764" s="74"/>
      <c r="AJ764" s="71"/>
      <c r="AK764" s="71"/>
      <c r="AL764" s="71"/>
      <c r="AM764" s="71"/>
      <c r="AN764" s="71"/>
      <c r="AO764" s="71"/>
      <c r="AP764" s="77"/>
      <c r="AQ764" s="77"/>
      <c r="AR764" s="71"/>
    </row>
    <row r="765" spans="2:44" x14ac:dyDescent="0.3">
      <c r="B765" s="74"/>
      <c r="AJ765" s="71"/>
      <c r="AK765" s="71"/>
      <c r="AL765" s="71"/>
      <c r="AM765" s="71"/>
      <c r="AN765" s="71"/>
      <c r="AO765" s="71"/>
      <c r="AP765" s="77"/>
      <c r="AQ765" s="77"/>
      <c r="AR765" s="71"/>
    </row>
    <row r="766" spans="2:44" x14ac:dyDescent="0.3">
      <c r="B766" s="74"/>
      <c r="AJ766" s="71"/>
      <c r="AK766" s="71"/>
      <c r="AL766" s="71"/>
      <c r="AM766" s="71"/>
      <c r="AN766" s="71"/>
      <c r="AO766" s="71"/>
      <c r="AP766" s="77"/>
      <c r="AQ766" s="77"/>
      <c r="AR766" s="71"/>
    </row>
    <row r="767" spans="2:44" x14ac:dyDescent="0.3">
      <c r="B767" s="74"/>
      <c r="AJ767" s="71"/>
      <c r="AK767" s="71"/>
      <c r="AL767" s="71"/>
      <c r="AM767" s="71"/>
      <c r="AN767" s="71"/>
      <c r="AO767" s="71"/>
      <c r="AP767" s="77"/>
      <c r="AQ767" s="77"/>
      <c r="AR767" s="71"/>
    </row>
    <row r="768" spans="2:44" x14ac:dyDescent="0.3">
      <c r="B768" s="74"/>
      <c r="AJ768" s="71"/>
      <c r="AK768" s="71"/>
      <c r="AL768" s="71"/>
      <c r="AM768" s="71"/>
      <c r="AN768" s="71"/>
      <c r="AO768" s="71"/>
      <c r="AP768" s="77"/>
      <c r="AQ768" s="77"/>
      <c r="AR768" s="71"/>
    </row>
    <row r="769" spans="2:44" x14ac:dyDescent="0.3">
      <c r="B769" s="74"/>
      <c r="AJ769" s="71"/>
      <c r="AK769" s="71"/>
      <c r="AL769" s="71"/>
      <c r="AM769" s="71"/>
      <c r="AN769" s="71"/>
      <c r="AO769" s="71"/>
      <c r="AP769" s="77"/>
      <c r="AQ769" s="77"/>
      <c r="AR769" s="71"/>
    </row>
    <row r="770" spans="2:44" x14ac:dyDescent="0.3">
      <c r="B770" s="74"/>
      <c r="AJ770" s="71"/>
      <c r="AK770" s="71"/>
      <c r="AL770" s="71"/>
      <c r="AM770" s="71"/>
      <c r="AN770" s="71"/>
      <c r="AO770" s="71"/>
      <c r="AP770" s="77"/>
      <c r="AQ770" s="77"/>
      <c r="AR770" s="71"/>
    </row>
    <row r="771" spans="2:44" x14ac:dyDescent="0.3">
      <c r="B771" s="74"/>
      <c r="AJ771" s="71"/>
      <c r="AK771" s="71"/>
      <c r="AL771" s="71"/>
      <c r="AM771" s="71"/>
      <c r="AN771" s="71"/>
      <c r="AO771" s="71"/>
      <c r="AP771" s="77"/>
      <c r="AQ771" s="77"/>
      <c r="AR771" s="71"/>
    </row>
    <row r="772" spans="2:44" x14ac:dyDescent="0.3">
      <c r="B772" s="74"/>
      <c r="AJ772" s="71"/>
      <c r="AK772" s="71"/>
      <c r="AL772" s="71"/>
      <c r="AM772" s="71"/>
      <c r="AN772" s="71"/>
      <c r="AO772" s="71"/>
      <c r="AP772" s="77"/>
      <c r="AQ772" s="77"/>
      <c r="AR772" s="71"/>
    </row>
    <row r="773" spans="2:44" x14ac:dyDescent="0.3">
      <c r="B773" s="74"/>
      <c r="AJ773" s="71"/>
      <c r="AK773" s="71"/>
      <c r="AL773" s="71"/>
      <c r="AM773" s="71"/>
      <c r="AN773" s="71"/>
      <c r="AO773" s="71"/>
      <c r="AP773" s="77"/>
      <c r="AQ773" s="77"/>
      <c r="AR773" s="71"/>
    </row>
    <row r="774" spans="2:44" x14ac:dyDescent="0.3">
      <c r="B774" s="74"/>
      <c r="AJ774" s="71"/>
      <c r="AK774" s="71"/>
      <c r="AL774" s="71"/>
      <c r="AM774" s="71"/>
      <c r="AN774" s="71"/>
      <c r="AO774" s="71"/>
      <c r="AP774" s="77"/>
      <c r="AQ774" s="77"/>
      <c r="AR774" s="71"/>
    </row>
    <row r="775" spans="2:44" x14ac:dyDescent="0.3">
      <c r="B775" s="74"/>
      <c r="AJ775" s="71"/>
      <c r="AK775" s="71"/>
      <c r="AL775" s="71"/>
      <c r="AM775" s="71"/>
      <c r="AN775" s="71"/>
      <c r="AO775" s="71"/>
      <c r="AP775" s="77"/>
      <c r="AQ775" s="77"/>
      <c r="AR775" s="71"/>
    </row>
    <row r="776" spans="2:44" x14ac:dyDescent="0.3">
      <c r="B776" s="74"/>
      <c r="AJ776" s="71"/>
      <c r="AK776" s="71"/>
      <c r="AL776" s="71"/>
      <c r="AM776" s="71"/>
      <c r="AN776" s="71"/>
      <c r="AO776" s="71"/>
      <c r="AP776" s="77"/>
      <c r="AQ776" s="77"/>
      <c r="AR776" s="71"/>
    </row>
    <row r="777" spans="2:44" x14ac:dyDescent="0.3">
      <c r="B777" s="74"/>
      <c r="AJ777" s="71"/>
      <c r="AK777" s="71"/>
      <c r="AL777" s="71"/>
      <c r="AM777" s="71"/>
      <c r="AN777" s="71"/>
      <c r="AO777" s="71"/>
      <c r="AP777" s="77"/>
      <c r="AQ777" s="77"/>
      <c r="AR777" s="71"/>
    </row>
    <row r="778" spans="2:44" x14ac:dyDescent="0.3">
      <c r="B778" s="74"/>
      <c r="AJ778" s="71"/>
      <c r="AK778" s="71"/>
      <c r="AL778" s="71"/>
      <c r="AM778" s="71"/>
      <c r="AN778" s="71"/>
      <c r="AO778" s="71"/>
      <c r="AP778" s="77"/>
      <c r="AQ778" s="77"/>
      <c r="AR778" s="71"/>
    </row>
    <row r="779" spans="2:44" x14ac:dyDescent="0.3">
      <c r="B779" s="74"/>
      <c r="AJ779" s="71"/>
      <c r="AK779" s="71"/>
      <c r="AL779" s="71"/>
      <c r="AM779" s="71"/>
      <c r="AN779" s="71"/>
      <c r="AO779" s="71"/>
      <c r="AP779" s="77"/>
      <c r="AQ779" s="77"/>
      <c r="AR779" s="71"/>
    </row>
    <row r="780" spans="2:44" x14ac:dyDescent="0.3">
      <c r="B780" s="74"/>
      <c r="AJ780" s="71"/>
      <c r="AK780" s="71"/>
      <c r="AL780" s="71"/>
      <c r="AM780" s="71"/>
      <c r="AN780" s="71"/>
      <c r="AO780" s="71"/>
      <c r="AP780" s="77"/>
      <c r="AQ780" s="77"/>
      <c r="AR780" s="71"/>
    </row>
    <row r="781" spans="2:44" x14ac:dyDescent="0.3">
      <c r="B781" s="74"/>
      <c r="AJ781" s="71"/>
      <c r="AK781" s="71"/>
      <c r="AL781" s="71"/>
      <c r="AM781" s="71"/>
      <c r="AN781" s="71"/>
      <c r="AO781" s="71"/>
      <c r="AP781" s="77"/>
      <c r="AQ781" s="77"/>
      <c r="AR781" s="71"/>
    </row>
    <row r="782" spans="2:44" x14ac:dyDescent="0.3">
      <c r="B782" s="74"/>
      <c r="AJ782" s="71"/>
      <c r="AK782" s="71"/>
      <c r="AL782" s="71"/>
      <c r="AM782" s="71"/>
      <c r="AN782" s="71"/>
      <c r="AO782" s="71"/>
      <c r="AP782" s="77"/>
      <c r="AQ782" s="77"/>
      <c r="AR782" s="71"/>
    </row>
    <row r="783" spans="2:44" x14ac:dyDescent="0.3">
      <c r="B783" s="74"/>
      <c r="AJ783" s="71"/>
      <c r="AK783" s="71"/>
      <c r="AL783" s="71"/>
      <c r="AM783" s="71"/>
      <c r="AN783" s="71"/>
      <c r="AO783" s="71"/>
      <c r="AP783" s="77"/>
      <c r="AQ783" s="77"/>
      <c r="AR783" s="71"/>
    </row>
    <row r="784" spans="2:44" x14ac:dyDescent="0.3">
      <c r="B784" s="74"/>
      <c r="AJ784" s="71"/>
      <c r="AK784" s="71"/>
      <c r="AL784" s="71"/>
      <c r="AM784" s="71"/>
      <c r="AN784" s="71"/>
      <c r="AO784" s="71"/>
      <c r="AP784" s="77"/>
      <c r="AQ784" s="77"/>
      <c r="AR784" s="71"/>
    </row>
    <row r="785" spans="2:44" x14ac:dyDescent="0.3">
      <c r="B785" s="74"/>
      <c r="AJ785" s="71"/>
      <c r="AK785" s="71"/>
      <c r="AL785" s="71"/>
      <c r="AM785" s="71"/>
      <c r="AN785" s="71"/>
      <c r="AO785" s="71"/>
      <c r="AP785" s="77"/>
      <c r="AQ785" s="77"/>
      <c r="AR785" s="71"/>
    </row>
    <row r="786" spans="2:44" x14ac:dyDescent="0.3">
      <c r="B786" s="74"/>
      <c r="AJ786" s="71"/>
      <c r="AK786" s="71"/>
      <c r="AL786" s="71"/>
      <c r="AM786" s="71"/>
      <c r="AN786" s="71"/>
      <c r="AO786" s="71"/>
      <c r="AP786" s="77"/>
      <c r="AQ786" s="77"/>
      <c r="AR786" s="71"/>
    </row>
    <row r="787" spans="2:44" x14ac:dyDescent="0.3">
      <c r="B787" s="74"/>
      <c r="AJ787" s="71"/>
      <c r="AK787" s="71"/>
      <c r="AL787" s="71"/>
      <c r="AM787" s="71"/>
      <c r="AN787" s="71"/>
      <c r="AO787" s="71"/>
      <c r="AP787" s="77"/>
      <c r="AQ787" s="77"/>
      <c r="AR787" s="71"/>
    </row>
    <row r="788" spans="2:44" x14ac:dyDescent="0.3">
      <c r="B788" s="74"/>
      <c r="AJ788" s="71"/>
      <c r="AK788" s="71"/>
      <c r="AL788" s="71"/>
      <c r="AM788" s="71"/>
      <c r="AN788" s="71"/>
      <c r="AO788" s="71"/>
      <c r="AP788" s="77"/>
      <c r="AQ788" s="77"/>
      <c r="AR788" s="71"/>
    </row>
    <row r="789" spans="2:44" x14ac:dyDescent="0.3">
      <c r="B789" s="74"/>
      <c r="AJ789" s="71"/>
      <c r="AK789" s="71"/>
      <c r="AL789" s="71"/>
      <c r="AM789" s="71"/>
      <c r="AN789" s="71"/>
      <c r="AO789" s="71"/>
      <c r="AP789" s="77"/>
      <c r="AQ789" s="77"/>
      <c r="AR789" s="71"/>
    </row>
    <row r="790" spans="2:44" x14ac:dyDescent="0.3">
      <c r="B790" s="74"/>
      <c r="AJ790" s="71"/>
      <c r="AK790" s="71"/>
      <c r="AL790" s="71"/>
      <c r="AM790" s="71"/>
      <c r="AN790" s="71"/>
      <c r="AO790" s="71"/>
      <c r="AP790" s="77"/>
      <c r="AQ790" s="77"/>
      <c r="AR790" s="71"/>
    </row>
    <row r="791" spans="2:44" x14ac:dyDescent="0.3">
      <c r="B791" s="74"/>
      <c r="AJ791" s="71"/>
      <c r="AK791" s="71"/>
      <c r="AL791" s="71"/>
      <c r="AM791" s="71"/>
      <c r="AN791" s="71"/>
      <c r="AO791" s="71"/>
      <c r="AP791" s="77"/>
      <c r="AQ791" s="77"/>
      <c r="AR791" s="71"/>
    </row>
    <row r="792" spans="2:44" x14ac:dyDescent="0.3">
      <c r="B792" s="74"/>
      <c r="AJ792" s="71"/>
      <c r="AK792" s="71"/>
      <c r="AL792" s="71"/>
      <c r="AM792" s="71"/>
      <c r="AN792" s="71"/>
      <c r="AO792" s="71"/>
      <c r="AP792" s="77"/>
      <c r="AQ792" s="77"/>
      <c r="AR792" s="71"/>
    </row>
    <row r="793" spans="2:44" x14ac:dyDescent="0.3">
      <c r="B793" s="74"/>
      <c r="AJ793" s="71"/>
      <c r="AK793" s="71"/>
      <c r="AL793" s="71"/>
      <c r="AM793" s="71"/>
      <c r="AN793" s="71"/>
      <c r="AO793" s="71"/>
      <c r="AP793" s="77"/>
      <c r="AQ793" s="77"/>
      <c r="AR793" s="71"/>
    </row>
    <row r="794" spans="2:44" x14ac:dyDescent="0.3">
      <c r="B794" s="74"/>
      <c r="AJ794" s="71"/>
      <c r="AK794" s="71"/>
      <c r="AL794" s="71"/>
      <c r="AM794" s="71"/>
      <c r="AN794" s="71"/>
      <c r="AO794" s="71"/>
      <c r="AP794" s="77"/>
      <c r="AQ794" s="77"/>
      <c r="AR794" s="71"/>
    </row>
    <row r="795" spans="2:44" x14ac:dyDescent="0.3">
      <c r="B795" s="74"/>
      <c r="AJ795" s="71"/>
      <c r="AK795" s="71"/>
      <c r="AL795" s="71"/>
      <c r="AM795" s="71"/>
      <c r="AN795" s="71"/>
      <c r="AO795" s="71"/>
      <c r="AP795" s="77"/>
      <c r="AQ795" s="77"/>
      <c r="AR795" s="71"/>
    </row>
    <row r="796" spans="2:44" x14ac:dyDescent="0.3">
      <c r="B796" s="74"/>
      <c r="AJ796" s="71"/>
      <c r="AK796" s="71"/>
      <c r="AL796" s="71"/>
      <c r="AM796" s="71"/>
      <c r="AN796" s="71"/>
      <c r="AO796" s="71"/>
      <c r="AP796" s="77"/>
      <c r="AQ796" s="77"/>
      <c r="AR796" s="71"/>
    </row>
    <row r="797" spans="2:44" x14ac:dyDescent="0.3">
      <c r="B797" s="74"/>
      <c r="AJ797" s="71"/>
      <c r="AK797" s="71"/>
      <c r="AL797" s="71"/>
      <c r="AM797" s="71"/>
      <c r="AN797" s="71"/>
      <c r="AO797" s="71"/>
      <c r="AP797" s="77"/>
      <c r="AQ797" s="77"/>
      <c r="AR797" s="71"/>
    </row>
    <row r="798" spans="2:44" x14ac:dyDescent="0.3">
      <c r="B798" s="74"/>
      <c r="AJ798" s="71"/>
      <c r="AK798" s="71"/>
      <c r="AL798" s="71"/>
      <c r="AM798" s="71"/>
      <c r="AN798" s="71"/>
      <c r="AO798" s="71"/>
      <c r="AP798" s="77"/>
      <c r="AQ798" s="77"/>
      <c r="AR798" s="71"/>
    </row>
    <row r="799" spans="2:44" x14ac:dyDescent="0.3">
      <c r="B799" s="74"/>
      <c r="AJ799" s="71"/>
      <c r="AK799" s="71"/>
      <c r="AL799" s="71"/>
      <c r="AM799" s="71"/>
      <c r="AN799" s="71"/>
      <c r="AO799" s="71"/>
      <c r="AP799" s="77"/>
      <c r="AQ799" s="77"/>
      <c r="AR799" s="71"/>
    </row>
    <row r="800" spans="2:44" x14ac:dyDescent="0.3">
      <c r="B800" s="74"/>
      <c r="AJ800" s="71"/>
      <c r="AK800" s="71"/>
      <c r="AL800" s="71"/>
      <c r="AM800" s="71"/>
      <c r="AN800" s="71"/>
      <c r="AO800" s="71"/>
      <c r="AP800" s="77"/>
      <c r="AQ800" s="77"/>
      <c r="AR800" s="71"/>
    </row>
    <row r="801" spans="2:44" x14ac:dyDescent="0.3">
      <c r="B801" s="74"/>
      <c r="AJ801" s="71"/>
      <c r="AK801" s="71"/>
      <c r="AL801" s="71"/>
      <c r="AM801" s="71"/>
      <c r="AN801" s="71"/>
      <c r="AO801" s="71"/>
      <c r="AP801" s="77"/>
      <c r="AQ801" s="77"/>
      <c r="AR801" s="71"/>
    </row>
    <row r="802" spans="2:44" x14ac:dyDescent="0.3">
      <c r="B802" s="74"/>
      <c r="AJ802" s="71"/>
      <c r="AK802" s="71"/>
      <c r="AL802" s="71"/>
      <c r="AM802" s="71"/>
      <c r="AN802" s="71"/>
      <c r="AO802" s="71"/>
      <c r="AP802" s="77"/>
      <c r="AQ802" s="77"/>
      <c r="AR802" s="71"/>
    </row>
    <row r="803" spans="2:44" x14ac:dyDescent="0.3">
      <c r="B803" s="74"/>
      <c r="AJ803" s="71"/>
      <c r="AK803" s="71"/>
      <c r="AL803" s="71"/>
      <c r="AM803" s="71"/>
      <c r="AN803" s="71"/>
      <c r="AO803" s="71"/>
      <c r="AP803" s="77"/>
      <c r="AQ803" s="77"/>
      <c r="AR803" s="71"/>
    </row>
    <row r="804" spans="2:44" x14ac:dyDescent="0.3">
      <c r="B804" s="74"/>
      <c r="AJ804" s="71"/>
      <c r="AK804" s="71"/>
      <c r="AL804" s="71"/>
      <c r="AM804" s="71"/>
      <c r="AN804" s="71"/>
      <c r="AO804" s="71"/>
      <c r="AP804" s="77"/>
      <c r="AQ804" s="77"/>
      <c r="AR804" s="71"/>
    </row>
    <row r="805" spans="2:44" x14ac:dyDescent="0.3">
      <c r="B805" s="74"/>
      <c r="AJ805" s="71"/>
      <c r="AK805" s="71"/>
      <c r="AL805" s="71"/>
      <c r="AM805" s="71"/>
      <c r="AN805" s="71"/>
      <c r="AO805" s="71"/>
      <c r="AP805" s="77"/>
      <c r="AQ805" s="77"/>
      <c r="AR805" s="71"/>
    </row>
    <row r="806" spans="2:44" x14ac:dyDescent="0.3">
      <c r="B806" s="74"/>
      <c r="AJ806" s="71"/>
      <c r="AK806" s="71"/>
      <c r="AL806" s="71"/>
      <c r="AM806" s="71"/>
      <c r="AN806" s="71"/>
      <c r="AO806" s="71"/>
      <c r="AP806" s="77"/>
      <c r="AQ806" s="77"/>
      <c r="AR806" s="71"/>
    </row>
    <row r="807" spans="2:44" x14ac:dyDescent="0.3">
      <c r="B807" s="74"/>
      <c r="AJ807" s="71"/>
      <c r="AK807" s="71"/>
      <c r="AL807" s="71"/>
      <c r="AM807" s="71"/>
      <c r="AN807" s="71"/>
      <c r="AO807" s="71"/>
      <c r="AP807" s="77"/>
      <c r="AQ807" s="77"/>
      <c r="AR807" s="71"/>
    </row>
    <row r="808" spans="2:44" x14ac:dyDescent="0.3">
      <c r="B808" s="74"/>
      <c r="AJ808" s="71"/>
      <c r="AK808" s="71"/>
      <c r="AL808" s="71"/>
      <c r="AM808" s="71"/>
      <c r="AN808" s="71"/>
      <c r="AO808" s="71"/>
      <c r="AP808" s="77"/>
      <c r="AQ808" s="77"/>
      <c r="AR808" s="71"/>
    </row>
    <row r="809" spans="2:44" x14ac:dyDescent="0.3">
      <c r="B809" s="74"/>
      <c r="AJ809" s="71"/>
      <c r="AK809" s="71"/>
      <c r="AL809" s="71"/>
      <c r="AM809" s="71"/>
      <c r="AN809" s="71"/>
      <c r="AO809" s="71"/>
      <c r="AP809" s="77"/>
      <c r="AQ809" s="77"/>
      <c r="AR809" s="71"/>
    </row>
    <row r="810" spans="2:44" x14ac:dyDescent="0.3">
      <c r="B810" s="74"/>
      <c r="AJ810" s="71"/>
      <c r="AK810" s="71"/>
      <c r="AL810" s="71"/>
      <c r="AM810" s="71"/>
      <c r="AN810" s="71"/>
      <c r="AO810" s="71"/>
      <c r="AP810" s="77"/>
      <c r="AQ810" s="77"/>
      <c r="AR810" s="71"/>
    </row>
    <row r="811" spans="2:44" x14ac:dyDescent="0.3">
      <c r="B811" s="74"/>
      <c r="AJ811" s="71"/>
      <c r="AK811" s="71"/>
      <c r="AL811" s="71"/>
      <c r="AM811" s="71"/>
      <c r="AN811" s="71"/>
      <c r="AO811" s="71"/>
      <c r="AP811" s="77"/>
      <c r="AQ811" s="77"/>
      <c r="AR811" s="71"/>
    </row>
    <row r="812" spans="2:44" x14ac:dyDescent="0.3">
      <c r="B812" s="74"/>
      <c r="AJ812" s="71"/>
      <c r="AK812" s="71"/>
      <c r="AL812" s="71"/>
      <c r="AM812" s="71"/>
      <c r="AN812" s="71"/>
      <c r="AO812" s="71"/>
      <c r="AP812" s="77"/>
      <c r="AQ812" s="77"/>
      <c r="AR812" s="71"/>
    </row>
    <row r="813" spans="2:44" x14ac:dyDescent="0.3">
      <c r="B813" s="74"/>
      <c r="AJ813" s="71"/>
      <c r="AK813" s="71"/>
      <c r="AL813" s="71"/>
      <c r="AM813" s="71"/>
      <c r="AN813" s="71"/>
      <c r="AO813" s="71"/>
      <c r="AP813" s="77"/>
      <c r="AQ813" s="77"/>
      <c r="AR813" s="71"/>
    </row>
    <row r="814" spans="2:44" x14ac:dyDescent="0.3">
      <c r="B814" s="74"/>
      <c r="AJ814" s="71"/>
      <c r="AK814" s="71"/>
      <c r="AL814" s="71"/>
      <c r="AM814" s="71"/>
      <c r="AN814" s="71"/>
      <c r="AO814" s="71"/>
      <c r="AP814" s="77"/>
      <c r="AQ814" s="77"/>
      <c r="AR814" s="71"/>
    </row>
    <row r="815" spans="2:44" x14ac:dyDescent="0.3">
      <c r="B815" s="74"/>
      <c r="AJ815" s="71"/>
      <c r="AK815" s="71"/>
      <c r="AL815" s="71"/>
      <c r="AM815" s="71"/>
      <c r="AN815" s="71"/>
      <c r="AO815" s="71"/>
      <c r="AP815" s="77"/>
      <c r="AQ815" s="77"/>
      <c r="AR815" s="71"/>
    </row>
    <row r="816" spans="2:44" x14ac:dyDescent="0.3">
      <c r="B816" s="74"/>
      <c r="AJ816" s="71"/>
      <c r="AK816" s="71"/>
      <c r="AL816" s="71"/>
      <c r="AM816" s="71"/>
      <c r="AN816" s="71"/>
      <c r="AO816" s="71"/>
      <c r="AP816" s="77"/>
      <c r="AQ816" s="77"/>
      <c r="AR816" s="71"/>
    </row>
    <row r="817" spans="2:44" x14ac:dyDescent="0.3">
      <c r="B817" s="74"/>
      <c r="AJ817" s="71"/>
      <c r="AK817" s="71"/>
      <c r="AL817" s="71"/>
      <c r="AM817" s="71"/>
      <c r="AN817" s="71"/>
      <c r="AO817" s="71"/>
      <c r="AP817" s="77"/>
      <c r="AQ817" s="77"/>
      <c r="AR817" s="71"/>
    </row>
    <row r="818" spans="2:44" x14ac:dyDescent="0.3">
      <c r="B818" s="74"/>
      <c r="AJ818" s="71"/>
      <c r="AK818" s="71"/>
      <c r="AL818" s="71"/>
      <c r="AM818" s="71"/>
      <c r="AN818" s="71"/>
      <c r="AO818" s="71"/>
      <c r="AP818" s="77"/>
      <c r="AQ818" s="77"/>
      <c r="AR818" s="71"/>
    </row>
    <row r="819" spans="2:44" x14ac:dyDescent="0.3">
      <c r="B819" s="74"/>
      <c r="AJ819" s="71"/>
      <c r="AK819" s="71"/>
      <c r="AL819" s="71"/>
      <c r="AM819" s="71"/>
      <c r="AN819" s="71"/>
      <c r="AO819" s="71"/>
      <c r="AP819" s="77"/>
      <c r="AQ819" s="77"/>
      <c r="AR819" s="71"/>
    </row>
    <row r="820" spans="2:44" x14ac:dyDescent="0.3">
      <c r="B820" s="74"/>
      <c r="AJ820" s="71"/>
      <c r="AK820" s="71"/>
      <c r="AL820" s="71"/>
      <c r="AM820" s="71"/>
      <c r="AN820" s="71"/>
      <c r="AO820" s="71"/>
      <c r="AP820" s="77"/>
      <c r="AQ820" s="77"/>
      <c r="AR820" s="71"/>
    </row>
    <row r="821" spans="2:44" x14ac:dyDescent="0.3">
      <c r="B821" s="74"/>
      <c r="AJ821" s="71"/>
      <c r="AK821" s="71"/>
      <c r="AL821" s="71"/>
      <c r="AM821" s="71"/>
      <c r="AN821" s="71"/>
      <c r="AO821" s="71"/>
      <c r="AP821" s="77"/>
      <c r="AQ821" s="77"/>
      <c r="AR821" s="71"/>
    </row>
    <row r="822" spans="2:44" x14ac:dyDescent="0.3">
      <c r="B822" s="74"/>
      <c r="AJ822" s="71"/>
      <c r="AK822" s="71"/>
      <c r="AL822" s="71"/>
      <c r="AM822" s="71"/>
      <c r="AN822" s="71"/>
      <c r="AO822" s="71"/>
      <c r="AP822" s="77"/>
      <c r="AQ822" s="77"/>
      <c r="AR822" s="71"/>
    </row>
    <row r="823" spans="2:44" x14ac:dyDescent="0.3">
      <c r="B823" s="74"/>
      <c r="AJ823" s="71"/>
      <c r="AK823" s="71"/>
      <c r="AL823" s="71"/>
      <c r="AM823" s="71"/>
      <c r="AN823" s="71"/>
      <c r="AO823" s="71"/>
      <c r="AP823" s="77"/>
      <c r="AQ823" s="77"/>
      <c r="AR823" s="71"/>
    </row>
    <row r="824" spans="2:44" x14ac:dyDescent="0.3">
      <c r="B824" s="74"/>
      <c r="AJ824" s="71"/>
      <c r="AK824" s="71"/>
      <c r="AL824" s="71"/>
      <c r="AM824" s="71"/>
      <c r="AN824" s="71"/>
      <c r="AO824" s="71"/>
      <c r="AP824" s="77"/>
      <c r="AQ824" s="77"/>
      <c r="AR824" s="71"/>
    </row>
    <row r="825" spans="2:44" x14ac:dyDescent="0.3">
      <c r="B825" s="74"/>
      <c r="AJ825" s="71"/>
      <c r="AK825" s="71"/>
      <c r="AL825" s="71"/>
      <c r="AM825" s="71"/>
      <c r="AN825" s="71"/>
      <c r="AO825" s="71"/>
      <c r="AP825" s="77"/>
      <c r="AQ825" s="77"/>
      <c r="AR825" s="71"/>
    </row>
    <row r="826" spans="2:44" x14ac:dyDescent="0.3">
      <c r="B826" s="74"/>
      <c r="AJ826" s="71"/>
      <c r="AK826" s="71"/>
      <c r="AL826" s="71"/>
      <c r="AM826" s="71"/>
      <c r="AN826" s="71"/>
      <c r="AO826" s="71"/>
      <c r="AP826" s="77"/>
      <c r="AQ826" s="77"/>
      <c r="AR826" s="71"/>
    </row>
    <row r="827" spans="2:44" x14ac:dyDescent="0.3">
      <c r="B827" s="74"/>
      <c r="AJ827" s="71"/>
      <c r="AK827" s="71"/>
      <c r="AL827" s="71"/>
      <c r="AM827" s="71"/>
      <c r="AN827" s="71"/>
      <c r="AO827" s="71"/>
      <c r="AP827" s="77"/>
      <c r="AQ827" s="77"/>
      <c r="AR827" s="71"/>
    </row>
    <row r="828" spans="2:44" x14ac:dyDescent="0.3">
      <c r="B828" s="74"/>
      <c r="AJ828" s="71"/>
      <c r="AK828" s="71"/>
      <c r="AL828" s="71"/>
      <c r="AM828" s="71"/>
      <c r="AN828" s="71"/>
      <c r="AO828" s="71"/>
      <c r="AP828" s="77"/>
      <c r="AQ828" s="77"/>
      <c r="AR828" s="71"/>
    </row>
    <row r="829" spans="2:44" x14ac:dyDescent="0.3">
      <c r="B829" s="74"/>
      <c r="AJ829" s="71"/>
      <c r="AK829" s="71"/>
      <c r="AL829" s="71"/>
      <c r="AM829" s="71"/>
      <c r="AN829" s="71"/>
      <c r="AO829" s="71"/>
      <c r="AP829" s="77"/>
      <c r="AQ829" s="77"/>
      <c r="AR829" s="71"/>
    </row>
    <row r="830" spans="2:44" x14ac:dyDescent="0.3">
      <c r="B830" s="74"/>
      <c r="AJ830" s="71"/>
      <c r="AK830" s="71"/>
      <c r="AL830" s="71"/>
      <c r="AM830" s="71"/>
      <c r="AN830" s="71"/>
      <c r="AO830" s="71"/>
      <c r="AP830" s="77"/>
      <c r="AQ830" s="77"/>
      <c r="AR830" s="71"/>
    </row>
    <row r="831" spans="2:44" x14ac:dyDescent="0.3">
      <c r="B831" s="74"/>
      <c r="AJ831" s="71"/>
      <c r="AK831" s="71"/>
      <c r="AL831" s="71"/>
      <c r="AM831" s="71"/>
      <c r="AN831" s="71"/>
      <c r="AO831" s="71"/>
      <c r="AP831" s="77"/>
      <c r="AQ831" s="77"/>
      <c r="AR831" s="71"/>
    </row>
    <row r="832" spans="2:44" x14ac:dyDescent="0.3">
      <c r="B832" s="74"/>
      <c r="AJ832" s="71"/>
      <c r="AK832" s="71"/>
      <c r="AL832" s="71"/>
      <c r="AM832" s="71"/>
      <c r="AN832" s="71"/>
      <c r="AO832" s="71"/>
      <c r="AP832" s="77"/>
      <c r="AQ832" s="77"/>
      <c r="AR832" s="71"/>
    </row>
    <row r="833" spans="2:44" x14ac:dyDescent="0.3">
      <c r="B833" s="74"/>
      <c r="AJ833" s="71"/>
      <c r="AK833" s="71"/>
      <c r="AL833" s="71"/>
      <c r="AM833" s="71"/>
      <c r="AN833" s="71"/>
      <c r="AO833" s="71"/>
      <c r="AP833" s="77"/>
      <c r="AQ833" s="77"/>
      <c r="AR833" s="71"/>
    </row>
    <row r="834" spans="2:44" x14ac:dyDescent="0.3">
      <c r="B834" s="74"/>
      <c r="AJ834" s="71"/>
      <c r="AK834" s="71"/>
      <c r="AL834" s="71"/>
      <c r="AM834" s="71"/>
      <c r="AN834" s="71"/>
      <c r="AO834" s="71"/>
      <c r="AP834" s="77"/>
      <c r="AQ834" s="77"/>
      <c r="AR834" s="71"/>
    </row>
    <row r="835" spans="2:44" x14ac:dyDescent="0.3">
      <c r="B835" s="74"/>
      <c r="AJ835" s="71"/>
      <c r="AK835" s="71"/>
      <c r="AL835" s="71"/>
      <c r="AM835" s="71"/>
      <c r="AN835" s="71"/>
      <c r="AO835" s="71"/>
      <c r="AP835" s="77"/>
      <c r="AQ835" s="77"/>
      <c r="AR835" s="71"/>
    </row>
    <row r="836" spans="2:44" x14ac:dyDescent="0.3">
      <c r="B836" s="74"/>
      <c r="AJ836" s="71"/>
      <c r="AK836" s="71"/>
      <c r="AL836" s="71"/>
      <c r="AM836" s="71"/>
      <c r="AN836" s="71"/>
      <c r="AO836" s="71"/>
      <c r="AP836" s="77"/>
      <c r="AQ836" s="77"/>
      <c r="AR836" s="71"/>
    </row>
    <row r="837" spans="2:44" x14ac:dyDescent="0.3">
      <c r="B837" s="74"/>
      <c r="AJ837" s="71"/>
      <c r="AK837" s="71"/>
      <c r="AL837" s="71"/>
      <c r="AM837" s="71"/>
      <c r="AN837" s="71"/>
      <c r="AO837" s="71"/>
      <c r="AP837" s="77"/>
      <c r="AQ837" s="77"/>
      <c r="AR837" s="71"/>
    </row>
    <row r="838" spans="2:44" x14ac:dyDescent="0.3">
      <c r="B838" s="74"/>
      <c r="AJ838" s="71"/>
      <c r="AK838" s="71"/>
      <c r="AL838" s="71"/>
      <c r="AM838" s="71"/>
      <c r="AN838" s="71"/>
      <c r="AO838" s="71"/>
      <c r="AP838" s="77"/>
      <c r="AQ838" s="77"/>
      <c r="AR838" s="71"/>
    </row>
    <row r="839" spans="2:44" x14ac:dyDescent="0.3">
      <c r="B839" s="74"/>
      <c r="AJ839" s="71"/>
      <c r="AK839" s="71"/>
      <c r="AL839" s="71"/>
      <c r="AM839" s="71"/>
      <c r="AN839" s="71"/>
      <c r="AO839" s="71"/>
      <c r="AP839" s="77"/>
      <c r="AQ839" s="77"/>
      <c r="AR839" s="71"/>
    </row>
    <row r="840" spans="2:44" x14ac:dyDescent="0.3">
      <c r="B840" s="74"/>
      <c r="AJ840" s="71"/>
      <c r="AK840" s="71"/>
      <c r="AL840" s="71"/>
      <c r="AM840" s="71"/>
      <c r="AN840" s="71"/>
      <c r="AO840" s="71"/>
      <c r="AP840" s="77"/>
      <c r="AQ840" s="77"/>
      <c r="AR840" s="71"/>
    </row>
    <row r="841" spans="2:44" x14ac:dyDescent="0.3">
      <c r="B841" s="74"/>
      <c r="AJ841" s="71"/>
      <c r="AK841" s="71"/>
      <c r="AL841" s="71"/>
      <c r="AM841" s="71"/>
      <c r="AN841" s="71"/>
      <c r="AO841" s="71"/>
      <c r="AP841" s="77"/>
      <c r="AQ841" s="77"/>
      <c r="AR841" s="71"/>
    </row>
    <row r="842" spans="2:44" x14ac:dyDescent="0.3">
      <c r="B842" s="74"/>
      <c r="AJ842" s="71"/>
      <c r="AK842" s="71"/>
      <c r="AL842" s="71"/>
      <c r="AM842" s="71"/>
      <c r="AN842" s="71"/>
      <c r="AO842" s="71"/>
      <c r="AP842" s="77"/>
      <c r="AQ842" s="77"/>
      <c r="AR842" s="71"/>
    </row>
    <row r="843" spans="2:44" x14ac:dyDescent="0.3">
      <c r="B843" s="74"/>
      <c r="AJ843" s="71"/>
      <c r="AK843" s="71"/>
      <c r="AL843" s="71"/>
      <c r="AM843" s="71"/>
      <c r="AN843" s="71"/>
      <c r="AO843" s="71"/>
      <c r="AP843" s="77"/>
      <c r="AQ843" s="77"/>
      <c r="AR843" s="71"/>
    </row>
    <row r="844" spans="2:44" x14ac:dyDescent="0.3">
      <c r="B844" s="74"/>
      <c r="AJ844" s="71"/>
      <c r="AK844" s="71"/>
      <c r="AL844" s="71"/>
      <c r="AM844" s="71"/>
      <c r="AN844" s="71"/>
      <c r="AO844" s="71"/>
      <c r="AP844" s="77"/>
      <c r="AQ844" s="77"/>
      <c r="AR844" s="71"/>
    </row>
    <row r="845" spans="2:44" x14ac:dyDescent="0.3">
      <c r="B845" s="74"/>
      <c r="AJ845" s="71"/>
      <c r="AK845" s="71"/>
      <c r="AL845" s="71"/>
      <c r="AM845" s="71"/>
      <c r="AN845" s="71"/>
      <c r="AO845" s="71"/>
      <c r="AP845" s="77"/>
      <c r="AQ845" s="77"/>
      <c r="AR845" s="71"/>
    </row>
    <row r="846" spans="2:44" x14ac:dyDescent="0.3">
      <c r="B846" s="74"/>
      <c r="AJ846" s="71"/>
      <c r="AK846" s="71"/>
      <c r="AL846" s="71"/>
      <c r="AM846" s="71"/>
      <c r="AN846" s="71"/>
      <c r="AO846" s="71"/>
      <c r="AP846" s="77"/>
      <c r="AQ846" s="77"/>
      <c r="AR846" s="71"/>
    </row>
    <row r="847" spans="2:44" x14ac:dyDescent="0.3">
      <c r="B847" s="74"/>
      <c r="AJ847" s="71"/>
      <c r="AK847" s="71"/>
      <c r="AL847" s="71"/>
      <c r="AM847" s="71"/>
      <c r="AN847" s="71"/>
      <c r="AO847" s="71"/>
      <c r="AP847" s="77"/>
      <c r="AQ847" s="77"/>
      <c r="AR847" s="71"/>
    </row>
    <row r="848" spans="2:44" x14ac:dyDescent="0.3">
      <c r="B848" s="74"/>
      <c r="AJ848" s="71"/>
      <c r="AK848" s="71"/>
      <c r="AL848" s="71"/>
      <c r="AM848" s="71"/>
      <c r="AN848" s="71"/>
      <c r="AO848" s="71"/>
      <c r="AP848" s="77"/>
      <c r="AQ848" s="77"/>
      <c r="AR848" s="71"/>
    </row>
    <row r="849" spans="2:44" x14ac:dyDescent="0.3">
      <c r="B849" s="74"/>
      <c r="AJ849" s="71"/>
      <c r="AK849" s="71"/>
      <c r="AL849" s="71"/>
      <c r="AM849" s="71"/>
      <c r="AN849" s="71"/>
      <c r="AO849" s="71"/>
      <c r="AP849" s="77"/>
      <c r="AQ849" s="77"/>
      <c r="AR849" s="71"/>
    </row>
    <row r="850" spans="2:44" x14ac:dyDescent="0.3">
      <c r="B850" s="74"/>
      <c r="AJ850" s="71"/>
      <c r="AK850" s="71"/>
      <c r="AL850" s="71"/>
      <c r="AM850" s="71"/>
      <c r="AN850" s="71"/>
      <c r="AO850" s="71"/>
      <c r="AP850" s="77"/>
      <c r="AQ850" s="77"/>
      <c r="AR850" s="71"/>
    </row>
    <row r="851" spans="2:44" x14ac:dyDescent="0.3">
      <c r="B851" s="74"/>
      <c r="AJ851" s="71"/>
      <c r="AK851" s="71"/>
      <c r="AL851" s="71"/>
      <c r="AM851" s="71"/>
      <c r="AN851" s="71"/>
      <c r="AO851" s="71"/>
      <c r="AP851" s="77"/>
      <c r="AQ851" s="77"/>
      <c r="AR851" s="71"/>
    </row>
    <row r="852" spans="2:44" x14ac:dyDescent="0.3">
      <c r="B852" s="74"/>
      <c r="AJ852" s="71"/>
      <c r="AK852" s="71"/>
      <c r="AL852" s="71"/>
      <c r="AM852" s="71"/>
      <c r="AN852" s="71"/>
      <c r="AO852" s="71"/>
      <c r="AP852" s="77"/>
      <c r="AQ852" s="77"/>
      <c r="AR852" s="71"/>
    </row>
    <row r="853" spans="2:44" x14ac:dyDescent="0.3">
      <c r="B853" s="74"/>
      <c r="AJ853" s="71"/>
      <c r="AK853" s="71"/>
      <c r="AL853" s="71"/>
      <c r="AM853" s="71"/>
      <c r="AN853" s="71"/>
      <c r="AO853" s="71"/>
      <c r="AP853" s="77"/>
      <c r="AQ853" s="77"/>
      <c r="AR853" s="71"/>
    </row>
    <row r="854" spans="2:44" x14ac:dyDescent="0.3">
      <c r="B854" s="74"/>
      <c r="AJ854" s="71"/>
      <c r="AK854" s="71"/>
      <c r="AL854" s="71"/>
      <c r="AM854" s="71"/>
      <c r="AN854" s="71"/>
      <c r="AO854" s="71"/>
      <c r="AP854" s="77"/>
      <c r="AQ854" s="77"/>
      <c r="AR854" s="71"/>
    </row>
    <row r="855" spans="2:44" x14ac:dyDescent="0.3">
      <c r="B855" s="74"/>
      <c r="AJ855" s="71"/>
      <c r="AK855" s="71"/>
      <c r="AL855" s="71"/>
      <c r="AM855" s="71"/>
      <c r="AN855" s="71"/>
      <c r="AO855" s="71"/>
      <c r="AP855" s="77"/>
      <c r="AQ855" s="77"/>
      <c r="AR855" s="71"/>
    </row>
    <row r="856" spans="2:44" x14ac:dyDescent="0.3">
      <c r="B856" s="74"/>
      <c r="AJ856" s="71"/>
      <c r="AK856" s="71"/>
      <c r="AL856" s="71"/>
      <c r="AM856" s="71"/>
      <c r="AN856" s="71"/>
      <c r="AO856" s="71"/>
      <c r="AP856" s="77"/>
      <c r="AQ856" s="77"/>
      <c r="AR856" s="71"/>
    </row>
    <row r="857" spans="2:44" x14ac:dyDescent="0.3">
      <c r="B857" s="74"/>
      <c r="AJ857" s="71"/>
      <c r="AK857" s="71"/>
      <c r="AL857" s="71"/>
      <c r="AM857" s="71"/>
      <c r="AN857" s="71"/>
      <c r="AO857" s="71"/>
      <c r="AP857" s="77"/>
      <c r="AQ857" s="77"/>
      <c r="AR857" s="71"/>
    </row>
    <row r="858" spans="2:44" x14ac:dyDescent="0.3">
      <c r="B858" s="74"/>
      <c r="AJ858" s="71"/>
      <c r="AK858" s="71"/>
      <c r="AL858" s="71"/>
      <c r="AM858" s="71"/>
      <c r="AN858" s="71"/>
      <c r="AO858" s="71"/>
      <c r="AP858" s="77"/>
      <c r="AQ858" s="77"/>
      <c r="AR858" s="71"/>
    </row>
    <row r="859" spans="2:44" x14ac:dyDescent="0.3">
      <c r="B859" s="74"/>
      <c r="AJ859" s="71"/>
      <c r="AK859" s="71"/>
      <c r="AL859" s="71"/>
      <c r="AM859" s="71"/>
      <c r="AN859" s="71"/>
      <c r="AO859" s="71"/>
      <c r="AP859" s="77"/>
      <c r="AQ859" s="77"/>
      <c r="AR859" s="71"/>
    </row>
    <row r="860" spans="2:44" x14ac:dyDescent="0.3">
      <c r="B860" s="74"/>
      <c r="AJ860" s="71"/>
      <c r="AK860" s="71"/>
      <c r="AL860" s="71"/>
      <c r="AM860" s="71"/>
      <c r="AN860" s="71"/>
      <c r="AO860" s="71"/>
      <c r="AP860" s="77"/>
      <c r="AQ860" s="77"/>
      <c r="AR860" s="71"/>
    </row>
    <row r="861" spans="2:44" x14ac:dyDescent="0.3">
      <c r="B861" s="74"/>
      <c r="AJ861" s="71"/>
      <c r="AK861" s="71"/>
      <c r="AL861" s="71"/>
      <c r="AM861" s="71"/>
      <c r="AN861" s="71"/>
      <c r="AO861" s="71"/>
      <c r="AP861" s="77"/>
      <c r="AQ861" s="77"/>
      <c r="AR861" s="71"/>
    </row>
    <row r="862" spans="2:44" x14ac:dyDescent="0.3">
      <c r="B862" s="74"/>
      <c r="AJ862" s="71"/>
      <c r="AK862" s="71"/>
      <c r="AL862" s="71"/>
      <c r="AM862" s="71"/>
      <c r="AN862" s="71"/>
      <c r="AO862" s="71"/>
      <c r="AP862" s="77"/>
      <c r="AQ862" s="77"/>
      <c r="AR862" s="71"/>
    </row>
    <row r="863" spans="2:44" x14ac:dyDescent="0.3">
      <c r="B863" s="74"/>
      <c r="AJ863" s="71"/>
      <c r="AK863" s="71"/>
      <c r="AL863" s="71"/>
      <c r="AM863" s="71"/>
      <c r="AN863" s="71"/>
      <c r="AO863" s="71"/>
      <c r="AP863" s="77"/>
      <c r="AQ863" s="77"/>
      <c r="AR863" s="71"/>
    </row>
    <row r="864" spans="2:44" x14ac:dyDescent="0.3">
      <c r="B864" s="74"/>
      <c r="AJ864" s="71"/>
      <c r="AK864" s="71"/>
      <c r="AL864" s="71"/>
      <c r="AM864" s="71"/>
      <c r="AN864" s="71"/>
      <c r="AO864" s="71"/>
      <c r="AP864" s="77"/>
      <c r="AQ864" s="77"/>
      <c r="AR864" s="71"/>
    </row>
    <row r="865" spans="2:44" x14ac:dyDescent="0.3">
      <c r="B865" s="74"/>
      <c r="AJ865" s="71"/>
      <c r="AK865" s="71"/>
      <c r="AL865" s="71"/>
      <c r="AM865" s="71"/>
      <c r="AN865" s="71"/>
      <c r="AO865" s="71"/>
      <c r="AP865" s="77"/>
      <c r="AQ865" s="77"/>
      <c r="AR865" s="71"/>
    </row>
    <row r="866" spans="2:44" x14ac:dyDescent="0.3">
      <c r="B866" s="74"/>
      <c r="AJ866" s="71"/>
      <c r="AK866" s="71"/>
      <c r="AL866" s="71"/>
      <c r="AM866" s="71"/>
      <c r="AN866" s="71"/>
      <c r="AO866" s="71"/>
      <c r="AP866" s="77"/>
      <c r="AQ866" s="77"/>
      <c r="AR866" s="71"/>
    </row>
    <row r="867" spans="2:44" x14ac:dyDescent="0.3">
      <c r="B867" s="74"/>
      <c r="AJ867" s="71"/>
      <c r="AK867" s="71"/>
      <c r="AL867" s="71"/>
      <c r="AM867" s="71"/>
      <c r="AN867" s="71"/>
      <c r="AO867" s="71"/>
      <c r="AP867" s="77"/>
      <c r="AQ867" s="77"/>
      <c r="AR867" s="71"/>
    </row>
    <row r="868" spans="2:44" x14ac:dyDescent="0.3">
      <c r="B868" s="74"/>
      <c r="AJ868" s="71"/>
      <c r="AK868" s="71"/>
      <c r="AL868" s="71"/>
      <c r="AM868" s="71"/>
      <c r="AN868" s="71"/>
      <c r="AO868" s="71"/>
      <c r="AP868" s="77"/>
      <c r="AQ868" s="77"/>
      <c r="AR868" s="71"/>
    </row>
    <row r="869" spans="2:44" x14ac:dyDescent="0.3">
      <c r="B869" s="74"/>
      <c r="AJ869" s="71"/>
      <c r="AK869" s="71"/>
      <c r="AL869" s="71"/>
      <c r="AM869" s="71"/>
      <c r="AN869" s="71"/>
      <c r="AO869" s="71"/>
      <c r="AP869" s="77"/>
      <c r="AQ869" s="77"/>
      <c r="AR869" s="71"/>
    </row>
    <row r="870" spans="2:44" x14ac:dyDescent="0.3">
      <c r="B870" s="74"/>
      <c r="AJ870" s="71"/>
      <c r="AK870" s="71"/>
      <c r="AL870" s="71"/>
      <c r="AM870" s="71"/>
      <c r="AN870" s="71"/>
      <c r="AO870" s="71"/>
      <c r="AP870" s="77"/>
      <c r="AQ870" s="77"/>
      <c r="AR870" s="71"/>
    </row>
    <row r="871" spans="2:44" x14ac:dyDescent="0.3">
      <c r="B871" s="74"/>
      <c r="AJ871" s="71"/>
      <c r="AK871" s="71"/>
      <c r="AL871" s="71"/>
      <c r="AM871" s="71"/>
      <c r="AN871" s="71"/>
      <c r="AO871" s="71"/>
      <c r="AP871" s="77"/>
      <c r="AQ871" s="77"/>
      <c r="AR871" s="71"/>
    </row>
    <row r="872" spans="2:44" x14ac:dyDescent="0.3">
      <c r="B872" s="74"/>
      <c r="AJ872" s="71"/>
      <c r="AK872" s="71"/>
      <c r="AL872" s="71"/>
      <c r="AM872" s="71"/>
      <c r="AN872" s="71"/>
      <c r="AO872" s="71"/>
      <c r="AP872" s="77"/>
      <c r="AQ872" s="77"/>
      <c r="AR872" s="71"/>
    </row>
    <row r="873" spans="2:44" x14ac:dyDescent="0.3">
      <c r="B873" s="74"/>
      <c r="AJ873" s="71"/>
      <c r="AK873" s="71"/>
      <c r="AL873" s="71"/>
      <c r="AM873" s="71"/>
      <c r="AN873" s="71"/>
      <c r="AO873" s="71"/>
      <c r="AP873" s="77"/>
      <c r="AQ873" s="77"/>
      <c r="AR873" s="71"/>
    </row>
    <row r="874" spans="2:44" x14ac:dyDescent="0.3">
      <c r="B874" s="74"/>
      <c r="AJ874" s="71"/>
      <c r="AK874" s="71"/>
      <c r="AL874" s="71"/>
      <c r="AM874" s="71"/>
      <c r="AN874" s="71"/>
      <c r="AO874" s="71"/>
      <c r="AP874" s="77"/>
      <c r="AQ874" s="77"/>
      <c r="AR874" s="71"/>
    </row>
    <row r="875" spans="2:44" x14ac:dyDescent="0.3">
      <c r="B875" s="74"/>
      <c r="AJ875" s="71"/>
      <c r="AK875" s="71"/>
      <c r="AL875" s="71"/>
      <c r="AM875" s="71"/>
      <c r="AN875" s="71"/>
      <c r="AO875" s="71"/>
      <c r="AP875" s="77"/>
      <c r="AQ875" s="77"/>
      <c r="AR875" s="71"/>
    </row>
    <row r="876" spans="2:44" x14ac:dyDescent="0.3">
      <c r="B876" s="74"/>
      <c r="AJ876" s="71"/>
      <c r="AK876" s="71"/>
      <c r="AL876" s="71"/>
      <c r="AM876" s="71"/>
      <c r="AN876" s="71"/>
      <c r="AO876" s="71"/>
      <c r="AP876" s="77"/>
      <c r="AQ876" s="77"/>
      <c r="AR876" s="71"/>
    </row>
    <row r="877" spans="2:44" x14ac:dyDescent="0.3">
      <c r="B877" s="74"/>
      <c r="AJ877" s="71"/>
      <c r="AK877" s="71"/>
      <c r="AL877" s="71"/>
      <c r="AM877" s="71"/>
      <c r="AN877" s="71"/>
      <c r="AO877" s="71"/>
      <c r="AP877" s="77"/>
      <c r="AQ877" s="77"/>
      <c r="AR877" s="71"/>
    </row>
    <row r="878" spans="2:44" x14ac:dyDescent="0.3">
      <c r="B878" s="74"/>
      <c r="AJ878" s="71"/>
      <c r="AK878" s="71"/>
      <c r="AL878" s="71"/>
      <c r="AM878" s="71"/>
      <c r="AN878" s="71"/>
      <c r="AO878" s="71"/>
      <c r="AP878" s="77"/>
      <c r="AQ878" s="77"/>
      <c r="AR878" s="71"/>
    </row>
    <row r="879" spans="2:44" x14ac:dyDescent="0.3">
      <c r="B879" s="74"/>
      <c r="AJ879" s="71"/>
      <c r="AK879" s="71"/>
      <c r="AL879" s="71"/>
      <c r="AM879" s="71"/>
      <c r="AN879" s="71"/>
      <c r="AO879" s="71"/>
      <c r="AP879" s="77"/>
      <c r="AQ879" s="77"/>
      <c r="AR879" s="71"/>
    </row>
    <row r="880" spans="2:44" x14ac:dyDescent="0.3">
      <c r="B880" s="74"/>
      <c r="AJ880" s="71"/>
      <c r="AK880" s="71"/>
      <c r="AL880" s="71"/>
      <c r="AM880" s="71"/>
      <c r="AN880" s="71"/>
      <c r="AO880" s="71"/>
      <c r="AP880" s="77"/>
      <c r="AQ880" s="77"/>
      <c r="AR880" s="71"/>
    </row>
    <row r="881" spans="2:44" x14ac:dyDescent="0.3">
      <c r="B881" s="74"/>
      <c r="AJ881" s="71"/>
      <c r="AK881" s="71"/>
      <c r="AL881" s="71"/>
      <c r="AM881" s="71"/>
      <c r="AN881" s="71"/>
      <c r="AO881" s="71"/>
      <c r="AP881" s="77"/>
      <c r="AQ881" s="77"/>
      <c r="AR881" s="71"/>
    </row>
    <row r="882" spans="2:44" x14ac:dyDescent="0.3">
      <c r="B882" s="74"/>
      <c r="AJ882" s="71"/>
      <c r="AK882" s="71"/>
      <c r="AL882" s="71"/>
      <c r="AM882" s="71"/>
      <c r="AN882" s="71"/>
      <c r="AO882" s="71"/>
      <c r="AP882" s="77"/>
      <c r="AQ882" s="77"/>
      <c r="AR882" s="71"/>
    </row>
    <row r="883" spans="2:44" x14ac:dyDescent="0.3">
      <c r="B883" s="74"/>
      <c r="AJ883" s="71"/>
      <c r="AK883" s="71"/>
      <c r="AL883" s="71"/>
      <c r="AM883" s="71"/>
      <c r="AN883" s="71"/>
      <c r="AO883" s="71"/>
      <c r="AP883" s="77"/>
      <c r="AQ883" s="77"/>
      <c r="AR883" s="71"/>
    </row>
    <row r="884" spans="2:44" x14ac:dyDescent="0.3">
      <c r="B884" s="74"/>
      <c r="AJ884" s="71"/>
      <c r="AK884" s="71"/>
      <c r="AL884" s="71"/>
      <c r="AM884" s="71"/>
      <c r="AN884" s="71"/>
      <c r="AO884" s="71"/>
      <c r="AP884" s="77"/>
      <c r="AQ884" s="77"/>
      <c r="AR884" s="71"/>
    </row>
    <row r="885" spans="2:44" x14ac:dyDescent="0.3">
      <c r="B885" s="74"/>
      <c r="AJ885" s="71"/>
      <c r="AK885" s="71"/>
      <c r="AL885" s="71"/>
      <c r="AM885" s="71"/>
      <c r="AN885" s="71"/>
      <c r="AO885" s="71"/>
      <c r="AP885" s="77"/>
      <c r="AQ885" s="77"/>
      <c r="AR885" s="71"/>
    </row>
    <row r="886" spans="2:44" x14ac:dyDescent="0.3">
      <c r="B886" s="74"/>
      <c r="AJ886" s="71"/>
      <c r="AK886" s="71"/>
      <c r="AL886" s="71"/>
      <c r="AM886" s="71"/>
      <c r="AN886" s="71"/>
      <c r="AO886" s="71"/>
      <c r="AP886" s="77"/>
      <c r="AQ886" s="77"/>
      <c r="AR886" s="71"/>
    </row>
    <row r="887" spans="2:44" x14ac:dyDescent="0.3">
      <c r="B887" s="74"/>
      <c r="AJ887" s="71"/>
      <c r="AK887" s="71"/>
      <c r="AL887" s="71"/>
      <c r="AM887" s="71"/>
      <c r="AN887" s="71"/>
      <c r="AO887" s="71"/>
      <c r="AP887" s="77"/>
      <c r="AQ887" s="77"/>
      <c r="AR887" s="71"/>
    </row>
    <row r="888" spans="2:44" x14ac:dyDescent="0.3">
      <c r="B888" s="74"/>
      <c r="AJ888" s="71"/>
      <c r="AK888" s="71"/>
      <c r="AL888" s="71"/>
      <c r="AM888" s="71"/>
      <c r="AN888" s="71"/>
      <c r="AO888" s="71"/>
      <c r="AP888" s="77"/>
      <c r="AQ888" s="77"/>
      <c r="AR888" s="71"/>
    </row>
    <row r="889" spans="2:44" x14ac:dyDescent="0.3">
      <c r="B889" s="74"/>
      <c r="AJ889" s="71"/>
      <c r="AK889" s="71"/>
      <c r="AL889" s="71"/>
      <c r="AM889" s="71"/>
      <c r="AN889" s="71"/>
      <c r="AO889" s="71"/>
      <c r="AP889" s="77"/>
      <c r="AQ889" s="77"/>
      <c r="AR889" s="71"/>
    </row>
    <row r="890" spans="2:44" x14ac:dyDescent="0.3">
      <c r="B890" s="74"/>
      <c r="AJ890" s="71"/>
      <c r="AK890" s="71"/>
      <c r="AL890" s="71"/>
      <c r="AM890" s="71"/>
      <c r="AN890" s="71"/>
      <c r="AO890" s="71"/>
      <c r="AP890" s="77"/>
      <c r="AQ890" s="77"/>
      <c r="AR890" s="71"/>
    </row>
    <row r="891" spans="2:44" x14ac:dyDescent="0.3">
      <c r="B891" s="74"/>
      <c r="AJ891" s="71"/>
      <c r="AK891" s="71"/>
      <c r="AL891" s="71"/>
      <c r="AM891" s="71"/>
      <c r="AN891" s="71"/>
      <c r="AO891" s="71"/>
      <c r="AP891" s="77"/>
      <c r="AQ891" s="77"/>
      <c r="AR891" s="71"/>
    </row>
    <row r="892" spans="2:44" x14ac:dyDescent="0.3">
      <c r="B892" s="74"/>
      <c r="AJ892" s="71"/>
      <c r="AK892" s="71"/>
      <c r="AL892" s="71"/>
      <c r="AM892" s="71"/>
      <c r="AN892" s="71"/>
      <c r="AO892" s="71"/>
      <c r="AP892" s="77"/>
      <c r="AQ892" s="77"/>
      <c r="AR892" s="71"/>
    </row>
    <row r="893" spans="2:44" x14ac:dyDescent="0.3">
      <c r="B893" s="74"/>
      <c r="AJ893" s="71"/>
      <c r="AK893" s="71"/>
      <c r="AL893" s="71"/>
      <c r="AM893" s="71"/>
      <c r="AN893" s="71"/>
      <c r="AO893" s="71"/>
      <c r="AP893" s="77"/>
      <c r="AQ893" s="77"/>
      <c r="AR893" s="71"/>
    </row>
    <row r="894" spans="2:44" x14ac:dyDescent="0.3">
      <c r="B894" s="74"/>
      <c r="AJ894" s="71"/>
      <c r="AK894" s="71"/>
      <c r="AL894" s="71"/>
      <c r="AM894" s="71"/>
      <c r="AN894" s="71"/>
      <c r="AO894" s="71"/>
      <c r="AP894" s="77"/>
      <c r="AQ894" s="77"/>
      <c r="AR894" s="71"/>
    </row>
    <row r="895" spans="2:44" x14ac:dyDescent="0.3">
      <c r="B895" s="74"/>
      <c r="AJ895" s="71"/>
      <c r="AK895" s="71"/>
      <c r="AL895" s="71"/>
      <c r="AM895" s="71"/>
      <c r="AN895" s="71"/>
      <c r="AO895" s="71"/>
      <c r="AP895" s="77"/>
      <c r="AQ895" s="77"/>
      <c r="AR895" s="71"/>
    </row>
    <row r="896" spans="2:44" x14ac:dyDescent="0.3">
      <c r="B896" s="74"/>
      <c r="AJ896" s="71"/>
      <c r="AK896" s="71"/>
      <c r="AL896" s="71"/>
      <c r="AM896" s="71"/>
      <c r="AN896" s="71"/>
      <c r="AO896" s="71"/>
      <c r="AP896" s="77"/>
      <c r="AQ896" s="77"/>
      <c r="AR896" s="71"/>
    </row>
    <row r="897" spans="2:44" x14ac:dyDescent="0.3">
      <c r="B897" s="74"/>
      <c r="AJ897" s="71"/>
      <c r="AK897" s="71"/>
      <c r="AL897" s="71"/>
      <c r="AM897" s="71"/>
      <c r="AN897" s="71"/>
      <c r="AO897" s="71"/>
      <c r="AP897" s="77"/>
      <c r="AQ897" s="77"/>
      <c r="AR897" s="71"/>
    </row>
    <row r="898" spans="2:44" x14ac:dyDescent="0.3">
      <c r="B898" s="74"/>
      <c r="AJ898" s="71"/>
      <c r="AK898" s="71"/>
      <c r="AL898" s="71"/>
      <c r="AM898" s="71"/>
      <c r="AN898" s="71"/>
      <c r="AO898" s="71"/>
      <c r="AP898" s="77"/>
      <c r="AQ898" s="77"/>
      <c r="AR898" s="71"/>
    </row>
    <row r="899" spans="2:44" x14ac:dyDescent="0.3">
      <c r="B899" s="74"/>
      <c r="AJ899" s="71"/>
      <c r="AK899" s="71"/>
      <c r="AL899" s="71"/>
      <c r="AM899" s="71"/>
      <c r="AN899" s="71"/>
      <c r="AO899" s="71"/>
      <c r="AP899" s="77"/>
      <c r="AQ899" s="77"/>
      <c r="AR899" s="71"/>
    </row>
    <row r="900" spans="2:44" x14ac:dyDescent="0.3">
      <c r="B900" s="74"/>
      <c r="AJ900" s="71"/>
      <c r="AK900" s="71"/>
      <c r="AL900" s="71"/>
      <c r="AM900" s="71"/>
      <c r="AN900" s="71"/>
      <c r="AO900" s="71"/>
      <c r="AP900" s="77"/>
      <c r="AQ900" s="77"/>
      <c r="AR900" s="71"/>
    </row>
    <row r="901" spans="2:44" x14ac:dyDescent="0.3">
      <c r="B901" s="74"/>
      <c r="AJ901" s="71"/>
      <c r="AK901" s="71"/>
      <c r="AL901" s="71"/>
      <c r="AM901" s="71"/>
      <c r="AN901" s="71"/>
      <c r="AO901" s="71"/>
      <c r="AP901" s="77"/>
      <c r="AQ901" s="77"/>
      <c r="AR901" s="71"/>
    </row>
    <row r="902" spans="2:44" x14ac:dyDescent="0.3">
      <c r="B902" s="74"/>
      <c r="AJ902" s="71"/>
      <c r="AK902" s="71"/>
      <c r="AL902" s="71"/>
      <c r="AM902" s="71"/>
      <c r="AN902" s="71"/>
      <c r="AO902" s="71"/>
      <c r="AP902" s="77"/>
      <c r="AQ902" s="77"/>
      <c r="AR902" s="71"/>
    </row>
    <row r="903" spans="2:44" x14ac:dyDescent="0.3">
      <c r="B903" s="74"/>
      <c r="AJ903" s="71"/>
      <c r="AK903" s="71"/>
      <c r="AL903" s="71"/>
      <c r="AM903" s="71"/>
      <c r="AN903" s="71"/>
      <c r="AO903" s="71"/>
      <c r="AP903" s="77"/>
      <c r="AQ903" s="77"/>
      <c r="AR903" s="71"/>
    </row>
    <row r="904" spans="2:44" x14ac:dyDescent="0.3">
      <c r="B904" s="74"/>
      <c r="AJ904" s="71"/>
      <c r="AK904" s="71"/>
      <c r="AL904" s="71"/>
      <c r="AM904" s="71"/>
      <c r="AN904" s="71"/>
      <c r="AO904" s="71"/>
      <c r="AP904" s="77"/>
      <c r="AQ904" s="77"/>
      <c r="AR904" s="71"/>
    </row>
    <row r="905" spans="2:44" x14ac:dyDescent="0.3">
      <c r="B905" s="74"/>
      <c r="AJ905" s="71"/>
      <c r="AK905" s="71"/>
      <c r="AL905" s="71"/>
      <c r="AM905" s="71"/>
      <c r="AN905" s="71"/>
      <c r="AO905" s="71"/>
      <c r="AP905" s="77"/>
      <c r="AQ905" s="77"/>
      <c r="AR905" s="71"/>
    </row>
    <row r="906" spans="2:44" x14ac:dyDescent="0.3">
      <c r="B906" s="74"/>
      <c r="AJ906" s="71"/>
      <c r="AK906" s="71"/>
      <c r="AL906" s="71"/>
      <c r="AM906" s="71"/>
      <c r="AN906" s="71"/>
      <c r="AO906" s="71"/>
      <c r="AP906" s="77"/>
      <c r="AQ906" s="77"/>
      <c r="AR906" s="71"/>
    </row>
    <row r="907" spans="2:44" x14ac:dyDescent="0.3">
      <c r="B907" s="74"/>
      <c r="AJ907" s="71"/>
      <c r="AK907" s="71"/>
      <c r="AL907" s="71"/>
      <c r="AM907" s="71"/>
      <c r="AN907" s="71"/>
      <c r="AO907" s="71"/>
      <c r="AP907" s="77"/>
      <c r="AQ907" s="77"/>
      <c r="AR907" s="71"/>
    </row>
    <row r="908" spans="2:44" x14ac:dyDescent="0.3">
      <c r="B908" s="74"/>
      <c r="AJ908" s="71"/>
      <c r="AK908" s="71"/>
      <c r="AL908" s="71"/>
      <c r="AM908" s="71"/>
      <c r="AN908" s="71"/>
      <c r="AO908" s="71"/>
      <c r="AP908" s="77"/>
      <c r="AQ908" s="77"/>
      <c r="AR908" s="71"/>
    </row>
    <row r="909" spans="2:44" x14ac:dyDescent="0.3">
      <c r="B909" s="74"/>
      <c r="AJ909" s="71"/>
      <c r="AK909" s="71"/>
      <c r="AL909" s="71"/>
      <c r="AM909" s="71"/>
      <c r="AN909" s="71"/>
      <c r="AO909" s="71"/>
      <c r="AP909" s="77"/>
      <c r="AQ909" s="77"/>
      <c r="AR909" s="71"/>
    </row>
    <row r="910" spans="2:44" x14ac:dyDescent="0.3">
      <c r="B910" s="74"/>
      <c r="AJ910" s="71"/>
      <c r="AK910" s="71"/>
      <c r="AL910" s="71"/>
      <c r="AM910" s="71"/>
      <c r="AN910" s="71"/>
      <c r="AO910" s="71"/>
      <c r="AP910" s="77"/>
      <c r="AQ910" s="77"/>
      <c r="AR910" s="71"/>
    </row>
    <row r="911" spans="2:44" x14ac:dyDescent="0.3">
      <c r="B911" s="74"/>
      <c r="AJ911" s="71"/>
      <c r="AK911" s="71"/>
      <c r="AL911" s="71"/>
      <c r="AM911" s="71"/>
      <c r="AN911" s="71"/>
      <c r="AO911" s="71"/>
      <c r="AP911" s="77"/>
      <c r="AQ911" s="77"/>
      <c r="AR911" s="71"/>
    </row>
    <row r="912" spans="2:44" x14ac:dyDescent="0.3">
      <c r="B912" s="74"/>
      <c r="AJ912" s="71"/>
      <c r="AK912" s="71"/>
      <c r="AL912" s="71"/>
      <c r="AM912" s="71"/>
      <c r="AN912" s="71"/>
      <c r="AO912" s="71"/>
      <c r="AP912" s="77"/>
      <c r="AQ912" s="77"/>
      <c r="AR912" s="71"/>
    </row>
    <row r="913" spans="2:44" x14ac:dyDescent="0.3">
      <c r="B913" s="74"/>
      <c r="AJ913" s="71"/>
      <c r="AK913" s="71"/>
      <c r="AL913" s="71"/>
      <c r="AM913" s="71"/>
      <c r="AN913" s="71"/>
      <c r="AO913" s="71"/>
      <c r="AP913" s="77"/>
      <c r="AQ913" s="77"/>
      <c r="AR913" s="71"/>
    </row>
    <row r="914" spans="2:44" x14ac:dyDescent="0.3">
      <c r="B914" s="74"/>
      <c r="AJ914" s="71"/>
      <c r="AK914" s="71"/>
      <c r="AL914" s="71"/>
      <c r="AM914" s="71"/>
      <c r="AN914" s="71"/>
      <c r="AO914" s="71"/>
      <c r="AP914" s="77"/>
      <c r="AQ914" s="77"/>
      <c r="AR914" s="71"/>
    </row>
    <row r="915" spans="2:44" x14ac:dyDescent="0.3">
      <c r="B915" s="74"/>
      <c r="AJ915" s="71"/>
      <c r="AK915" s="71"/>
      <c r="AL915" s="71"/>
      <c r="AM915" s="71"/>
      <c r="AN915" s="71"/>
      <c r="AO915" s="71"/>
      <c r="AP915" s="77"/>
      <c r="AQ915" s="77"/>
      <c r="AR915" s="71"/>
    </row>
    <row r="916" spans="2:44" x14ac:dyDescent="0.3">
      <c r="B916" s="74"/>
      <c r="AJ916" s="71"/>
      <c r="AK916" s="71"/>
      <c r="AL916" s="71"/>
      <c r="AM916" s="71"/>
      <c r="AN916" s="71"/>
      <c r="AO916" s="71"/>
      <c r="AP916" s="77"/>
      <c r="AQ916" s="77"/>
      <c r="AR916" s="71"/>
    </row>
    <row r="917" spans="2:44" x14ac:dyDescent="0.3">
      <c r="B917" s="74"/>
      <c r="AJ917" s="71"/>
      <c r="AK917" s="71"/>
      <c r="AL917" s="71"/>
      <c r="AM917" s="71"/>
      <c r="AN917" s="71"/>
      <c r="AO917" s="71"/>
      <c r="AP917" s="77"/>
      <c r="AQ917" s="77"/>
      <c r="AR917" s="71"/>
    </row>
    <row r="918" spans="2:44" x14ac:dyDescent="0.3">
      <c r="B918" s="74"/>
      <c r="AJ918" s="71"/>
      <c r="AK918" s="71"/>
      <c r="AL918" s="71"/>
      <c r="AM918" s="71"/>
      <c r="AN918" s="71"/>
      <c r="AO918" s="71"/>
      <c r="AP918" s="77"/>
      <c r="AQ918" s="77"/>
      <c r="AR918" s="71"/>
    </row>
    <row r="919" spans="2:44" x14ac:dyDescent="0.3">
      <c r="B919" s="74"/>
      <c r="AJ919" s="71"/>
      <c r="AK919" s="71"/>
      <c r="AL919" s="71"/>
      <c r="AM919" s="71"/>
      <c r="AN919" s="71"/>
      <c r="AO919" s="71"/>
      <c r="AP919" s="77"/>
      <c r="AQ919" s="77"/>
      <c r="AR919" s="71"/>
    </row>
    <row r="920" spans="2:44" x14ac:dyDescent="0.3">
      <c r="B920" s="74"/>
      <c r="AJ920" s="71"/>
      <c r="AK920" s="71"/>
      <c r="AL920" s="71"/>
      <c r="AM920" s="71"/>
      <c r="AN920" s="71"/>
      <c r="AO920" s="71"/>
      <c r="AP920" s="77"/>
      <c r="AQ920" s="77"/>
      <c r="AR920" s="71"/>
    </row>
    <row r="921" spans="2:44" x14ac:dyDescent="0.3">
      <c r="B921" s="74"/>
      <c r="AJ921" s="71"/>
      <c r="AK921" s="71"/>
      <c r="AL921" s="71"/>
      <c r="AM921" s="71"/>
      <c r="AN921" s="71"/>
      <c r="AO921" s="71"/>
      <c r="AP921" s="77"/>
      <c r="AQ921" s="77"/>
      <c r="AR921" s="71"/>
    </row>
    <row r="922" spans="2:44" x14ac:dyDescent="0.3">
      <c r="B922" s="74"/>
      <c r="AJ922" s="71"/>
      <c r="AK922" s="71"/>
      <c r="AL922" s="71"/>
      <c r="AM922" s="71"/>
      <c r="AN922" s="71"/>
      <c r="AO922" s="71"/>
      <c r="AP922" s="77"/>
      <c r="AQ922" s="77"/>
      <c r="AR922" s="71"/>
    </row>
    <row r="923" spans="2:44" x14ac:dyDescent="0.3">
      <c r="B923" s="74"/>
      <c r="AJ923" s="71"/>
      <c r="AK923" s="71"/>
      <c r="AL923" s="71"/>
      <c r="AM923" s="71"/>
      <c r="AN923" s="71"/>
      <c r="AO923" s="71"/>
      <c r="AP923" s="77"/>
      <c r="AQ923" s="77"/>
      <c r="AR923" s="71"/>
    </row>
    <row r="924" spans="2:44" x14ac:dyDescent="0.3">
      <c r="B924" s="74"/>
      <c r="AJ924" s="71"/>
      <c r="AK924" s="71"/>
      <c r="AL924" s="71"/>
      <c r="AM924" s="71"/>
      <c r="AN924" s="71"/>
      <c r="AO924" s="71"/>
      <c r="AP924" s="77"/>
      <c r="AQ924" s="77"/>
      <c r="AR924" s="71"/>
    </row>
    <row r="925" spans="2:44" x14ac:dyDescent="0.3">
      <c r="B925" s="74"/>
      <c r="AJ925" s="71"/>
      <c r="AK925" s="71"/>
      <c r="AL925" s="71"/>
      <c r="AM925" s="71"/>
      <c r="AN925" s="71"/>
      <c r="AO925" s="71"/>
      <c r="AP925" s="77"/>
      <c r="AQ925" s="77"/>
      <c r="AR925" s="71"/>
    </row>
    <row r="926" spans="2:44" x14ac:dyDescent="0.3">
      <c r="B926" s="74"/>
      <c r="AJ926" s="71"/>
      <c r="AK926" s="71"/>
      <c r="AL926" s="71"/>
      <c r="AM926" s="71"/>
      <c r="AN926" s="71"/>
      <c r="AO926" s="71"/>
      <c r="AP926" s="77"/>
      <c r="AQ926" s="77"/>
      <c r="AR926" s="71"/>
    </row>
    <row r="927" spans="2:44" x14ac:dyDescent="0.3">
      <c r="B927" s="74"/>
      <c r="AJ927" s="71"/>
      <c r="AK927" s="71"/>
      <c r="AL927" s="71"/>
      <c r="AM927" s="71"/>
      <c r="AN927" s="71"/>
      <c r="AO927" s="71"/>
      <c r="AP927" s="77"/>
      <c r="AQ927" s="77"/>
      <c r="AR927" s="71"/>
    </row>
    <row r="928" spans="2:44" x14ac:dyDescent="0.3">
      <c r="B928" s="74"/>
      <c r="AJ928" s="71"/>
      <c r="AK928" s="71"/>
      <c r="AL928" s="71"/>
      <c r="AM928" s="71"/>
      <c r="AN928" s="71"/>
      <c r="AO928" s="71"/>
      <c r="AP928" s="77"/>
      <c r="AQ928" s="77"/>
      <c r="AR928" s="71"/>
    </row>
    <row r="929" spans="2:44" x14ac:dyDescent="0.3">
      <c r="B929" s="74"/>
      <c r="AJ929" s="71"/>
      <c r="AK929" s="71"/>
      <c r="AL929" s="71"/>
      <c r="AM929" s="71"/>
      <c r="AN929" s="71"/>
      <c r="AO929" s="71"/>
      <c r="AP929" s="77"/>
      <c r="AQ929" s="77"/>
      <c r="AR929" s="71"/>
    </row>
    <row r="930" spans="2:44" x14ac:dyDescent="0.3">
      <c r="B930" s="74"/>
      <c r="AJ930" s="71"/>
      <c r="AK930" s="71"/>
      <c r="AL930" s="71"/>
      <c r="AM930" s="71"/>
      <c r="AN930" s="71"/>
      <c r="AO930" s="71"/>
      <c r="AP930" s="77"/>
      <c r="AQ930" s="77"/>
      <c r="AR930" s="71"/>
    </row>
    <row r="931" spans="2:44" x14ac:dyDescent="0.3">
      <c r="B931" s="74"/>
      <c r="AJ931" s="71"/>
      <c r="AK931" s="71"/>
      <c r="AL931" s="71"/>
      <c r="AM931" s="71"/>
      <c r="AN931" s="71"/>
      <c r="AO931" s="71"/>
      <c r="AP931" s="77"/>
      <c r="AQ931" s="77"/>
      <c r="AR931" s="71"/>
    </row>
    <row r="932" spans="2:44" x14ac:dyDescent="0.3">
      <c r="B932" s="74"/>
      <c r="AJ932" s="71"/>
      <c r="AK932" s="71"/>
      <c r="AL932" s="71"/>
      <c r="AM932" s="71"/>
      <c r="AN932" s="71"/>
      <c r="AO932" s="71"/>
      <c r="AP932" s="77"/>
      <c r="AQ932" s="77"/>
      <c r="AR932" s="71"/>
    </row>
    <row r="933" spans="2:44" x14ac:dyDescent="0.3">
      <c r="B933" s="74"/>
      <c r="AJ933" s="71"/>
      <c r="AK933" s="71"/>
      <c r="AL933" s="71"/>
      <c r="AM933" s="71"/>
      <c r="AN933" s="71"/>
      <c r="AO933" s="71"/>
      <c r="AP933" s="77"/>
      <c r="AQ933" s="77"/>
      <c r="AR933" s="71"/>
    </row>
    <row r="934" spans="2:44" x14ac:dyDescent="0.3">
      <c r="B934" s="74"/>
      <c r="AJ934" s="71"/>
      <c r="AK934" s="71"/>
      <c r="AL934" s="71"/>
      <c r="AM934" s="71"/>
      <c r="AN934" s="71"/>
      <c r="AO934" s="71"/>
      <c r="AP934" s="77"/>
      <c r="AQ934" s="77"/>
      <c r="AR934" s="71"/>
    </row>
    <row r="935" spans="2:44" x14ac:dyDescent="0.3">
      <c r="B935" s="74"/>
      <c r="AJ935" s="71"/>
      <c r="AK935" s="71"/>
      <c r="AL935" s="71"/>
      <c r="AM935" s="71"/>
      <c r="AN935" s="71"/>
      <c r="AO935" s="71"/>
      <c r="AP935" s="77"/>
      <c r="AQ935" s="77"/>
      <c r="AR935" s="71"/>
    </row>
    <row r="936" spans="2:44" x14ac:dyDescent="0.3">
      <c r="B936" s="74"/>
      <c r="AJ936" s="71"/>
      <c r="AK936" s="71"/>
      <c r="AL936" s="71"/>
      <c r="AM936" s="71"/>
      <c r="AN936" s="71"/>
      <c r="AO936" s="71"/>
      <c r="AP936" s="77"/>
      <c r="AQ936" s="77"/>
      <c r="AR936" s="71"/>
    </row>
    <row r="937" spans="2:44" x14ac:dyDescent="0.3">
      <c r="B937" s="74"/>
      <c r="AJ937" s="71"/>
      <c r="AK937" s="71"/>
      <c r="AL937" s="71"/>
      <c r="AM937" s="71"/>
      <c r="AN937" s="71"/>
      <c r="AO937" s="71"/>
      <c r="AP937" s="77"/>
      <c r="AQ937" s="77"/>
      <c r="AR937" s="71"/>
    </row>
    <row r="938" spans="2:44" x14ac:dyDescent="0.3">
      <c r="B938" s="74"/>
      <c r="AJ938" s="71"/>
      <c r="AK938" s="71"/>
      <c r="AL938" s="71"/>
      <c r="AM938" s="71"/>
      <c r="AN938" s="71"/>
      <c r="AO938" s="71"/>
      <c r="AP938" s="77"/>
      <c r="AQ938" s="77"/>
      <c r="AR938" s="71"/>
    </row>
    <row r="939" spans="2:44" x14ac:dyDescent="0.3">
      <c r="B939" s="74"/>
      <c r="AJ939" s="71"/>
      <c r="AK939" s="71"/>
      <c r="AL939" s="71"/>
      <c r="AM939" s="71"/>
      <c r="AN939" s="71"/>
      <c r="AO939" s="71"/>
      <c r="AP939" s="77"/>
      <c r="AQ939" s="77"/>
      <c r="AR939" s="71"/>
    </row>
    <row r="940" spans="2:44" x14ac:dyDescent="0.3">
      <c r="B940" s="74"/>
      <c r="AJ940" s="71"/>
      <c r="AK940" s="71"/>
      <c r="AL940" s="71"/>
      <c r="AM940" s="71"/>
      <c r="AN940" s="71"/>
      <c r="AO940" s="71"/>
      <c r="AP940" s="77"/>
      <c r="AQ940" s="77"/>
      <c r="AR940" s="71"/>
    </row>
    <row r="941" spans="2:44" x14ac:dyDescent="0.3">
      <c r="B941" s="74"/>
      <c r="AJ941" s="71"/>
      <c r="AK941" s="71"/>
      <c r="AL941" s="71"/>
      <c r="AM941" s="71"/>
      <c r="AN941" s="71"/>
      <c r="AO941" s="71"/>
      <c r="AP941" s="77"/>
      <c r="AQ941" s="77"/>
      <c r="AR941" s="71"/>
    </row>
    <row r="942" spans="2:44" x14ac:dyDescent="0.3">
      <c r="B942" s="74"/>
      <c r="AJ942" s="71"/>
      <c r="AK942" s="71"/>
      <c r="AL942" s="71"/>
      <c r="AM942" s="71"/>
      <c r="AN942" s="71"/>
      <c r="AO942" s="71"/>
      <c r="AP942" s="77"/>
      <c r="AQ942" s="77"/>
      <c r="AR942" s="71"/>
    </row>
    <row r="943" spans="2:44" x14ac:dyDescent="0.3">
      <c r="B943" s="74"/>
      <c r="AJ943" s="71"/>
      <c r="AK943" s="71"/>
      <c r="AL943" s="71"/>
      <c r="AM943" s="71"/>
      <c r="AN943" s="71"/>
      <c r="AO943" s="71"/>
      <c r="AP943" s="77"/>
      <c r="AQ943" s="77"/>
      <c r="AR943" s="71"/>
    </row>
    <row r="944" spans="2:44" x14ac:dyDescent="0.3">
      <c r="B944" s="74"/>
      <c r="AJ944" s="71"/>
      <c r="AK944" s="71"/>
      <c r="AL944" s="71"/>
      <c r="AM944" s="71"/>
      <c r="AN944" s="71"/>
      <c r="AO944" s="71"/>
      <c r="AP944" s="77"/>
      <c r="AQ944" s="77"/>
      <c r="AR944" s="71"/>
    </row>
    <row r="945" spans="2:44" x14ac:dyDescent="0.3">
      <c r="B945" s="74"/>
      <c r="AJ945" s="71"/>
      <c r="AK945" s="71"/>
      <c r="AL945" s="71"/>
      <c r="AM945" s="71"/>
      <c r="AN945" s="71"/>
      <c r="AO945" s="71"/>
      <c r="AP945" s="77"/>
      <c r="AQ945" s="77"/>
      <c r="AR945" s="71"/>
    </row>
    <row r="946" spans="2:44" x14ac:dyDescent="0.3">
      <c r="B946" s="74"/>
      <c r="AJ946" s="71"/>
      <c r="AK946" s="71"/>
      <c r="AL946" s="71"/>
      <c r="AM946" s="71"/>
      <c r="AN946" s="71"/>
      <c r="AO946" s="71"/>
      <c r="AP946" s="77"/>
      <c r="AQ946" s="77"/>
      <c r="AR946" s="71"/>
    </row>
    <row r="947" spans="2:44" x14ac:dyDescent="0.3">
      <c r="B947" s="74"/>
      <c r="AJ947" s="71"/>
      <c r="AK947" s="71"/>
      <c r="AL947" s="71"/>
      <c r="AM947" s="71"/>
      <c r="AN947" s="71"/>
      <c r="AO947" s="71"/>
      <c r="AP947" s="77"/>
      <c r="AQ947" s="77"/>
      <c r="AR947" s="71"/>
    </row>
    <row r="948" spans="2:44" x14ac:dyDescent="0.3">
      <c r="B948" s="74"/>
      <c r="AJ948" s="71"/>
      <c r="AK948" s="71"/>
      <c r="AL948" s="71"/>
      <c r="AM948" s="71"/>
      <c r="AN948" s="71"/>
      <c r="AO948" s="71"/>
      <c r="AP948" s="77"/>
      <c r="AQ948" s="77"/>
      <c r="AR948" s="71"/>
    </row>
    <row r="949" spans="2:44" x14ac:dyDescent="0.3">
      <c r="B949" s="74"/>
      <c r="AJ949" s="71"/>
      <c r="AK949" s="71"/>
      <c r="AL949" s="71"/>
      <c r="AM949" s="71"/>
      <c r="AN949" s="71"/>
      <c r="AO949" s="71"/>
      <c r="AP949" s="77"/>
      <c r="AQ949" s="77"/>
      <c r="AR949" s="71"/>
    </row>
    <row r="950" spans="2:44" x14ac:dyDescent="0.3">
      <c r="B950" s="74"/>
      <c r="AJ950" s="71"/>
      <c r="AK950" s="71"/>
      <c r="AL950" s="71"/>
      <c r="AM950" s="71"/>
      <c r="AN950" s="71"/>
      <c r="AO950" s="71"/>
      <c r="AP950" s="77"/>
      <c r="AQ950" s="77"/>
      <c r="AR950" s="71"/>
    </row>
    <row r="951" spans="2:44" x14ac:dyDescent="0.3">
      <c r="B951" s="74"/>
      <c r="AJ951" s="71"/>
      <c r="AK951" s="71"/>
      <c r="AL951" s="71"/>
      <c r="AM951" s="71"/>
      <c r="AN951" s="71"/>
      <c r="AO951" s="71"/>
      <c r="AP951" s="77"/>
      <c r="AQ951" s="77"/>
      <c r="AR951" s="71"/>
    </row>
    <row r="952" spans="2:44" x14ac:dyDescent="0.3">
      <c r="B952" s="74"/>
      <c r="AJ952" s="71"/>
      <c r="AK952" s="71"/>
      <c r="AL952" s="71"/>
      <c r="AM952" s="71"/>
      <c r="AN952" s="71"/>
      <c r="AO952" s="71"/>
      <c r="AP952" s="77"/>
      <c r="AQ952" s="77"/>
      <c r="AR952" s="71"/>
    </row>
    <row r="953" spans="2:44" x14ac:dyDescent="0.3">
      <c r="B953" s="74"/>
      <c r="AJ953" s="71"/>
      <c r="AK953" s="71"/>
      <c r="AL953" s="71"/>
      <c r="AM953" s="71"/>
      <c r="AN953" s="71"/>
      <c r="AO953" s="71"/>
      <c r="AP953" s="77"/>
      <c r="AQ953" s="77"/>
      <c r="AR953" s="71"/>
    </row>
    <row r="954" spans="2:44" x14ac:dyDescent="0.3">
      <c r="B954" s="74"/>
      <c r="AJ954" s="71"/>
      <c r="AK954" s="71"/>
      <c r="AL954" s="71"/>
      <c r="AM954" s="71"/>
      <c r="AN954" s="71"/>
      <c r="AO954" s="71"/>
      <c r="AP954" s="77"/>
      <c r="AQ954" s="77"/>
      <c r="AR954" s="71"/>
    </row>
    <row r="955" spans="2:44" x14ac:dyDescent="0.3">
      <c r="B955" s="74"/>
      <c r="AJ955" s="71"/>
      <c r="AK955" s="71"/>
      <c r="AL955" s="71"/>
      <c r="AM955" s="71"/>
      <c r="AN955" s="71"/>
      <c r="AO955" s="71"/>
      <c r="AP955" s="77"/>
      <c r="AQ955" s="77"/>
      <c r="AR955" s="71"/>
    </row>
    <row r="956" spans="2:44" x14ac:dyDescent="0.3">
      <c r="B956" s="74"/>
      <c r="AJ956" s="71"/>
      <c r="AK956" s="71"/>
      <c r="AL956" s="71"/>
      <c r="AM956" s="71"/>
      <c r="AN956" s="71"/>
      <c r="AO956" s="71"/>
      <c r="AP956" s="77"/>
      <c r="AQ956" s="77"/>
      <c r="AR956" s="71"/>
    </row>
    <row r="957" spans="2:44" x14ac:dyDescent="0.3">
      <c r="B957" s="74"/>
      <c r="AJ957" s="71"/>
      <c r="AK957" s="71"/>
      <c r="AL957" s="71"/>
      <c r="AM957" s="71"/>
      <c r="AN957" s="71"/>
      <c r="AO957" s="71"/>
      <c r="AP957" s="77"/>
      <c r="AQ957" s="77"/>
      <c r="AR957" s="71"/>
    </row>
    <row r="958" spans="2:44" x14ac:dyDescent="0.3">
      <c r="B958" s="74"/>
      <c r="AJ958" s="71"/>
      <c r="AK958" s="71"/>
      <c r="AL958" s="71"/>
      <c r="AM958" s="71"/>
      <c r="AN958" s="71"/>
      <c r="AO958" s="71"/>
      <c r="AP958" s="77"/>
      <c r="AQ958" s="77"/>
      <c r="AR958" s="71"/>
    </row>
    <row r="959" spans="2:44" x14ac:dyDescent="0.3">
      <c r="B959" s="74"/>
      <c r="AJ959" s="71"/>
      <c r="AK959" s="71"/>
      <c r="AL959" s="71"/>
      <c r="AM959" s="71"/>
      <c r="AN959" s="71"/>
      <c r="AO959" s="71"/>
      <c r="AP959" s="77"/>
      <c r="AQ959" s="77"/>
      <c r="AR959" s="71"/>
    </row>
    <row r="960" spans="2:44" x14ac:dyDescent="0.3">
      <c r="B960" s="74"/>
      <c r="AJ960" s="71"/>
      <c r="AK960" s="71"/>
      <c r="AL960" s="71"/>
      <c r="AM960" s="71"/>
      <c r="AN960" s="71"/>
      <c r="AO960" s="71"/>
      <c r="AP960" s="77"/>
      <c r="AQ960" s="77"/>
      <c r="AR960" s="71"/>
    </row>
    <row r="961" spans="2:44" x14ac:dyDescent="0.3">
      <c r="B961" s="74"/>
      <c r="AJ961" s="71"/>
      <c r="AK961" s="71"/>
      <c r="AL961" s="71"/>
      <c r="AM961" s="71"/>
      <c r="AN961" s="71"/>
      <c r="AO961" s="71"/>
      <c r="AP961" s="77"/>
      <c r="AQ961" s="77"/>
      <c r="AR961" s="71"/>
    </row>
    <row r="962" spans="2:44" x14ac:dyDescent="0.3">
      <c r="B962" s="74"/>
      <c r="AJ962" s="71"/>
      <c r="AK962" s="71"/>
      <c r="AL962" s="71"/>
      <c r="AM962" s="71"/>
      <c r="AN962" s="71"/>
      <c r="AO962" s="71"/>
      <c r="AP962" s="77"/>
      <c r="AQ962" s="77"/>
      <c r="AR962" s="71"/>
    </row>
    <row r="963" spans="2:44" x14ac:dyDescent="0.3">
      <c r="B963" s="74"/>
      <c r="AJ963" s="71"/>
      <c r="AK963" s="71"/>
      <c r="AL963" s="71"/>
      <c r="AM963" s="71"/>
      <c r="AN963" s="71"/>
      <c r="AO963" s="71"/>
      <c r="AP963" s="77"/>
      <c r="AQ963" s="77"/>
      <c r="AR963" s="71"/>
    </row>
    <row r="964" spans="2:44" x14ac:dyDescent="0.3">
      <c r="B964" s="74"/>
      <c r="AJ964" s="71"/>
      <c r="AK964" s="71"/>
      <c r="AL964" s="71"/>
      <c r="AM964" s="71"/>
      <c r="AN964" s="71"/>
      <c r="AO964" s="71"/>
      <c r="AP964" s="77"/>
      <c r="AQ964" s="77"/>
      <c r="AR964" s="71"/>
    </row>
    <row r="965" spans="2:44" x14ac:dyDescent="0.3">
      <c r="B965" s="74"/>
      <c r="AJ965" s="71"/>
      <c r="AK965" s="71"/>
      <c r="AL965" s="71"/>
      <c r="AM965" s="71"/>
      <c r="AN965" s="71"/>
      <c r="AO965" s="71"/>
      <c r="AP965" s="77"/>
      <c r="AQ965" s="77"/>
      <c r="AR965" s="71"/>
    </row>
    <row r="966" spans="2:44" x14ac:dyDescent="0.3">
      <c r="B966" s="74"/>
      <c r="AJ966" s="71"/>
      <c r="AK966" s="71"/>
      <c r="AL966" s="71"/>
      <c r="AM966" s="71"/>
      <c r="AN966" s="71"/>
      <c r="AO966" s="71"/>
      <c r="AP966" s="77"/>
      <c r="AQ966" s="77"/>
      <c r="AR966" s="71"/>
    </row>
    <row r="967" spans="2:44" x14ac:dyDescent="0.3">
      <c r="B967" s="74"/>
      <c r="AJ967" s="71"/>
      <c r="AK967" s="71"/>
      <c r="AL967" s="71"/>
      <c r="AM967" s="71"/>
      <c r="AN967" s="71"/>
      <c r="AO967" s="71"/>
      <c r="AP967" s="77"/>
      <c r="AQ967" s="77"/>
      <c r="AR967" s="71"/>
    </row>
    <row r="968" spans="2:44" x14ac:dyDescent="0.3">
      <c r="B968" s="74"/>
      <c r="AJ968" s="71"/>
      <c r="AK968" s="71"/>
      <c r="AL968" s="71"/>
      <c r="AM968" s="71"/>
      <c r="AN968" s="71"/>
      <c r="AO968" s="71"/>
      <c r="AP968" s="77"/>
      <c r="AQ968" s="77"/>
      <c r="AR968" s="71"/>
    </row>
    <row r="969" spans="2:44" x14ac:dyDescent="0.3">
      <c r="B969" s="74"/>
      <c r="AJ969" s="71"/>
      <c r="AK969" s="71"/>
      <c r="AL969" s="71"/>
      <c r="AM969" s="71"/>
      <c r="AN969" s="71"/>
      <c r="AO969" s="71"/>
      <c r="AP969" s="77"/>
      <c r="AQ969" s="77"/>
      <c r="AR969" s="71"/>
    </row>
    <row r="970" spans="2:44" x14ac:dyDescent="0.3">
      <c r="B970" s="74"/>
      <c r="AJ970" s="71"/>
      <c r="AK970" s="71"/>
      <c r="AL970" s="71"/>
      <c r="AM970" s="71"/>
      <c r="AN970" s="71"/>
      <c r="AO970" s="71"/>
      <c r="AP970" s="77"/>
      <c r="AQ970" s="77"/>
      <c r="AR970" s="71"/>
    </row>
    <row r="971" spans="2:44" x14ac:dyDescent="0.3">
      <c r="B971" s="74"/>
      <c r="AJ971" s="71"/>
      <c r="AK971" s="71"/>
      <c r="AL971" s="71"/>
      <c r="AM971" s="71"/>
      <c r="AN971" s="71"/>
      <c r="AO971" s="71"/>
      <c r="AP971" s="77"/>
      <c r="AQ971" s="77"/>
      <c r="AR971" s="71"/>
    </row>
    <row r="972" spans="2:44" x14ac:dyDescent="0.3">
      <c r="B972" s="74"/>
      <c r="AJ972" s="71"/>
      <c r="AK972" s="71"/>
      <c r="AL972" s="71"/>
      <c r="AM972" s="71"/>
      <c r="AN972" s="71"/>
      <c r="AO972" s="71"/>
      <c r="AP972" s="77"/>
      <c r="AQ972" s="77"/>
      <c r="AR972" s="71"/>
    </row>
    <row r="973" spans="2:44" x14ac:dyDescent="0.3">
      <c r="B973" s="74"/>
      <c r="AJ973" s="71"/>
      <c r="AK973" s="71"/>
      <c r="AL973" s="71"/>
      <c r="AM973" s="71"/>
      <c r="AN973" s="71"/>
      <c r="AO973" s="71"/>
      <c r="AP973" s="77"/>
      <c r="AQ973" s="77"/>
      <c r="AR973" s="71"/>
    </row>
    <row r="974" spans="2:44" x14ac:dyDescent="0.3">
      <c r="B974" s="74"/>
      <c r="AJ974" s="71"/>
      <c r="AK974" s="71"/>
      <c r="AL974" s="71"/>
      <c r="AM974" s="71"/>
      <c r="AN974" s="71"/>
      <c r="AO974" s="71"/>
      <c r="AP974" s="77"/>
      <c r="AQ974" s="77"/>
      <c r="AR974" s="71"/>
    </row>
    <row r="975" spans="2:44" x14ac:dyDescent="0.3">
      <c r="B975" s="74"/>
      <c r="AJ975" s="71"/>
      <c r="AK975" s="71"/>
      <c r="AL975" s="71"/>
      <c r="AM975" s="71"/>
      <c r="AN975" s="71"/>
      <c r="AO975" s="71"/>
      <c r="AP975" s="77"/>
      <c r="AQ975" s="77"/>
      <c r="AR975" s="71"/>
    </row>
    <row r="976" spans="2:44" x14ac:dyDescent="0.3">
      <c r="B976" s="74"/>
      <c r="AJ976" s="71"/>
      <c r="AK976" s="71"/>
      <c r="AL976" s="71"/>
      <c r="AM976" s="71"/>
      <c r="AN976" s="71"/>
      <c r="AO976" s="71"/>
      <c r="AP976" s="77"/>
      <c r="AQ976" s="77"/>
      <c r="AR976" s="71"/>
    </row>
    <row r="977" spans="2:44" x14ac:dyDescent="0.3">
      <c r="B977" s="74"/>
      <c r="AJ977" s="71"/>
      <c r="AK977" s="71"/>
      <c r="AL977" s="71"/>
      <c r="AM977" s="71"/>
      <c r="AN977" s="71"/>
      <c r="AO977" s="71"/>
      <c r="AP977" s="77"/>
      <c r="AQ977" s="77"/>
      <c r="AR977" s="71"/>
    </row>
    <row r="978" spans="2:44" x14ac:dyDescent="0.3">
      <c r="B978" s="74"/>
      <c r="AJ978" s="71"/>
      <c r="AK978" s="71"/>
      <c r="AL978" s="71"/>
      <c r="AM978" s="71"/>
      <c r="AN978" s="71"/>
      <c r="AO978" s="71"/>
      <c r="AP978" s="77"/>
      <c r="AQ978" s="77"/>
      <c r="AR978" s="71"/>
    </row>
    <row r="979" spans="2:44" x14ac:dyDescent="0.3">
      <c r="B979" s="74"/>
      <c r="AJ979" s="71"/>
      <c r="AK979" s="71"/>
      <c r="AL979" s="71"/>
      <c r="AM979" s="71"/>
      <c r="AN979" s="71"/>
      <c r="AO979" s="71"/>
      <c r="AP979" s="77"/>
      <c r="AQ979" s="77"/>
      <c r="AR979" s="71"/>
    </row>
    <row r="980" spans="2:44" x14ac:dyDescent="0.3">
      <c r="B980" s="74"/>
      <c r="AJ980" s="71"/>
      <c r="AK980" s="71"/>
      <c r="AL980" s="71"/>
      <c r="AM980" s="71"/>
      <c r="AN980" s="71"/>
      <c r="AO980" s="71"/>
      <c r="AP980" s="77"/>
      <c r="AQ980" s="77"/>
      <c r="AR980" s="71"/>
    </row>
    <row r="981" spans="2:44" x14ac:dyDescent="0.3">
      <c r="B981" s="74"/>
      <c r="AJ981" s="71"/>
      <c r="AK981" s="71"/>
      <c r="AL981" s="71"/>
      <c r="AM981" s="71"/>
      <c r="AN981" s="71"/>
      <c r="AO981" s="71"/>
      <c r="AP981" s="77"/>
      <c r="AQ981" s="77"/>
      <c r="AR981" s="71"/>
    </row>
    <row r="982" spans="2:44" x14ac:dyDescent="0.3">
      <c r="B982" s="74"/>
      <c r="AJ982" s="71"/>
      <c r="AK982" s="71"/>
      <c r="AL982" s="71"/>
      <c r="AM982" s="71"/>
      <c r="AN982" s="71"/>
      <c r="AO982" s="71"/>
      <c r="AP982" s="77"/>
      <c r="AQ982" s="77"/>
      <c r="AR982" s="71"/>
    </row>
    <row r="983" spans="2:44" x14ac:dyDescent="0.3">
      <c r="B983" s="74"/>
      <c r="AJ983" s="71"/>
      <c r="AK983" s="71"/>
      <c r="AL983" s="71"/>
      <c r="AM983" s="71"/>
      <c r="AN983" s="71"/>
      <c r="AO983" s="71"/>
      <c r="AP983" s="77"/>
      <c r="AQ983" s="77"/>
      <c r="AR983" s="71"/>
    </row>
    <row r="984" spans="2:44" x14ac:dyDescent="0.3">
      <c r="B984" s="74"/>
      <c r="AJ984" s="71"/>
      <c r="AK984" s="71"/>
      <c r="AL984" s="71"/>
      <c r="AM984" s="71"/>
      <c r="AN984" s="71"/>
      <c r="AO984" s="71"/>
      <c r="AP984" s="77"/>
      <c r="AQ984" s="77"/>
      <c r="AR984" s="71"/>
    </row>
    <row r="985" spans="2:44" x14ac:dyDescent="0.3">
      <c r="B985" s="74"/>
      <c r="AJ985" s="71"/>
      <c r="AK985" s="71"/>
      <c r="AL985" s="71"/>
      <c r="AM985" s="71"/>
      <c r="AN985" s="71"/>
      <c r="AO985" s="71"/>
      <c r="AP985" s="77"/>
      <c r="AQ985" s="77"/>
      <c r="AR985" s="71"/>
    </row>
    <row r="986" spans="2:44" x14ac:dyDescent="0.3">
      <c r="B986" s="74"/>
      <c r="AJ986" s="71"/>
      <c r="AK986" s="71"/>
      <c r="AL986" s="71"/>
      <c r="AM986" s="71"/>
      <c r="AN986" s="71"/>
      <c r="AO986" s="71"/>
      <c r="AP986" s="77"/>
      <c r="AQ986" s="77"/>
      <c r="AR986" s="71"/>
    </row>
    <row r="987" spans="2:44" x14ac:dyDescent="0.3">
      <c r="B987" s="74"/>
      <c r="AJ987" s="71"/>
      <c r="AK987" s="71"/>
      <c r="AL987" s="71"/>
      <c r="AM987" s="71"/>
      <c r="AN987" s="71"/>
      <c r="AO987" s="71"/>
      <c r="AP987" s="77"/>
      <c r="AQ987" s="77"/>
      <c r="AR987" s="71"/>
    </row>
    <row r="988" spans="2:44" x14ac:dyDescent="0.3">
      <c r="B988" s="74"/>
      <c r="AJ988" s="71"/>
      <c r="AK988" s="71"/>
      <c r="AL988" s="71"/>
      <c r="AM988" s="71"/>
      <c r="AN988" s="71"/>
      <c r="AO988" s="71"/>
      <c r="AP988" s="77"/>
      <c r="AQ988" s="77"/>
      <c r="AR988" s="71"/>
    </row>
    <row r="989" spans="2:44" x14ac:dyDescent="0.3">
      <c r="B989" s="74"/>
      <c r="AJ989" s="71"/>
      <c r="AK989" s="71"/>
      <c r="AL989" s="71"/>
      <c r="AM989" s="71"/>
      <c r="AN989" s="71"/>
      <c r="AO989" s="71"/>
      <c r="AP989" s="77"/>
      <c r="AQ989" s="77"/>
      <c r="AR989" s="71"/>
    </row>
    <row r="990" spans="2:44" x14ac:dyDescent="0.3">
      <c r="B990" s="74"/>
      <c r="AJ990" s="71"/>
      <c r="AK990" s="71"/>
      <c r="AL990" s="71"/>
      <c r="AM990" s="71"/>
      <c r="AN990" s="71"/>
      <c r="AO990" s="71"/>
      <c r="AP990" s="77"/>
      <c r="AQ990" s="77"/>
      <c r="AR990" s="71"/>
    </row>
    <row r="991" spans="2:44" x14ac:dyDescent="0.3">
      <c r="B991" s="74"/>
      <c r="AJ991" s="71"/>
      <c r="AK991" s="71"/>
      <c r="AL991" s="71"/>
      <c r="AM991" s="71"/>
      <c r="AN991" s="71"/>
      <c r="AO991" s="71"/>
      <c r="AP991" s="77"/>
      <c r="AQ991" s="77"/>
      <c r="AR991" s="71"/>
    </row>
    <row r="992" spans="2:44" x14ac:dyDescent="0.3">
      <c r="B992" s="74"/>
      <c r="AJ992" s="71"/>
      <c r="AK992" s="71"/>
      <c r="AL992" s="71"/>
      <c r="AM992" s="71"/>
      <c r="AN992" s="71"/>
      <c r="AO992" s="71"/>
      <c r="AP992" s="77"/>
      <c r="AQ992" s="77"/>
      <c r="AR992" s="71"/>
    </row>
    <row r="993" spans="2:44" x14ac:dyDescent="0.3">
      <c r="B993" s="74"/>
      <c r="AJ993" s="71"/>
      <c r="AK993" s="71"/>
      <c r="AL993" s="71"/>
      <c r="AM993" s="71"/>
      <c r="AN993" s="71"/>
      <c r="AO993" s="71"/>
      <c r="AP993" s="77"/>
      <c r="AQ993" s="77"/>
      <c r="AR993" s="71"/>
    </row>
    <row r="994" spans="2:44" x14ac:dyDescent="0.3">
      <c r="B994" s="74"/>
      <c r="AJ994" s="71"/>
      <c r="AK994" s="71"/>
      <c r="AL994" s="71"/>
      <c r="AM994" s="71"/>
      <c r="AN994" s="71"/>
      <c r="AO994" s="71"/>
      <c r="AP994" s="77"/>
      <c r="AQ994" s="77"/>
      <c r="AR994" s="71"/>
    </row>
    <row r="995" spans="2:44" x14ac:dyDescent="0.3">
      <c r="B995" s="74"/>
      <c r="AJ995" s="71"/>
      <c r="AK995" s="71"/>
      <c r="AL995" s="71"/>
      <c r="AM995" s="71"/>
      <c r="AN995" s="71"/>
      <c r="AO995" s="71"/>
      <c r="AP995" s="77"/>
      <c r="AQ995" s="77"/>
      <c r="AR995" s="71"/>
    </row>
    <row r="996" spans="2:44" x14ac:dyDescent="0.3">
      <c r="B996" s="74"/>
      <c r="AJ996" s="71"/>
      <c r="AK996" s="71"/>
      <c r="AL996" s="71"/>
      <c r="AM996" s="71"/>
      <c r="AN996" s="71"/>
      <c r="AO996" s="71"/>
      <c r="AP996" s="77"/>
      <c r="AQ996" s="77"/>
      <c r="AR996" s="71"/>
    </row>
    <row r="997" spans="2:44" x14ac:dyDescent="0.3">
      <c r="B997" s="74"/>
      <c r="AJ997" s="71"/>
      <c r="AK997" s="71"/>
      <c r="AL997" s="71"/>
      <c r="AM997" s="71"/>
      <c r="AN997" s="71"/>
      <c r="AO997" s="71"/>
      <c r="AP997" s="77"/>
      <c r="AQ997" s="77"/>
      <c r="AR997" s="71"/>
    </row>
    <row r="998" spans="2:44" x14ac:dyDescent="0.3">
      <c r="B998" s="74"/>
      <c r="AJ998" s="71"/>
      <c r="AK998" s="71"/>
      <c r="AL998" s="71"/>
      <c r="AM998" s="71"/>
      <c r="AN998" s="71"/>
      <c r="AO998" s="71"/>
      <c r="AP998" s="77"/>
      <c r="AQ998" s="77"/>
      <c r="AR998" s="71"/>
    </row>
    <row r="999" spans="2:44" x14ac:dyDescent="0.3">
      <c r="B999" s="74"/>
      <c r="AJ999" s="71"/>
      <c r="AK999" s="71"/>
      <c r="AL999" s="71"/>
      <c r="AM999" s="71"/>
      <c r="AN999" s="71"/>
      <c r="AO999" s="71"/>
      <c r="AP999" s="77"/>
      <c r="AQ999" s="77"/>
      <c r="AR999" s="71"/>
    </row>
    <row r="1000" spans="2:44" x14ac:dyDescent="0.3">
      <c r="B1000" s="74"/>
      <c r="AJ1000" s="71"/>
      <c r="AK1000" s="71"/>
      <c r="AL1000" s="71"/>
      <c r="AM1000" s="71"/>
      <c r="AN1000" s="71"/>
      <c r="AO1000" s="71"/>
      <c r="AP1000" s="77"/>
      <c r="AQ1000" s="77"/>
      <c r="AR1000" s="71"/>
    </row>
    <row r="1001" spans="2:44" x14ac:dyDescent="0.3">
      <c r="B1001" s="74"/>
      <c r="AJ1001" s="71"/>
      <c r="AK1001" s="71"/>
      <c r="AL1001" s="71"/>
      <c r="AM1001" s="71"/>
      <c r="AN1001" s="71"/>
      <c r="AO1001" s="71"/>
      <c r="AP1001" s="77"/>
      <c r="AQ1001" s="77"/>
      <c r="AR1001" s="71"/>
    </row>
    <row r="1002" spans="2:44" x14ac:dyDescent="0.3">
      <c r="B1002" s="74"/>
      <c r="AJ1002" s="71"/>
      <c r="AK1002" s="71"/>
      <c r="AL1002" s="71"/>
      <c r="AM1002" s="71"/>
      <c r="AN1002" s="71"/>
      <c r="AO1002" s="71"/>
      <c r="AP1002" s="77"/>
      <c r="AQ1002" s="77"/>
      <c r="AR1002" s="71"/>
    </row>
    <row r="1003" spans="2:44" x14ac:dyDescent="0.3">
      <c r="B1003" s="74"/>
      <c r="AJ1003" s="71"/>
      <c r="AK1003" s="71"/>
      <c r="AL1003" s="71"/>
      <c r="AM1003" s="71"/>
      <c r="AN1003" s="71"/>
      <c r="AO1003" s="71"/>
      <c r="AP1003" s="77"/>
      <c r="AQ1003" s="77"/>
      <c r="AR1003" s="71"/>
    </row>
    <row r="1004" spans="2:44" x14ac:dyDescent="0.3">
      <c r="B1004" s="74"/>
      <c r="AJ1004" s="71"/>
      <c r="AK1004" s="71"/>
      <c r="AL1004" s="71"/>
      <c r="AM1004" s="71"/>
      <c r="AN1004" s="71"/>
      <c r="AO1004" s="71"/>
      <c r="AP1004" s="77"/>
      <c r="AQ1004" s="77"/>
      <c r="AR1004" s="71"/>
    </row>
    <row r="1005" spans="2:44" x14ac:dyDescent="0.3">
      <c r="B1005" s="74"/>
      <c r="AJ1005" s="71"/>
      <c r="AK1005" s="71"/>
      <c r="AL1005" s="71"/>
      <c r="AM1005" s="71"/>
      <c r="AN1005" s="71"/>
      <c r="AO1005" s="71"/>
      <c r="AP1005" s="77"/>
      <c r="AQ1005" s="77"/>
      <c r="AR1005" s="71"/>
    </row>
    <row r="1006" spans="2:44" x14ac:dyDescent="0.3">
      <c r="B1006" s="74"/>
      <c r="AJ1006" s="71"/>
      <c r="AK1006" s="71"/>
      <c r="AL1006" s="71"/>
      <c r="AM1006" s="71"/>
      <c r="AN1006" s="71"/>
      <c r="AO1006" s="71"/>
      <c r="AP1006" s="77"/>
      <c r="AQ1006" s="77"/>
      <c r="AR1006" s="71"/>
    </row>
    <row r="1007" spans="2:44" x14ac:dyDescent="0.3">
      <c r="B1007" s="74"/>
      <c r="AJ1007" s="71"/>
      <c r="AK1007" s="71"/>
      <c r="AL1007" s="71"/>
      <c r="AM1007" s="71"/>
      <c r="AN1007" s="71"/>
      <c r="AO1007" s="71"/>
      <c r="AP1007" s="77"/>
      <c r="AQ1007" s="77"/>
      <c r="AR1007" s="71"/>
    </row>
    <row r="1008" spans="2:44" x14ac:dyDescent="0.3">
      <c r="B1008" s="74"/>
      <c r="AJ1008" s="71"/>
      <c r="AK1008" s="71"/>
      <c r="AL1008" s="71"/>
      <c r="AM1008" s="71"/>
      <c r="AN1008" s="71"/>
      <c r="AO1008" s="71"/>
      <c r="AP1008" s="77"/>
      <c r="AQ1008" s="77"/>
      <c r="AR1008" s="71"/>
    </row>
    <row r="1009" spans="2:44" x14ac:dyDescent="0.3">
      <c r="B1009" s="74"/>
      <c r="AJ1009" s="71"/>
      <c r="AK1009" s="71"/>
      <c r="AL1009" s="71"/>
      <c r="AM1009" s="71"/>
      <c r="AN1009" s="71"/>
      <c r="AO1009" s="71"/>
      <c r="AP1009" s="77"/>
      <c r="AQ1009" s="77"/>
      <c r="AR1009" s="71"/>
    </row>
    <row r="1010" spans="2:44" x14ac:dyDescent="0.3">
      <c r="B1010" s="74"/>
      <c r="AJ1010" s="71"/>
      <c r="AK1010" s="71"/>
      <c r="AL1010" s="71"/>
      <c r="AM1010" s="71"/>
      <c r="AN1010" s="71"/>
      <c r="AO1010" s="71"/>
      <c r="AP1010" s="77"/>
      <c r="AQ1010" s="77"/>
      <c r="AR1010" s="71"/>
    </row>
    <row r="1011" spans="2:44" x14ac:dyDescent="0.3">
      <c r="B1011" s="74"/>
      <c r="AJ1011" s="71"/>
      <c r="AK1011" s="71"/>
      <c r="AL1011" s="71"/>
      <c r="AM1011" s="71"/>
      <c r="AN1011" s="71"/>
      <c r="AO1011" s="71"/>
      <c r="AP1011" s="77"/>
      <c r="AQ1011" s="77"/>
      <c r="AR1011" s="71"/>
    </row>
    <row r="1012" spans="2:44" x14ac:dyDescent="0.3">
      <c r="B1012" s="74"/>
      <c r="AJ1012" s="71"/>
      <c r="AK1012" s="71"/>
      <c r="AL1012" s="71"/>
      <c r="AM1012" s="71"/>
      <c r="AN1012" s="71"/>
      <c r="AO1012" s="71"/>
      <c r="AP1012" s="77"/>
      <c r="AQ1012" s="77"/>
      <c r="AR1012" s="71"/>
    </row>
    <row r="1013" spans="2:44" x14ac:dyDescent="0.3">
      <c r="B1013" s="74"/>
      <c r="AJ1013" s="71"/>
      <c r="AK1013" s="71"/>
      <c r="AL1013" s="71"/>
      <c r="AM1013" s="71"/>
      <c r="AN1013" s="71"/>
      <c r="AO1013" s="71"/>
      <c r="AP1013" s="77"/>
      <c r="AQ1013" s="77"/>
      <c r="AR1013" s="71"/>
    </row>
    <row r="1014" spans="2:44" x14ac:dyDescent="0.3">
      <c r="B1014" s="74"/>
      <c r="AJ1014" s="71"/>
      <c r="AK1014" s="71"/>
      <c r="AL1014" s="71"/>
      <c r="AM1014" s="71"/>
      <c r="AN1014" s="71"/>
      <c r="AO1014" s="71"/>
      <c r="AP1014" s="77"/>
      <c r="AQ1014" s="77"/>
      <c r="AR1014" s="71"/>
    </row>
    <row r="1015" spans="2:44" x14ac:dyDescent="0.3">
      <c r="B1015" s="74"/>
      <c r="AJ1015" s="71"/>
      <c r="AK1015" s="71"/>
      <c r="AL1015" s="71"/>
      <c r="AM1015" s="71"/>
      <c r="AN1015" s="71"/>
      <c r="AO1015" s="71"/>
      <c r="AP1015" s="77"/>
      <c r="AQ1015" s="77"/>
      <c r="AR1015" s="71"/>
    </row>
    <row r="1016" spans="2:44" x14ac:dyDescent="0.3">
      <c r="B1016" s="74"/>
      <c r="AJ1016" s="71"/>
      <c r="AK1016" s="71"/>
      <c r="AL1016" s="71"/>
      <c r="AM1016" s="71"/>
      <c r="AN1016" s="71"/>
      <c r="AO1016" s="71"/>
      <c r="AP1016" s="77"/>
      <c r="AQ1016" s="77"/>
      <c r="AR1016" s="71"/>
    </row>
    <row r="1017" spans="2:44" x14ac:dyDescent="0.3">
      <c r="B1017" s="74"/>
      <c r="AJ1017" s="71"/>
      <c r="AK1017" s="71"/>
      <c r="AL1017" s="71"/>
      <c r="AM1017" s="71"/>
      <c r="AN1017" s="71"/>
      <c r="AO1017" s="71"/>
      <c r="AP1017" s="77"/>
      <c r="AQ1017" s="77"/>
      <c r="AR1017" s="71"/>
    </row>
    <row r="1018" spans="2:44" x14ac:dyDescent="0.3">
      <c r="B1018" s="74"/>
      <c r="AJ1018" s="71"/>
      <c r="AK1018" s="71"/>
      <c r="AL1018" s="71"/>
      <c r="AM1018" s="71"/>
      <c r="AN1018" s="71"/>
      <c r="AO1018" s="71"/>
      <c r="AP1018" s="77"/>
      <c r="AQ1018" s="77"/>
      <c r="AR1018" s="71"/>
    </row>
    <row r="1019" spans="2:44" x14ac:dyDescent="0.3">
      <c r="B1019" s="74"/>
      <c r="AJ1019" s="71"/>
      <c r="AK1019" s="71"/>
      <c r="AL1019" s="71"/>
      <c r="AM1019" s="71"/>
      <c r="AN1019" s="71"/>
      <c r="AO1019" s="71"/>
      <c r="AP1019" s="77"/>
      <c r="AQ1019" s="77"/>
      <c r="AR1019" s="71"/>
    </row>
    <row r="1020" spans="2:44" x14ac:dyDescent="0.3">
      <c r="B1020" s="74"/>
      <c r="AJ1020" s="71"/>
      <c r="AK1020" s="71"/>
      <c r="AL1020" s="71"/>
      <c r="AM1020" s="71"/>
      <c r="AN1020" s="71"/>
      <c r="AO1020" s="71"/>
      <c r="AP1020" s="77"/>
      <c r="AQ1020" s="77"/>
      <c r="AR1020" s="71"/>
    </row>
    <row r="1021" spans="2:44" x14ac:dyDescent="0.3">
      <c r="B1021" s="74"/>
      <c r="AJ1021" s="71"/>
      <c r="AK1021" s="71"/>
      <c r="AL1021" s="71"/>
      <c r="AM1021" s="71"/>
      <c r="AN1021" s="71"/>
      <c r="AO1021" s="71"/>
      <c r="AP1021" s="77"/>
      <c r="AQ1021" s="77"/>
      <c r="AR1021" s="71"/>
    </row>
    <row r="1022" spans="2:44" x14ac:dyDescent="0.3">
      <c r="B1022" s="74"/>
      <c r="AJ1022" s="71"/>
      <c r="AK1022" s="71"/>
      <c r="AL1022" s="71"/>
      <c r="AM1022" s="71"/>
      <c r="AN1022" s="71"/>
      <c r="AO1022" s="71"/>
      <c r="AP1022" s="77"/>
      <c r="AQ1022" s="77"/>
      <c r="AR1022" s="71"/>
    </row>
    <row r="1023" spans="2:44" x14ac:dyDescent="0.3">
      <c r="B1023" s="74"/>
      <c r="AJ1023" s="71"/>
      <c r="AK1023" s="71"/>
      <c r="AL1023" s="71"/>
      <c r="AM1023" s="71"/>
      <c r="AN1023" s="71"/>
      <c r="AO1023" s="71"/>
      <c r="AP1023" s="77"/>
      <c r="AQ1023" s="77"/>
      <c r="AR1023" s="71"/>
    </row>
    <row r="1024" spans="2:44" x14ac:dyDescent="0.3">
      <c r="B1024" s="74"/>
      <c r="AJ1024" s="71"/>
      <c r="AK1024" s="71"/>
      <c r="AL1024" s="71"/>
      <c r="AM1024" s="71"/>
      <c r="AN1024" s="71"/>
      <c r="AO1024" s="71"/>
      <c r="AP1024" s="77"/>
      <c r="AQ1024" s="77"/>
      <c r="AR1024" s="71"/>
    </row>
    <row r="1025" spans="2:44" x14ac:dyDescent="0.3">
      <c r="B1025" s="74"/>
      <c r="AJ1025" s="71"/>
      <c r="AK1025" s="71"/>
      <c r="AL1025" s="71"/>
      <c r="AM1025" s="71"/>
      <c r="AN1025" s="71"/>
      <c r="AO1025" s="71"/>
      <c r="AP1025" s="77"/>
      <c r="AQ1025" s="77"/>
      <c r="AR1025" s="71"/>
    </row>
    <row r="1026" spans="2:44" x14ac:dyDescent="0.3">
      <c r="B1026" s="74"/>
      <c r="AJ1026" s="71"/>
      <c r="AK1026" s="71"/>
      <c r="AL1026" s="71"/>
      <c r="AM1026" s="71"/>
      <c r="AN1026" s="71"/>
      <c r="AO1026" s="71"/>
      <c r="AP1026" s="77"/>
      <c r="AQ1026" s="77"/>
      <c r="AR1026" s="71"/>
    </row>
    <row r="1027" spans="2:44" x14ac:dyDescent="0.3">
      <c r="B1027" s="74"/>
      <c r="AJ1027" s="71"/>
      <c r="AK1027" s="71"/>
      <c r="AL1027" s="71"/>
      <c r="AM1027" s="71"/>
      <c r="AN1027" s="71"/>
      <c r="AO1027" s="71"/>
      <c r="AP1027" s="77"/>
      <c r="AQ1027" s="77"/>
      <c r="AR1027" s="71"/>
    </row>
    <row r="1028" spans="2:44" x14ac:dyDescent="0.3">
      <c r="B1028" s="74"/>
      <c r="AJ1028" s="71"/>
      <c r="AK1028" s="71"/>
      <c r="AL1028" s="71"/>
      <c r="AM1028" s="71"/>
      <c r="AN1028" s="71"/>
      <c r="AO1028" s="71"/>
      <c r="AP1028" s="77"/>
      <c r="AQ1028" s="77"/>
      <c r="AR1028" s="71"/>
    </row>
    <row r="1029" spans="2:44" x14ac:dyDescent="0.3">
      <c r="B1029" s="74"/>
      <c r="AJ1029" s="71"/>
      <c r="AK1029" s="71"/>
      <c r="AL1029" s="71"/>
      <c r="AM1029" s="71"/>
      <c r="AN1029" s="71"/>
      <c r="AO1029" s="71"/>
      <c r="AP1029" s="77"/>
      <c r="AQ1029" s="77"/>
      <c r="AR1029" s="71"/>
    </row>
    <row r="1030" spans="2:44" x14ac:dyDescent="0.3">
      <c r="B1030" s="74"/>
      <c r="AJ1030" s="71"/>
      <c r="AK1030" s="71"/>
      <c r="AL1030" s="71"/>
      <c r="AM1030" s="71"/>
      <c r="AN1030" s="71"/>
      <c r="AO1030" s="71"/>
      <c r="AP1030" s="77"/>
      <c r="AQ1030" s="77"/>
      <c r="AR1030" s="71"/>
    </row>
    <row r="1031" spans="2:44" x14ac:dyDescent="0.3">
      <c r="B1031" s="74"/>
      <c r="AJ1031" s="71"/>
      <c r="AK1031" s="71"/>
      <c r="AL1031" s="71"/>
      <c r="AM1031" s="71"/>
      <c r="AN1031" s="71"/>
      <c r="AO1031" s="71"/>
      <c r="AP1031" s="77"/>
      <c r="AQ1031" s="77"/>
      <c r="AR1031" s="71"/>
    </row>
    <row r="1032" spans="2:44" x14ac:dyDescent="0.3">
      <c r="B1032" s="74"/>
      <c r="AJ1032" s="71"/>
      <c r="AK1032" s="71"/>
      <c r="AL1032" s="71"/>
      <c r="AM1032" s="71"/>
      <c r="AN1032" s="71"/>
      <c r="AO1032" s="71"/>
      <c r="AP1032" s="77"/>
      <c r="AQ1032" s="77"/>
      <c r="AR1032" s="71"/>
    </row>
    <row r="1033" spans="2:44" x14ac:dyDescent="0.3">
      <c r="B1033" s="74"/>
      <c r="AJ1033" s="71"/>
      <c r="AK1033" s="71"/>
      <c r="AL1033" s="71"/>
      <c r="AM1033" s="71"/>
      <c r="AN1033" s="71"/>
      <c r="AO1033" s="71"/>
      <c r="AP1033" s="77"/>
      <c r="AQ1033" s="77"/>
      <c r="AR1033" s="71"/>
    </row>
    <row r="1034" spans="2:44" x14ac:dyDescent="0.3">
      <c r="B1034" s="74"/>
      <c r="AJ1034" s="71"/>
      <c r="AK1034" s="71"/>
      <c r="AL1034" s="71"/>
      <c r="AM1034" s="71"/>
      <c r="AN1034" s="71"/>
      <c r="AO1034" s="71"/>
      <c r="AP1034" s="77"/>
      <c r="AQ1034" s="77"/>
      <c r="AR1034" s="71"/>
    </row>
    <row r="1035" spans="2:44" x14ac:dyDescent="0.3">
      <c r="B1035" s="74"/>
      <c r="AJ1035" s="71"/>
      <c r="AK1035" s="71"/>
      <c r="AL1035" s="71"/>
      <c r="AM1035" s="71"/>
      <c r="AN1035" s="71"/>
      <c r="AO1035" s="71"/>
      <c r="AP1035" s="77"/>
      <c r="AQ1035" s="77"/>
      <c r="AR1035" s="71"/>
    </row>
    <row r="1036" spans="2:44" x14ac:dyDescent="0.3">
      <c r="B1036" s="74"/>
      <c r="AJ1036" s="71"/>
      <c r="AK1036" s="71"/>
      <c r="AL1036" s="71"/>
      <c r="AM1036" s="71"/>
      <c r="AN1036" s="71"/>
      <c r="AO1036" s="71"/>
      <c r="AP1036" s="77"/>
      <c r="AQ1036" s="77"/>
      <c r="AR1036" s="71"/>
    </row>
    <row r="1037" spans="2:44" x14ac:dyDescent="0.3">
      <c r="B1037" s="74"/>
      <c r="AJ1037" s="71"/>
      <c r="AK1037" s="71"/>
      <c r="AL1037" s="71"/>
      <c r="AM1037" s="71"/>
      <c r="AN1037" s="71"/>
      <c r="AO1037" s="71"/>
      <c r="AP1037" s="77"/>
      <c r="AQ1037" s="77"/>
      <c r="AR1037" s="71"/>
    </row>
    <row r="1038" spans="2:44" x14ac:dyDescent="0.3">
      <c r="B1038" s="74"/>
      <c r="AJ1038" s="71"/>
      <c r="AK1038" s="71"/>
      <c r="AL1038" s="71"/>
      <c r="AM1038" s="71"/>
      <c r="AN1038" s="71"/>
      <c r="AO1038" s="71"/>
      <c r="AP1038" s="77"/>
      <c r="AQ1038" s="77"/>
      <c r="AR1038" s="71"/>
    </row>
    <row r="1039" spans="2:44" x14ac:dyDescent="0.3">
      <c r="B1039" s="74"/>
      <c r="AJ1039" s="71"/>
      <c r="AK1039" s="71"/>
      <c r="AL1039" s="71"/>
      <c r="AM1039" s="71"/>
      <c r="AN1039" s="71"/>
      <c r="AO1039" s="71"/>
      <c r="AP1039" s="77"/>
      <c r="AQ1039" s="77"/>
      <c r="AR1039" s="71"/>
    </row>
    <row r="1040" spans="2:44" x14ac:dyDescent="0.3">
      <c r="B1040" s="74"/>
      <c r="AJ1040" s="71"/>
      <c r="AK1040" s="71"/>
      <c r="AL1040" s="71"/>
      <c r="AM1040" s="71"/>
      <c r="AN1040" s="71"/>
      <c r="AO1040" s="71"/>
      <c r="AP1040" s="77"/>
      <c r="AQ1040" s="77"/>
      <c r="AR1040" s="71"/>
    </row>
    <row r="1041" spans="2:44" x14ac:dyDescent="0.3">
      <c r="B1041" s="74"/>
      <c r="AJ1041" s="71"/>
      <c r="AK1041" s="71"/>
      <c r="AL1041" s="71"/>
      <c r="AM1041" s="71"/>
      <c r="AN1041" s="71"/>
      <c r="AO1041" s="71"/>
      <c r="AP1041" s="77"/>
      <c r="AQ1041" s="77"/>
      <c r="AR1041" s="71"/>
    </row>
    <row r="1042" spans="2:44" x14ac:dyDescent="0.3">
      <c r="B1042" s="74"/>
      <c r="AJ1042" s="71"/>
      <c r="AK1042" s="71"/>
      <c r="AL1042" s="71"/>
      <c r="AM1042" s="71"/>
      <c r="AN1042" s="71"/>
      <c r="AO1042" s="71"/>
      <c r="AP1042" s="77"/>
      <c r="AQ1042" s="77"/>
      <c r="AR1042" s="71"/>
    </row>
    <row r="1043" spans="2:44" x14ac:dyDescent="0.3">
      <c r="B1043" s="74"/>
      <c r="AJ1043" s="71"/>
      <c r="AK1043" s="71"/>
      <c r="AL1043" s="71"/>
      <c r="AM1043" s="71"/>
      <c r="AN1043" s="71"/>
      <c r="AO1043" s="71"/>
      <c r="AP1043" s="77"/>
      <c r="AQ1043" s="77"/>
      <c r="AR1043" s="71"/>
    </row>
    <row r="1044" spans="2:44" x14ac:dyDescent="0.3">
      <c r="B1044" s="74"/>
      <c r="AJ1044" s="71"/>
      <c r="AK1044" s="71"/>
      <c r="AL1044" s="71"/>
      <c r="AM1044" s="71"/>
      <c r="AN1044" s="71"/>
      <c r="AO1044" s="71"/>
      <c r="AP1044" s="77"/>
      <c r="AQ1044" s="77"/>
      <c r="AR1044" s="71"/>
    </row>
    <row r="1045" spans="2:44" x14ac:dyDescent="0.3">
      <c r="B1045" s="74"/>
      <c r="AJ1045" s="71"/>
      <c r="AK1045" s="71"/>
      <c r="AL1045" s="71"/>
      <c r="AM1045" s="71"/>
      <c r="AN1045" s="71"/>
      <c r="AO1045" s="71"/>
      <c r="AP1045" s="77"/>
      <c r="AQ1045" s="77"/>
      <c r="AR1045" s="71"/>
    </row>
    <row r="1046" spans="2:44" x14ac:dyDescent="0.3">
      <c r="B1046" s="74"/>
      <c r="AJ1046" s="71"/>
      <c r="AK1046" s="71"/>
      <c r="AL1046" s="71"/>
      <c r="AM1046" s="71"/>
      <c r="AN1046" s="71"/>
      <c r="AO1046" s="71"/>
      <c r="AP1046" s="77"/>
      <c r="AQ1046" s="77"/>
      <c r="AR1046" s="71"/>
    </row>
    <row r="1047" spans="2:44" x14ac:dyDescent="0.3">
      <c r="B1047" s="74"/>
      <c r="AJ1047" s="71"/>
      <c r="AK1047" s="71"/>
      <c r="AL1047" s="71"/>
      <c r="AM1047" s="71"/>
      <c r="AN1047" s="71"/>
      <c r="AO1047" s="71"/>
      <c r="AP1047" s="77"/>
      <c r="AQ1047" s="77"/>
      <c r="AR1047" s="71"/>
    </row>
    <row r="1048" spans="2:44" x14ac:dyDescent="0.3">
      <c r="B1048" s="74"/>
      <c r="AJ1048" s="71"/>
      <c r="AK1048" s="71"/>
      <c r="AL1048" s="71"/>
      <c r="AM1048" s="71"/>
      <c r="AN1048" s="71"/>
      <c r="AO1048" s="71"/>
      <c r="AP1048" s="77"/>
      <c r="AQ1048" s="77"/>
      <c r="AR1048" s="71"/>
    </row>
    <row r="1049" spans="2:44" x14ac:dyDescent="0.3">
      <c r="B1049" s="74"/>
      <c r="AJ1049" s="71"/>
      <c r="AK1049" s="71"/>
      <c r="AL1049" s="71"/>
      <c r="AM1049" s="71"/>
      <c r="AN1049" s="71"/>
      <c r="AO1049" s="71"/>
      <c r="AP1049" s="77"/>
      <c r="AQ1049" s="77"/>
      <c r="AR1049" s="71"/>
    </row>
    <row r="1050" spans="2:44" x14ac:dyDescent="0.3">
      <c r="B1050" s="74"/>
      <c r="AJ1050" s="71"/>
      <c r="AK1050" s="71"/>
      <c r="AL1050" s="71"/>
      <c r="AM1050" s="71"/>
      <c r="AN1050" s="71"/>
      <c r="AO1050" s="71"/>
      <c r="AP1050" s="77"/>
      <c r="AQ1050" s="77"/>
      <c r="AR1050" s="71"/>
    </row>
    <row r="1051" spans="2:44" x14ac:dyDescent="0.3">
      <c r="B1051" s="74"/>
      <c r="AJ1051" s="71"/>
      <c r="AK1051" s="71"/>
      <c r="AL1051" s="71"/>
      <c r="AM1051" s="71"/>
      <c r="AN1051" s="71"/>
      <c r="AO1051" s="71"/>
      <c r="AP1051" s="77"/>
      <c r="AQ1051" s="77"/>
      <c r="AR1051" s="71"/>
    </row>
    <row r="1052" spans="2:44" x14ac:dyDescent="0.3">
      <c r="B1052" s="74"/>
      <c r="AJ1052" s="71"/>
      <c r="AK1052" s="71"/>
      <c r="AL1052" s="71"/>
      <c r="AM1052" s="71"/>
      <c r="AN1052" s="71"/>
      <c r="AO1052" s="71"/>
      <c r="AP1052" s="77"/>
      <c r="AQ1052" s="77"/>
      <c r="AR1052" s="71"/>
    </row>
    <row r="1053" spans="2:44" x14ac:dyDescent="0.3">
      <c r="B1053" s="74"/>
      <c r="AJ1053" s="71"/>
      <c r="AK1053" s="71"/>
      <c r="AL1053" s="71"/>
      <c r="AM1053" s="71"/>
      <c r="AN1053" s="71"/>
      <c r="AO1053" s="71"/>
      <c r="AP1053" s="77"/>
      <c r="AQ1053" s="77"/>
      <c r="AR1053" s="71"/>
    </row>
    <row r="1054" spans="2:44" x14ac:dyDescent="0.3">
      <c r="B1054" s="74"/>
      <c r="AJ1054" s="71"/>
      <c r="AK1054" s="71"/>
      <c r="AL1054" s="71"/>
      <c r="AM1054" s="71"/>
      <c r="AN1054" s="71"/>
      <c r="AO1054" s="71"/>
      <c r="AP1054" s="77"/>
      <c r="AQ1054" s="77"/>
      <c r="AR1054" s="71"/>
    </row>
    <row r="1055" spans="2:44" x14ac:dyDescent="0.3">
      <c r="B1055" s="74"/>
      <c r="AJ1055" s="71"/>
      <c r="AK1055" s="71"/>
      <c r="AL1055" s="71"/>
      <c r="AM1055" s="71"/>
      <c r="AN1055" s="71"/>
      <c r="AO1055" s="71"/>
      <c r="AP1055" s="77"/>
      <c r="AQ1055" s="77"/>
      <c r="AR1055" s="71"/>
    </row>
    <row r="1056" spans="2:44" x14ac:dyDescent="0.3">
      <c r="B1056" s="74"/>
      <c r="AJ1056" s="71"/>
      <c r="AK1056" s="71"/>
      <c r="AL1056" s="71"/>
      <c r="AM1056" s="71"/>
      <c r="AN1056" s="71"/>
      <c r="AO1056" s="71"/>
      <c r="AP1056" s="77"/>
      <c r="AQ1056" s="77"/>
      <c r="AR1056" s="71"/>
    </row>
    <row r="1057" spans="2:44" x14ac:dyDescent="0.3">
      <c r="B1057" s="74"/>
      <c r="AJ1057" s="71"/>
      <c r="AK1057" s="71"/>
      <c r="AL1057" s="71"/>
      <c r="AM1057" s="71"/>
      <c r="AN1057" s="71"/>
      <c r="AO1057" s="71"/>
      <c r="AP1057" s="77"/>
      <c r="AQ1057" s="77"/>
      <c r="AR1057" s="71"/>
    </row>
    <row r="1058" spans="2:44" x14ac:dyDescent="0.3">
      <c r="B1058" s="74"/>
      <c r="AJ1058" s="71"/>
      <c r="AK1058" s="71"/>
      <c r="AL1058" s="71"/>
      <c r="AM1058" s="71"/>
      <c r="AN1058" s="71"/>
      <c r="AO1058" s="71"/>
      <c r="AP1058" s="77"/>
      <c r="AQ1058" s="77"/>
      <c r="AR1058" s="71"/>
    </row>
    <row r="1059" spans="2:44" x14ac:dyDescent="0.3">
      <c r="B1059" s="74"/>
      <c r="AJ1059" s="71"/>
      <c r="AK1059" s="71"/>
      <c r="AL1059" s="71"/>
      <c r="AM1059" s="71"/>
      <c r="AN1059" s="71"/>
      <c r="AO1059" s="71"/>
      <c r="AP1059" s="77"/>
      <c r="AQ1059" s="77"/>
      <c r="AR1059" s="71"/>
    </row>
    <row r="1060" spans="2:44" x14ac:dyDescent="0.3">
      <c r="B1060" s="74"/>
      <c r="AJ1060" s="71"/>
      <c r="AK1060" s="71"/>
      <c r="AL1060" s="71"/>
      <c r="AM1060" s="71"/>
      <c r="AN1060" s="71"/>
      <c r="AO1060" s="71"/>
      <c r="AP1060" s="77"/>
      <c r="AQ1060" s="77"/>
      <c r="AR1060" s="71"/>
    </row>
    <row r="1061" spans="2:44" x14ac:dyDescent="0.3">
      <c r="B1061" s="74"/>
      <c r="AJ1061" s="71"/>
      <c r="AK1061" s="71"/>
      <c r="AL1061" s="71"/>
      <c r="AM1061" s="71"/>
      <c r="AN1061" s="71"/>
      <c r="AO1061" s="71"/>
      <c r="AP1061" s="77"/>
      <c r="AQ1061" s="77"/>
      <c r="AR1061" s="71"/>
    </row>
    <row r="1062" spans="2:44" x14ac:dyDescent="0.3">
      <c r="B1062" s="74"/>
      <c r="AJ1062" s="71"/>
      <c r="AK1062" s="71"/>
      <c r="AL1062" s="71"/>
      <c r="AM1062" s="71"/>
      <c r="AN1062" s="71"/>
      <c r="AO1062" s="71"/>
      <c r="AP1062" s="77"/>
      <c r="AQ1062" s="77"/>
      <c r="AR1062" s="71"/>
    </row>
    <row r="1063" spans="2:44" x14ac:dyDescent="0.3">
      <c r="B1063" s="74"/>
      <c r="AJ1063" s="71"/>
      <c r="AK1063" s="71"/>
      <c r="AL1063" s="71"/>
      <c r="AM1063" s="71"/>
      <c r="AN1063" s="71"/>
      <c r="AO1063" s="71"/>
      <c r="AP1063" s="77"/>
      <c r="AQ1063" s="77"/>
      <c r="AR1063" s="71"/>
    </row>
    <row r="1064" spans="2:44" x14ac:dyDescent="0.3">
      <c r="B1064" s="74"/>
      <c r="AJ1064" s="71"/>
      <c r="AK1064" s="71"/>
      <c r="AL1064" s="71"/>
      <c r="AM1064" s="71"/>
      <c r="AN1064" s="71"/>
      <c r="AO1064" s="71"/>
      <c r="AP1064" s="77"/>
      <c r="AQ1064" s="77"/>
      <c r="AR1064" s="71"/>
    </row>
    <row r="1065" spans="2:44" x14ac:dyDescent="0.3">
      <c r="B1065" s="74"/>
      <c r="AJ1065" s="71"/>
      <c r="AK1065" s="71"/>
      <c r="AL1065" s="71"/>
      <c r="AM1065" s="71"/>
      <c r="AN1065" s="71"/>
      <c r="AO1065" s="71"/>
      <c r="AP1065" s="77"/>
      <c r="AQ1065" s="77"/>
      <c r="AR1065" s="71"/>
    </row>
    <row r="1066" spans="2:44" x14ac:dyDescent="0.3">
      <c r="B1066" s="74"/>
      <c r="AJ1066" s="71"/>
      <c r="AK1066" s="71"/>
      <c r="AL1066" s="71"/>
      <c r="AM1066" s="71"/>
      <c r="AN1066" s="71"/>
      <c r="AO1066" s="71"/>
      <c r="AP1066" s="77"/>
      <c r="AQ1066" s="77"/>
      <c r="AR1066" s="71"/>
    </row>
    <row r="1067" spans="2:44" x14ac:dyDescent="0.3">
      <c r="B1067" s="74"/>
      <c r="AJ1067" s="71"/>
      <c r="AK1067" s="71"/>
      <c r="AL1067" s="71"/>
      <c r="AM1067" s="71"/>
      <c r="AN1067" s="71"/>
      <c r="AO1067" s="71"/>
      <c r="AP1067" s="77"/>
      <c r="AQ1067" s="77"/>
      <c r="AR1067" s="71"/>
    </row>
    <row r="1068" spans="2:44" x14ac:dyDescent="0.3">
      <c r="B1068" s="74"/>
      <c r="AJ1068" s="71"/>
      <c r="AK1068" s="71"/>
      <c r="AL1068" s="71"/>
      <c r="AM1068" s="71"/>
      <c r="AN1068" s="71"/>
      <c r="AO1068" s="71"/>
      <c r="AP1068" s="77"/>
      <c r="AQ1068" s="77"/>
      <c r="AR1068" s="71"/>
    </row>
    <row r="1069" spans="2:44" x14ac:dyDescent="0.3">
      <c r="B1069" s="74"/>
      <c r="AJ1069" s="71"/>
      <c r="AK1069" s="71"/>
      <c r="AL1069" s="71"/>
      <c r="AM1069" s="71"/>
      <c r="AN1069" s="71"/>
      <c r="AO1069" s="71"/>
      <c r="AP1069" s="77"/>
      <c r="AQ1069" s="77"/>
      <c r="AR1069" s="71"/>
    </row>
    <row r="1070" spans="2:44" x14ac:dyDescent="0.3">
      <c r="B1070" s="74"/>
      <c r="AJ1070" s="71"/>
      <c r="AK1070" s="71"/>
      <c r="AL1070" s="71"/>
      <c r="AM1070" s="71"/>
      <c r="AN1070" s="71"/>
      <c r="AO1070" s="71"/>
      <c r="AP1070" s="77"/>
      <c r="AQ1070" s="77"/>
      <c r="AR1070" s="71"/>
    </row>
    <row r="1071" spans="2:44" x14ac:dyDescent="0.3">
      <c r="B1071" s="74"/>
      <c r="AJ1071" s="71"/>
      <c r="AK1071" s="71"/>
      <c r="AL1071" s="71"/>
      <c r="AM1071" s="71"/>
      <c r="AN1071" s="71"/>
      <c r="AO1071" s="71"/>
      <c r="AP1071" s="77"/>
      <c r="AQ1071" s="77"/>
      <c r="AR1071" s="71"/>
    </row>
    <row r="1072" spans="2:44" x14ac:dyDescent="0.3">
      <c r="B1072" s="74"/>
      <c r="AJ1072" s="71"/>
      <c r="AK1072" s="71"/>
      <c r="AL1072" s="71"/>
      <c r="AM1072" s="71"/>
      <c r="AN1072" s="71"/>
      <c r="AO1072" s="71"/>
      <c r="AP1072" s="77"/>
      <c r="AQ1072" s="77"/>
      <c r="AR1072" s="71"/>
    </row>
    <row r="1073" spans="2:44" x14ac:dyDescent="0.3">
      <c r="B1073" s="74"/>
      <c r="AJ1073" s="71"/>
      <c r="AK1073" s="71"/>
      <c r="AL1073" s="71"/>
      <c r="AM1073" s="71"/>
      <c r="AN1073" s="71"/>
      <c r="AO1073" s="71"/>
      <c r="AP1073" s="77"/>
      <c r="AQ1073" s="77"/>
      <c r="AR1073" s="71"/>
    </row>
    <row r="1074" spans="2:44" x14ac:dyDescent="0.3">
      <c r="B1074" s="74"/>
      <c r="AJ1074" s="71"/>
      <c r="AK1074" s="71"/>
      <c r="AL1074" s="71"/>
      <c r="AM1074" s="71"/>
      <c r="AN1074" s="71"/>
      <c r="AO1074" s="71"/>
      <c r="AP1074" s="77"/>
      <c r="AQ1074" s="77"/>
      <c r="AR1074" s="71"/>
    </row>
    <row r="1075" spans="2:44" x14ac:dyDescent="0.3">
      <c r="B1075" s="74"/>
      <c r="AJ1075" s="71"/>
      <c r="AK1075" s="71"/>
      <c r="AL1075" s="71"/>
      <c r="AM1075" s="71"/>
      <c r="AN1075" s="71"/>
      <c r="AO1075" s="71"/>
      <c r="AP1075" s="77"/>
      <c r="AQ1075" s="77"/>
      <c r="AR1075" s="71"/>
    </row>
    <row r="1076" spans="2:44" x14ac:dyDescent="0.3">
      <c r="B1076" s="74"/>
      <c r="AJ1076" s="71"/>
      <c r="AK1076" s="71"/>
      <c r="AL1076" s="71"/>
      <c r="AM1076" s="71"/>
      <c r="AN1076" s="71"/>
      <c r="AO1076" s="71"/>
      <c r="AP1076" s="77"/>
      <c r="AQ1076" s="77"/>
      <c r="AR1076" s="71"/>
    </row>
    <row r="1077" spans="2:44" x14ac:dyDescent="0.3">
      <c r="B1077" s="74"/>
      <c r="AJ1077" s="71"/>
      <c r="AK1077" s="71"/>
      <c r="AL1077" s="71"/>
      <c r="AM1077" s="71"/>
      <c r="AN1077" s="71"/>
      <c r="AO1077" s="71"/>
      <c r="AP1077" s="77"/>
      <c r="AQ1077" s="77"/>
      <c r="AR1077" s="71"/>
    </row>
    <row r="1078" spans="2:44" x14ac:dyDescent="0.3">
      <c r="B1078" s="74"/>
      <c r="AJ1078" s="71"/>
      <c r="AK1078" s="71"/>
      <c r="AL1078" s="71"/>
      <c r="AM1078" s="71"/>
      <c r="AN1078" s="71"/>
      <c r="AO1078" s="71"/>
      <c r="AP1078" s="77"/>
      <c r="AQ1078" s="77"/>
      <c r="AR1078" s="71"/>
    </row>
    <row r="1079" spans="2:44" x14ac:dyDescent="0.3">
      <c r="B1079" s="74"/>
      <c r="AJ1079" s="71"/>
      <c r="AK1079" s="71"/>
      <c r="AL1079" s="71"/>
      <c r="AM1079" s="71"/>
      <c r="AN1079" s="71"/>
      <c r="AO1079" s="71"/>
      <c r="AP1079" s="77"/>
      <c r="AQ1079" s="77"/>
      <c r="AR1079" s="71"/>
    </row>
    <row r="1080" spans="2:44" x14ac:dyDescent="0.3">
      <c r="B1080" s="74"/>
      <c r="AJ1080" s="71"/>
      <c r="AK1080" s="71"/>
      <c r="AL1080" s="71"/>
      <c r="AM1080" s="71"/>
      <c r="AN1080" s="71"/>
      <c r="AO1080" s="71"/>
      <c r="AP1080" s="77"/>
      <c r="AQ1080" s="77"/>
      <c r="AR1080" s="71"/>
    </row>
    <row r="1081" spans="2:44" x14ac:dyDescent="0.3">
      <c r="B1081" s="74"/>
      <c r="AJ1081" s="71"/>
      <c r="AK1081" s="71"/>
      <c r="AL1081" s="71"/>
      <c r="AM1081" s="71"/>
      <c r="AN1081" s="71"/>
      <c r="AO1081" s="71"/>
      <c r="AP1081" s="77"/>
      <c r="AQ1081" s="77"/>
      <c r="AR1081" s="71"/>
    </row>
    <row r="1082" spans="2:44" x14ac:dyDescent="0.3">
      <c r="B1082" s="74"/>
      <c r="AJ1082" s="71"/>
      <c r="AK1082" s="71"/>
      <c r="AL1082" s="71"/>
      <c r="AM1082" s="71"/>
      <c r="AN1082" s="71"/>
      <c r="AO1082" s="71"/>
      <c r="AP1082" s="77"/>
      <c r="AQ1082" s="77"/>
      <c r="AR1082" s="71"/>
    </row>
    <row r="1083" spans="2:44" x14ac:dyDescent="0.3">
      <c r="B1083" s="74"/>
      <c r="AJ1083" s="71"/>
      <c r="AK1083" s="71"/>
      <c r="AL1083" s="71"/>
      <c r="AM1083" s="71"/>
      <c r="AN1083" s="71"/>
      <c r="AO1083" s="71"/>
      <c r="AP1083" s="77"/>
      <c r="AQ1083" s="77"/>
      <c r="AR1083" s="71"/>
    </row>
    <row r="1084" spans="2:44" x14ac:dyDescent="0.3">
      <c r="B1084" s="74"/>
      <c r="AJ1084" s="71"/>
      <c r="AK1084" s="71"/>
      <c r="AL1084" s="71"/>
      <c r="AM1084" s="71"/>
      <c r="AN1084" s="71"/>
      <c r="AO1084" s="71"/>
      <c r="AP1084" s="77"/>
      <c r="AQ1084" s="77"/>
      <c r="AR1084" s="71"/>
    </row>
    <row r="1085" spans="2:44" x14ac:dyDescent="0.3">
      <c r="B1085" s="74"/>
      <c r="AJ1085" s="71"/>
      <c r="AK1085" s="71"/>
      <c r="AL1085" s="71"/>
      <c r="AM1085" s="71"/>
      <c r="AN1085" s="71"/>
      <c r="AO1085" s="71"/>
      <c r="AP1085" s="77"/>
      <c r="AQ1085" s="77"/>
      <c r="AR1085" s="71"/>
    </row>
    <row r="1086" spans="2:44" x14ac:dyDescent="0.3">
      <c r="B1086" s="74"/>
      <c r="AJ1086" s="71"/>
      <c r="AK1086" s="71"/>
      <c r="AL1086" s="71"/>
      <c r="AM1086" s="71"/>
      <c r="AN1086" s="71"/>
      <c r="AO1086" s="71"/>
      <c r="AP1086" s="77"/>
      <c r="AQ1086" s="77"/>
      <c r="AR1086" s="71"/>
    </row>
    <row r="1087" spans="2:44" x14ac:dyDescent="0.3">
      <c r="B1087" s="74"/>
      <c r="AJ1087" s="71"/>
      <c r="AK1087" s="71"/>
      <c r="AL1087" s="71"/>
      <c r="AM1087" s="71"/>
      <c r="AN1087" s="71"/>
      <c r="AO1087" s="71"/>
      <c r="AP1087" s="77"/>
      <c r="AQ1087" s="77"/>
      <c r="AR1087" s="71"/>
    </row>
    <row r="1088" spans="2:44" x14ac:dyDescent="0.3">
      <c r="B1088" s="74"/>
      <c r="AJ1088" s="71"/>
      <c r="AK1088" s="71"/>
      <c r="AL1088" s="71"/>
      <c r="AM1088" s="71"/>
      <c r="AN1088" s="71"/>
      <c r="AO1088" s="71"/>
      <c r="AP1088" s="77"/>
      <c r="AQ1088" s="77"/>
      <c r="AR1088" s="71"/>
    </row>
    <row r="1089" spans="2:44" x14ac:dyDescent="0.3">
      <c r="B1089" s="74"/>
      <c r="AJ1089" s="71"/>
      <c r="AK1089" s="71"/>
      <c r="AL1089" s="71"/>
      <c r="AM1089" s="71"/>
      <c r="AN1089" s="71"/>
      <c r="AO1089" s="71"/>
      <c r="AP1089" s="77"/>
      <c r="AQ1089" s="77"/>
      <c r="AR1089" s="71"/>
    </row>
    <row r="1090" spans="2:44" x14ac:dyDescent="0.3">
      <c r="B1090" s="74"/>
      <c r="AJ1090" s="71"/>
      <c r="AK1090" s="71"/>
      <c r="AL1090" s="71"/>
      <c r="AM1090" s="71"/>
      <c r="AN1090" s="71"/>
      <c r="AO1090" s="71"/>
      <c r="AP1090" s="77"/>
      <c r="AQ1090" s="77"/>
      <c r="AR1090" s="71"/>
    </row>
    <row r="1091" spans="2:44" x14ac:dyDescent="0.3">
      <c r="B1091" s="74"/>
      <c r="AJ1091" s="71"/>
      <c r="AK1091" s="71"/>
      <c r="AL1091" s="71"/>
      <c r="AM1091" s="71"/>
      <c r="AN1091" s="71"/>
      <c r="AO1091" s="71"/>
      <c r="AP1091" s="77"/>
      <c r="AQ1091" s="77"/>
      <c r="AR1091" s="71"/>
    </row>
    <row r="1092" spans="2:44" x14ac:dyDescent="0.3">
      <c r="B1092" s="74"/>
      <c r="AJ1092" s="71"/>
      <c r="AK1092" s="71"/>
      <c r="AL1092" s="71"/>
      <c r="AM1092" s="71"/>
      <c r="AN1092" s="71"/>
      <c r="AO1092" s="71"/>
      <c r="AP1092" s="77"/>
      <c r="AQ1092" s="77"/>
      <c r="AR1092" s="71"/>
    </row>
    <row r="1093" spans="2:44" x14ac:dyDescent="0.3">
      <c r="B1093" s="74"/>
      <c r="AJ1093" s="71"/>
      <c r="AK1093" s="71"/>
      <c r="AL1093" s="71"/>
      <c r="AM1093" s="71"/>
      <c r="AN1093" s="71"/>
      <c r="AO1093" s="71"/>
      <c r="AP1093" s="77"/>
      <c r="AQ1093" s="77"/>
      <c r="AR1093" s="71"/>
    </row>
    <row r="1094" spans="2:44" x14ac:dyDescent="0.3">
      <c r="B1094" s="74"/>
      <c r="AJ1094" s="71"/>
      <c r="AK1094" s="71"/>
      <c r="AL1094" s="71"/>
      <c r="AM1094" s="71"/>
      <c r="AN1094" s="71"/>
      <c r="AO1094" s="71"/>
      <c r="AP1094" s="77"/>
      <c r="AQ1094" s="77"/>
      <c r="AR1094" s="71"/>
    </row>
    <row r="1095" spans="2:44" x14ac:dyDescent="0.3">
      <c r="B1095" s="74"/>
      <c r="AJ1095" s="71"/>
      <c r="AK1095" s="71"/>
      <c r="AL1095" s="71"/>
      <c r="AM1095" s="71"/>
      <c r="AN1095" s="71"/>
      <c r="AO1095" s="71"/>
      <c r="AP1095" s="77"/>
      <c r="AQ1095" s="77"/>
      <c r="AR1095" s="71"/>
    </row>
    <row r="1096" spans="2:44" x14ac:dyDescent="0.3">
      <c r="B1096" s="74"/>
      <c r="AJ1096" s="71"/>
      <c r="AK1096" s="71"/>
      <c r="AL1096" s="71"/>
      <c r="AM1096" s="71"/>
      <c r="AN1096" s="71"/>
      <c r="AO1096" s="71"/>
      <c r="AP1096" s="77"/>
      <c r="AQ1096" s="77"/>
      <c r="AR1096" s="71"/>
    </row>
    <row r="1097" spans="2:44" x14ac:dyDescent="0.3">
      <c r="B1097" s="74"/>
      <c r="AJ1097" s="71"/>
      <c r="AK1097" s="71"/>
      <c r="AL1097" s="71"/>
      <c r="AM1097" s="71"/>
      <c r="AN1097" s="71"/>
      <c r="AO1097" s="71"/>
      <c r="AP1097" s="77"/>
      <c r="AQ1097" s="77"/>
      <c r="AR1097" s="71"/>
    </row>
    <row r="1098" spans="2:44" x14ac:dyDescent="0.3">
      <c r="B1098" s="74"/>
      <c r="AJ1098" s="71"/>
      <c r="AK1098" s="71"/>
      <c r="AL1098" s="71"/>
      <c r="AM1098" s="71"/>
      <c r="AN1098" s="71"/>
      <c r="AO1098" s="71"/>
      <c r="AP1098" s="77"/>
      <c r="AQ1098" s="77"/>
      <c r="AR1098" s="71"/>
    </row>
    <row r="1099" spans="2:44" x14ac:dyDescent="0.3">
      <c r="B1099" s="74"/>
      <c r="AJ1099" s="71"/>
      <c r="AK1099" s="71"/>
      <c r="AL1099" s="71"/>
      <c r="AM1099" s="71"/>
      <c r="AN1099" s="71"/>
      <c r="AO1099" s="71"/>
      <c r="AP1099" s="77"/>
      <c r="AQ1099" s="77"/>
      <c r="AR1099" s="71"/>
    </row>
    <row r="1100" spans="2:44" x14ac:dyDescent="0.3">
      <c r="B1100" s="74"/>
      <c r="AJ1100" s="71"/>
      <c r="AK1100" s="71"/>
      <c r="AL1100" s="71"/>
      <c r="AM1100" s="71"/>
      <c r="AN1100" s="71"/>
      <c r="AO1100" s="71"/>
      <c r="AP1100" s="77"/>
      <c r="AQ1100" s="77"/>
      <c r="AR1100" s="71"/>
    </row>
    <row r="1101" spans="2:44" x14ac:dyDescent="0.3">
      <c r="B1101" s="74"/>
      <c r="AJ1101" s="71"/>
      <c r="AK1101" s="71"/>
      <c r="AL1101" s="71"/>
      <c r="AM1101" s="71"/>
      <c r="AN1101" s="71"/>
      <c r="AO1101" s="71"/>
      <c r="AP1101" s="77"/>
      <c r="AQ1101" s="77"/>
      <c r="AR1101" s="71"/>
    </row>
    <row r="1102" spans="2:44" x14ac:dyDescent="0.3">
      <c r="B1102" s="74"/>
      <c r="AJ1102" s="71"/>
      <c r="AK1102" s="71"/>
      <c r="AL1102" s="71"/>
      <c r="AM1102" s="71"/>
      <c r="AN1102" s="71"/>
      <c r="AO1102" s="71"/>
      <c r="AP1102" s="77"/>
      <c r="AQ1102" s="77"/>
      <c r="AR1102" s="71"/>
    </row>
    <row r="1103" spans="2:44" x14ac:dyDescent="0.3">
      <c r="B1103" s="74"/>
      <c r="AJ1103" s="71"/>
      <c r="AK1103" s="71"/>
      <c r="AL1103" s="71"/>
      <c r="AM1103" s="71"/>
      <c r="AN1103" s="71"/>
      <c r="AO1103" s="71"/>
      <c r="AP1103" s="77"/>
      <c r="AQ1103" s="77"/>
      <c r="AR1103" s="71"/>
    </row>
    <row r="1104" spans="2:44" x14ac:dyDescent="0.3">
      <c r="B1104" s="74"/>
      <c r="AJ1104" s="71"/>
      <c r="AK1104" s="71"/>
      <c r="AL1104" s="71"/>
      <c r="AM1104" s="71"/>
      <c r="AN1104" s="71"/>
      <c r="AO1104" s="71"/>
      <c r="AP1104" s="77"/>
      <c r="AQ1104" s="77"/>
      <c r="AR1104" s="71"/>
    </row>
    <row r="1105" spans="2:44" x14ac:dyDescent="0.3">
      <c r="B1105" s="74"/>
      <c r="AJ1105" s="71"/>
      <c r="AK1105" s="71"/>
      <c r="AL1105" s="71"/>
      <c r="AM1105" s="71"/>
      <c r="AN1105" s="71"/>
      <c r="AO1105" s="71"/>
      <c r="AP1105" s="77"/>
      <c r="AQ1105" s="77"/>
      <c r="AR1105" s="71"/>
    </row>
    <row r="1106" spans="2:44" x14ac:dyDescent="0.3">
      <c r="B1106" s="74"/>
      <c r="AJ1106" s="71"/>
      <c r="AK1106" s="71"/>
      <c r="AL1106" s="71"/>
      <c r="AM1106" s="71"/>
      <c r="AN1106" s="71"/>
      <c r="AO1106" s="71"/>
      <c r="AP1106" s="77"/>
      <c r="AQ1106" s="77"/>
      <c r="AR1106" s="71"/>
    </row>
    <row r="1107" spans="2:44" x14ac:dyDescent="0.3">
      <c r="B1107" s="74"/>
      <c r="AJ1107" s="71"/>
      <c r="AK1107" s="71"/>
      <c r="AL1107" s="71"/>
      <c r="AM1107" s="71"/>
      <c r="AN1107" s="71"/>
      <c r="AO1107" s="71"/>
      <c r="AP1107" s="77"/>
      <c r="AQ1107" s="77"/>
      <c r="AR1107" s="71"/>
    </row>
    <row r="1108" spans="2:44" x14ac:dyDescent="0.3">
      <c r="B1108" s="74"/>
      <c r="AJ1108" s="71"/>
      <c r="AK1108" s="71"/>
      <c r="AL1108" s="71"/>
      <c r="AM1108" s="71"/>
      <c r="AN1108" s="71"/>
      <c r="AO1108" s="71"/>
      <c r="AP1108" s="77"/>
      <c r="AQ1108" s="77"/>
      <c r="AR1108" s="71"/>
    </row>
    <row r="1109" spans="2:44" x14ac:dyDescent="0.3">
      <c r="B1109" s="74"/>
      <c r="AJ1109" s="71"/>
      <c r="AK1109" s="71"/>
      <c r="AL1109" s="71"/>
      <c r="AM1109" s="71"/>
      <c r="AN1109" s="71"/>
      <c r="AO1109" s="71"/>
      <c r="AP1109" s="77"/>
      <c r="AQ1109" s="77"/>
      <c r="AR1109" s="71"/>
    </row>
    <row r="1110" spans="2:44" x14ac:dyDescent="0.3">
      <c r="B1110" s="74"/>
      <c r="AJ1110" s="71"/>
      <c r="AK1110" s="71"/>
      <c r="AL1110" s="71"/>
      <c r="AM1110" s="71"/>
      <c r="AN1110" s="71"/>
      <c r="AO1110" s="71"/>
      <c r="AP1110" s="77"/>
      <c r="AQ1110" s="77"/>
      <c r="AR1110" s="71"/>
    </row>
    <row r="1111" spans="2:44" x14ac:dyDescent="0.3">
      <c r="B1111" s="74"/>
      <c r="AJ1111" s="71"/>
      <c r="AK1111" s="71"/>
      <c r="AL1111" s="71"/>
      <c r="AM1111" s="71"/>
      <c r="AN1111" s="71"/>
      <c r="AO1111" s="71"/>
      <c r="AP1111" s="77"/>
      <c r="AQ1111" s="77"/>
      <c r="AR1111" s="71"/>
    </row>
    <row r="1112" spans="2:44" x14ac:dyDescent="0.3">
      <c r="B1112" s="74"/>
      <c r="AJ1112" s="71"/>
      <c r="AK1112" s="71"/>
      <c r="AL1112" s="71"/>
      <c r="AM1112" s="71"/>
      <c r="AN1112" s="71"/>
      <c r="AO1112" s="71"/>
      <c r="AP1112" s="77"/>
      <c r="AQ1112" s="77"/>
      <c r="AR1112" s="71"/>
    </row>
    <row r="1113" spans="2:44" x14ac:dyDescent="0.3">
      <c r="B1113" s="74"/>
      <c r="AJ1113" s="71"/>
      <c r="AK1113" s="71"/>
      <c r="AL1113" s="71"/>
      <c r="AM1113" s="71"/>
      <c r="AN1113" s="71"/>
      <c r="AO1113" s="71"/>
      <c r="AP1113" s="77"/>
      <c r="AQ1113" s="77"/>
      <c r="AR1113" s="71"/>
    </row>
    <row r="1114" spans="2:44" x14ac:dyDescent="0.3">
      <c r="B1114" s="74"/>
      <c r="AJ1114" s="71"/>
      <c r="AK1114" s="71"/>
      <c r="AL1114" s="71"/>
      <c r="AM1114" s="71"/>
      <c r="AN1114" s="71"/>
      <c r="AO1114" s="71"/>
      <c r="AP1114" s="77"/>
      <c r="AQ1114" s="77"/>
      <c r="AR1114" s="71"/>
    </row>
    <row r="1115" spans="2:44" x14ac:dyDescent="0.3">
      <c r="B1115" s="74"/>
      <c r="AJ1115" s="71"/>
      <c r="AK1115" s="71"/>
      <c r="AL1115" s="71"/>
      <c r="AM1115" s="71"/>
      <c r="AN1115" s="71"/>
      <c r="AO1115" s="71"/>
      <c r="AP1115" s="77"/>
      <c r="AQ1115" s="77"/>
      <c r="AR1115" s="71"/>
    </row>
    <row r="1116" spans="2:44" x14ac:dyDescent="0.3">
      <c r="B1116" s="74"/>
      <c r="AJ1116" s="71"/>
      <c r="AK1116" s="71"/>
      <c r="AL1116" s="71"/>
      <c r="AM1116" s="71"/>
      <c r="AN1116" s="71"/>
      <c r="AO1116" s="71"/>
      <c r="AP1116" s="77"/>
      <c r="AQ1116" s="77"/>
      <c r="AR1116" s="71"/>
    </row>
    <row r="1117" spans="2:44" x14ac:dyDescent="0.3">
      <c r="B1117" s="74"/>
      <c r="AJ1117" s="71"/>
      <c r="AK1117" s="71"/>
      <c r="AL1117" s="71"/>
      <c r="AM1117" s="71"/>
      <c r="AN1117" s="71"/>
      <c r="AO1117" s="71"/>
      <c r="AP1117" s="77"/>
      <c r="AQ1117" s="77"/>
      <c r="AR1117" s="71"/>
    </row>
    <row r="1118" spans="2:44" x14ac:dyDescent="0.3">
      <c r="B1118" s="74"/>
      <c r="AJ1118" s="71"/>
      <c r="AK1118" s="71"/>
      <c r="AL1118" s="71"/>
      <c r="AM1118" s="71"/>
      <c r="AN1118" s="71"/>
      <c r="AO1118" s="71"/>
      <c r="AP1118" s="77"/>
      <c r="AQ1118" s="77"/>
      <c r="AR1118" s="71"/>
    </row>
    <row r="1119" spans="2:44" x14ac:dyDescent="0.3">
      <c r="B1119" s="74"/>
      <c r="AJ1119" s="71"/>
      <c r="AK1119" s="71"/>
      <c r="AL1119" s="71"/>
      <c r="AM1119" s="71"/>
      <c r="AN1119" s="71"/>
      <c r="AO1119" s="71"/>
      <c r="AP1119" s="77"/>
      <c r="AQ1119" s="77"/>
      <c r="AR1119" s="71"/>
    </row>
    <row r="1120" spans="2:44" x14ac:dyDescent="0.3">
      <c r="B1120" s="74"/>
      <c r="AJ1120" s="71"/>
      <c r="AK1120" s="71"/>
      <c r="AL1120" s="71"/>
      <c r="AM1120" s="71"/>
      <c r="AN1120" s="71"/>
      <c r="AO1120" s="71"/>
      <c r="AP1120" s="77"/>
      <c r="AQ1120" s="77"/>
      <c r="AR1120" s="71"/>
    </row>
    <row r="1121" spans="2:44" x14ac:dyDescent="0.3">
      <c r="B1121" s="74"/>
      <c r="AJ1121" s="71"/>
      <c r="AK1121" s="71"/>
      <c r="AL1121" s="71"/>
      <c r="AM1121" s="71"/>
      <c r="AN1121" s="71"/>
      <c r="AO1121" s="71"/>
      <c r="AP1121" s="77"/>
      <c r="AQ1121" s="77"/>
      <c r="AR1121" s="71"/>
    </row>
    <row r="1122" spans="2:44" x14ac:dyDescent="0.3">
      <c r="B1122" s="74"/>
      <c r="AJ1122" s="71"/>
      <c r="AK1122" s="71"/>
      <c r="AL1122" s="71"/>
      <c r="AM1122" s="71"/>
      <c r="AN1122" s="71"/>
      <c r="AO1122" s="71"/>
      <c r="AP1122" s="77"/>
      <c r="AQ1122" s="77"/>
      <c r="AR1122" s="71"/>
    </row>
    <row r="1123" spans="2:44" x14ac:dyDescent="0.3">
      <c r="B1123" s="74"/>
      <c r="AJ1123" s="71"/>
      <c r="AK1123" s="71"/>
      <c r="AL1123" s="71"/>
      <c r="AM1123" s="71"/>
      <c r="AN1123" s="71"/>
      <c r="AO1123" s="71"/>
      <c r="AP1123" s="77"/>
      <c r="AQ1123" s="77"/>
      <c r="AR1123" s="71"/>
    </row>
    <row r="1124" spans="2:44" x14ac:dyDescent="0.3">
      <c r="B1124" s="74"/>
      <c r="AJ1124" s="71"/>
      <c r="AK1124" s="71"/>
      <c r="AL1124" s="71"/>
      <c r="AM1124" s="71"/>
      <c r="AN1124" s="71"/>
      <c r="AO1124" s="71"/>
      <c r="AP1124" s="77"/>
      <c r="AQ1124" s="77"/>
      <c r="AR1124" s="71"/>
    </row>
    <row r="1125" spans="2:44" x14ac:dyDescent="0.3">
      <c r="B1125" s="74"/>
      <c r="AJ1125" s="71"/>
      <c r="AK1125" s="71"/>
      <c r="AL1125" s="71"/>
      <c r="AM1125" s="71"/>
      <c r="AN1125" s="71"/>
      <c r="AO1125" s="71"/>
      <c r="AP1125" s="77"/>
      <c r="AQ1125" s="77"/>
      <c r="AR1125" s="71"/>
    </row>
    <row r="1126" spans="2:44" x14ac:dyDescent="0.3">
      <c r="B1126" s="74"/>
      <c r="AJ1126" s="71"/>
      <c r="AK1126" s="71"/>
      <c r="AL1126" s="71"/>
      <c r="AM1126" s="71"/>
      <c r="AN1126" s="71"/>
      <c r="AO1126" s="71"/>
      <c r="AP1126" s="77"/>
      <c r="AQ1126" s="77"/>
      <c r="AR1126" s="71"/>
    </row>
    <row r="1127" spans="2:44" x14ac:dyDescent="0.3">
      <c r="B1127" s="74"/>
      <c r="AJ1127" s="71"/>
      <c r="AK1127" s="71"/>
      <c r="AL1127" s="71"/>
      <c r="AM1127" s="71"/>
      <c r="AN1127" s="71"/>
      <c r="AO1127" s="71"/>
      <c r="AP1127" s="77"/>
      <c r="AQ1127" s="77"/>
      <c r="AR1127" s="71"/>
    </row>
    <row r="1128" spans="2:44" x14ac:dyDescent="0.3">
      <c r="B1128" s="74"/>
      <c r="AJ1128" s="71"/>
      <c r="AK1128" s="71"/>
      <c r="AL1128" s="71"/>
      <c r="AM1128" s="71"/>
      <c r="AN1128" s="71"/>
      <c r="AO1128" s="71"/>
      <c r="AP1128" s="77"/>
      <c r="AQ1128" s="77"/>
      <c r="AR1128" s="71"/>
    </row>
    <row r="1129" spans="2:44" x14ac:dyDescent="0.3">
      <c r="B1129" s="74"/>
      <c r="AJ1129" s="71"/>
      <c r="AK1129" s="71"/>
      <c r="AL1129" s="71"/>
      <c r="AM1129" s="71"/>
      <c r="AN1129" s="71"/>
      <c r="AO1129" s="71"/>
      <c r="AP1129" s="77"/>
      <c r="AQ1129" s="77"/>
      <c r="AR1129" s="71"/>
    </row>
    <row r="1130" spans="2:44" x14ac:dyDescent="0.3">
      <c r="B1130" s="74"/>
      <c r="AJ1130" s="71"/>
      <c r="AK1130" s="71"/>
      <c r="AL1130" s="71"/>
      <c r="AM1130" s="71"/>
      <c r="AN1130" s="71"/>
      <c r="AO1130" s="71"/>
      <c r="AP1130" s="77"/>
      <c r="AQ1130" s="77"/>
      <c r="AR1130" s="71"/>
    </row>
    <row r="1131" spans="2:44" x14ac:dyDescent="0.3">
      <c r="B1131" s="74"/>
      <c r="AJ1131" s="71"/>
      <c r="AK1131" s="71"/>
      <c r="AL1131" s="71"/>
      <c r="AM1131" s="71"/>
      <c r="AN1131" s="71"/>
      <c r="AO1131" s="71"/>
      <c r="AP1131" s="77"/>
      <c r="AQ1131" s="77"/>
      <c r="AR1131" s="71"/>
    </row>
    <row r="1132" spans="2:44" x14ac:dyDescent="0.3">
      <c r="B1132" s="74"/>
      <c r="AJ1132" s="71"/>
      <c r="AK1132" s="71"/>
      <c r="AL1132" s="71"/>
      <c r="AM1132" s="71"/>
      <c r="AN1132" s="71"/>
      <c r="AO1132" s="71"/>
      <c r="AP1132" s="77"/>
      <c r="AQ1132" s="77"/>
      <c r="AR1132" s="71"/>
    </row>
    <row r="1133" spans="2:44" x14ac:dyDescent="0.3">
      <c r="B1133" s="74"/>
      <c r="AJ1133" s="71"/>
      <c r="AK1133" s="71"/>
      <c r="AL1133" s="71"/>
      <c r="AM1133" s="71"/>
      <c r="AN1133" s="71"/>
      <c r="AO1133" s="71"/>
      <c r="AP1133" s="77"/>
      <c r="AQ1133" s="77"/>
      <c r="AR1133" s="71"/>
    </row>
    <row r="1134" spans="2:44" x14ac:dyDescent="0.3">
      <c r="B1134" s="74"/>
      <c r="AJ1134" s="71"/>
      <c r="AK1134" s="71"/>
      <c r="AL1134" s="71"/>
      <c r="AM1134" s="71"/>
      <c r="AN1134" s="71"/>
      <c r="AO1134" s="71"/>
      <c r="AP1134" s="77"/>
      <c r="AQ1134" s="77"/>
      <c r="AR1134" s="71"/>
    </row>
    <row r="1135" spans="2:44" x14ac:dyDescent="0.3">
      <c r="B1135" s="74"/>
      <c r="AJ1135" s="71"/>
      <c r="AK1135" s="71"/>
      <c r="AL1135" s="71"/>
      <c r="AM1135" s="71"/>
      <c r="AN1135" s="71"/>
      <c r="AO1135" s="71"/>
      <c r="AP1135" s="77"/>
      <c r="AQ1135" s="77"/>
      <c r="AR1135" s="71"/>
    </row>
    <row r="1136" spans="2:44" x14ac:dyDescent="0.3">
      <c r="B1136" s="74"/>
      <c r="AJ1136" s="71"/>
      <c r="AK1136" s="71"/>
      <c r="AL1136" s="71"/>
      <c r="AM1136" s="71"/>
      <c r="AN1136" s="71"/>
      <c r="AO1136" s="71"/>
      <c r="AP1136" s="77"/>
      <c r="AQ1136" s="77"/>
      <c r="AR1136" s="71"/>
    </row>
    <row r="1137" spans="2:44" x14ac:dyDescent="0.3">
      <c r="B1137" s="74"/>
      <c r="AJ1137" s="71"/>
      <c r="AK1137" s="71"/>
      <c r="AL1137" s="71"/>
      <c r="AM1137" s="71"/>
      <c r="AN1137" s="71"/>
      <c r="AO1137" s="71"/>
      <c r="AP1137" s="77"/>
      <c r="AQ1137" s="77"/>
      <c r="AR1137" s="71"/>
    </row>
    <row r="1138" spans="2:44" x14ac:dyDescent="0.3">
      <c r="B1138" s="74"/>
      <c r="AJ1138" s="71"/>
      <c r="AK1138" s="71"/>
      <c r="AL1138" s="71"/>
      <c r="AM1138" s="71"/>
      <c r="AN1138" s="71"/>
      <c r="AO1138" s="71"/>
      <c r="AP1138" s="77"/>
      <c r="AQ1138" s="77"/>
      <c r="AR1138" s="71"/>
    </row>
    <row r="1139" spans="2:44" x14ac:dyDescent="0.3">
      <c r="B1139" s="74"/>
      <c r="AJ1139" s="71"/>
      <c r="AK1139" s="71"/>
      <c r="AL1139" s="71"/>
      <c r="AM1139" s="71"/>
      <c r="AN1139" s="71"/>
      <c r="AO1139" s="71"/>
      <c r="AP1139" s="77"/>
      <c r="AQ1139" s="77"/>
      <c r="AR1139" s="71"/>
    </row>
    <row r="1140" spans="2:44" x14ac:dyDescent="0.3">
      <c r="B1140" s="74"/>
      <c r="AJ1140" s="71"/>
      <c r="AK1140" s="71"/>
      <c r="AL1140" s="71"/>
      <c r="AM1140" s="71"/>
      <c r="AN1140" s="71"/>
      <c r="AO1140" s="71"/>
      <c r="AP1140" s="77"/>
      <c r="AQ1140" s="77"/>
      <c r="AR1140" s="71"/>
    </row>
    <row r="1141" spans="2:44" x14ac:dyDescent="0.3">
      <c r="B1141" s="74"/>
      <c r="AJ1141" s="71"/>
      <c r="AK1141" s="71"/>
      <c r="AL1141" s="71"/>
      <c r="AM1141" s="71"/>
      <c r="AN1141" s="71"/>
      <c r="AO1141" s="71"/>
      <c r="AP1141" s="77"/>
      <c r="AQ1141" s="77"/>
      <c r="AR1141" s="71"/>
    </row>
    <row r="1142" spans="2:44" x14ac:dyDescent="0.3">
      <c r="B1142" s="74"/>
      <c r="AJ1142" s="71"/>
      <c r="AK1142" s="71"/>
      <c r="AL1142" s="71"/>
      <c r="AM1142" s="71"/>
      <c r="AN1142" s="71"/>
      <c r="AO1142" s="71"/>
      <c r="AP1142" s="77"/>
      <c r="AQ1142" s="77"/>
      <c r="AR1142" s="71"/>
    </row>
    <row r="1143" spans="2:44" x14ac:dyDescent="0.3">
      <c r="B1143" s="74"/>
      <c r="AJ1143" s="71"/>
      <c r="AK1143" s="71"/>
      <c r="AL1143" s="71"/>
      <c r="AM1143" s="71"/>
      <c r="AN1143" s="71"/>
      <c r="AO1143" s="71"/>
      <c r="AP1143" s="77"/>
      <c r="AQ1143" s="77"/>
      <c r="AR1143" s="71"/>
    </row>
    <row r="1144" spans="2:44" x14ac:dyDescent="0.3">
      <c r="B1144" s="74"/>
      <c r="AJ1144" s="71"/>
      <c r="AK1144" s="71"/>
      <c r="AL1144" s="71"/>
      <c r="AM1144" s="71"/>
      <c r="AN1144" s="71"/>
      <c r="AO1144" s="71"/>
      <c r="AP1144" s="77"/>
      <c r="AQ1144" s="77"/>
      <c r="AR1144" s="71"/>
    </row>
    <row r="1145" spans="2:44" x14ac:dyDescent="0.3">
      <c r="B1145" s="74"/>
      <c r="AJ1145" s="71"/>
      <c r="AK1145" s="71"/>
      <c r="AL1145" s="71"/>
      <c r="AM1145" s="71"/>
      <c r="AN1145" s="71"/>
      <c r="AO1145" s="71"/>
      <c r="AP1145" s="77"/>
      <c r="AQ1145" s="77"/>
      <c r="AR1145" s="71"/>
    </row>
    <row r="1146" spans="2:44" x14ac:dyDescent="0.3">
      <c r="B1146" s="74"/>
      <c r="AJ1146" s="71"/>
      <c r="AK1146" s="71"/>
      <c r="AL1146" s="71"/>
      <c r="AM1146" s="71"/>
      <c r="AN1146" s="71"/>
      <c r="AO1146" s="71"/>
      <c r="AP1146" s="77"/>
      <c r="AQ1146" s="77"/>
      <c r="AR1146" s="71"/>
    </row>
    <row r="1147" spans="2:44" x14ac:dyDescent="0.3">
      <c r="B1147" s="74"/>
      <c r="AJ1147" s="71"/>
      <c r="AK1147" s="71"/>
      <c r="AL1147" s="71"/>
      <c r="AM1147" s="71"/>
      <c r="AN1147" s="71"/>
      <c r="AO1147" s="71"/>
      <c r="AP1147" s="77"/>
      <c r="AQ1147" s="77"/>
      <c r="AR1147" s="71"/>
    </row>
    <row r="1148" spans="2:44" x14ac:dyDescent="0.3">
      <c r="B1148" s="74"/>
      <c r="AJ1148" s="71"/>
      <c r="AK1148" s="71"/>
      <c r="AL1148" s="71"/>
      <c r="AM1148" s="71"/>
      <c r="AN1148" s="71"/>
      <c r="AO1148" s="71"/>
      <c r="AP1148" s="77"/>
      <c r="AQ1148" s="77"/>
      <c r="AR1148" s="71"/>
    </row>
    <row r="1149" spans="2:44" x14ac:dyDescent="0.3">
      <c r="B1149" s="74"/>
      <c r="AJ1149" s="71"/>
      <c r="AK1149" s="71"/>
      <c r="AL1149" s="71"/>
      <c r="AM1149" s="71"/>
      <c r="AN1149" s="71"/>
      <c r="AO1149" s="71"/>
      <c r="AP1149" s="77"/>
      <c r="AQ1149" s="77"/>
      <c r="AR1149" s="71"/>
    </row>
    <row r="1150" spans="2:44" x14ac:dyDescent="0.3">
      <c r="B1150" s="74"/>
      <c r="AJ1150" s="71"/>
      <c r="AK1150" s="71"/>
      <c r="AL1150" s="71"/>
      <c r="AM1150" s="71"/>
      <c r="AN1150" s="71"/>
      <c r="AO1150" s="71"/>
      <c r="AP1150" s="77"/>
      <c r="AQ1150" s="77"/>
      <c r="AR1150" s="71"/>
    </row>
    <row r="1151" spans="2:44" x14ac:dyDescent="0.3">
      <c r="B1151" s="74"/>
      <c r="AJ1151" s="71"/>
      <c r="AK1151" s="71"/>
      <c r="AL1151" s="71"/>
      <c r="AM1151" s="71"/>
      <c r="AN1151" s="71"/>
      <c r="AO1151" s="71"/>
      <c r="AP1151" s="77"/>
      <c r="AQ1151" s="77"/>
      <c r="AR1151" s="71"/>
    </row>
    <row r="1152" spans="2:44" x14ac:dyDescent="0.3">
      <c r="B1152" s="74"/>
      <c r="AJ1152" s="71"/>
      <c r="AK1152" s="71"/>
      <c r="AL1152" s="71"/>
      <c r="AM1152" s="71"/>
      <c r="AN1152" s="71"/>
      <c r="AO1152" s="71"/>
      <c r="AP1152" s="77"/>
      <c r="AQ1152" s="77"/>
      <c r="AR1152" s="71"/>
    </row>
    <row r="1153" spans="2:44" x14ac:dyDescent="0.3">
      <c r="B1153" s="74"/>
      <c r="AJ1153" s="71"/>
      <c r="AK1153" s="71"/>
      <c r="AL1153" s="71"/>
      <c r="AM1153" s="71"/>
      <c r="AN1153" s="71"/>
      <c r="AO1153" s="71"/>
      <c r="AP1153" s="77"/>
      <c r="AQ1153" s="77"/>
      <c r="AR1153" s="71"/>
    </row>
    <row r="1154" spans="2:44" x14ac:dyDescent="0.3">
      <c r="B1154" s="74"/>
      <c r="AJ1154" s="71"/>
      <c r="AK1154" s="71"/>
      <c r="AL1154" s="71"/>
      <c r="AM1154" s="71"/>
      <c r="AN1154" s="71"/>
      <c r="AO1154" s="71"/>
      <c r="AP1154" s="77"/>
      <c r="AQ1154" s="77"/>
      <c r="AR1154" s="71"/>
    </row>
    <row r="1155" spans="2:44" x14ac:dyDescent="0.3">
      <c r="B1155" s="74"/>
      <c r="AJ1155" s="71"/>
      <c r="AK1155" s="71"/>
      <c r="AL1155" s="71"/>
      <c r="AM1155" s="71"/>
      <c r="AN1155" s="71"/>
      <c r="AO1155" s="71"/>
      <c r="AP1155" s="77"/>
      <c r="AQ1155" s="77"/>
      <c r="AR1155" s="71"/>
    </row>
    <row r="1156" spans="2:44" x14ac:dyDescent="0.3">
      <c r="B1156" s="74"/>
      <c r="AJ1156" s="71"/>
      <c r="AK1156" s="71"/>
      <c r="AL1156" s="71"/>
      <c r="AM1156" s="71"/>
      <c r="AN1156" s="71"/>
      <c r="AO1156" s="71"/>
      <c r="AP1156" s="77"/>
      <c r="AQ1156" s="77"/>
      <c r="AR1156" s="71"/>
    </row>
    <row r="1157" spans="2:44" x14ac:dyDescent="0.3">
      <c r="B1157" s="74"/>
      <c r="AJ1157" s="71"/>
      <c r="AK1157" s="71"/>
      <c r="AL1157" s="71"/>
      <c r="AM1157" s="71"/>
      <c r="AN1157" s="71"/>
      <c r="AO1157" s="71"/>
      <c r="AP1157" s="77"/>
      <c r="AQ1157" s="77"/>
      <c r="AR1157" s="71"/>
    </row>
    <row r="1158" spans="2:44" x14ac:dyDescent="0.3">
      <c r="B1158" s="74"/>
      <c r="AJ1158" s="71"/>
      <c r="AK1158" s="71"/>
      <c r="AL1158" s="71"/>
      <c r="AM1158" s="71"/>
      <c r="AN1158" s="71"/>
      <c r="AO1158" s="71"/>
      <c r="AP1158" s="77"/>
      <c r="AQ1158" s="77"/>
      <c r="AR1158" s="71"/>
    </row>
    <row r="1159" spans="2:44" x14ac:dyDescent="0.3">
      <c r="B1159" s="74"/>
      <c r="AJ1159" s="71"/>
      <c r="AK1159" s="71"/>
      <c r="AL1159" s="71"/>
      <c r="AM1159" s="71"/>
      <c r="AN1159" s="71"/>
      <c r="AO1159" s="71"/>
      <c r="AP1159" s="77"/>
      <c r="AQ1159" s="77"/>
      <c r="AR1159" s="71"/>
    </row>
    <row r="1160" spans="2:44" x14ac:dyDescent="0.3">
      <c r="B1160" s="74"/>
      <c r="AJ1160" s="71"/>
      <c r="AK1160" s="71"/>
      <c r="AL1160" s="71"/>
      <c r="AM1160" s="71"/>
      <c r="AN1160" s="71"/>
      <c r="AO1160" s="71"/>
      <c r="AP1160" s="77"/>
      <c r="AQ1160" s="77"/>
      <c r="AR1160" s="71"/>
    </row>
    <row r="1161" spans="2:44" x14ac:dyDescent="0.3">
      <c r="B1161" s="74"/>
      <c r="AJ1161" s="71"/>
      <c r="AK1161" s="71"/>
      <c r="AL1161" s="71"/>
      <c r="AM1161" s="71"/>
      <c r="AN1161" s="71"/>
      <c r="AO1161" s="71"/>
      <c r="AP1161" s="77"/>
      <c r="AQ1161" s="77"/>
      <c r="AR1161" s="71"/>
    </row>
    <row r="1162" spans="2:44" x14ac:dyDescent="0.3">
      <c r="B1162" s="74"/>
      <c r="AJ1162" s="71"/>
      <c r="AK1162" s="71"/>
      <c r="AL1162" s="71"/>
      <c r="AM1162" s="71"/>
      <c r="AN1162" s="71"/>
      <c r="AO1162" s="71"/>
      <c r="AP1162" s="77"/>
      <c r="AQ1162" s="77"/>
      <c r="AR1162" s="71"/>
    </row>
    <row r="1163" spans="2:44" x14ac:dyDescent="0.3">
      <c r="B1163" s="74"/>
      <c r="AJ1163" s="71"/>
      <c r="AK1163" s="71"/>
      <c r="AL1163" s="71"/>
      <c r="AM1163" s="71"/>
      <c r="AN1163" s="71"/>
      <c r="AO1163" s="71"/>
      <c r="AP1163" s="77"/>
      <c r="AQ1163" s="77"/>
      <c r="AR1163" s="71"/>
    </row>
    <row r="1164" spans="2:44" x14ac:dyDescent="0.3">
      <c r="B1164" s="74"/>
      <c r="AJ1164" s="71"/>
      <c r="AK1164" s="71"/>
      <c r="AL1164" s="71"/>
      <c r="AM1164" s="71"/>
      <c r="AN1164" s="71"/>
      <c r="AO1164" s="71"/>
      <c r="AP1164" s="77"/>
      <c r="AQ1164" s="77"/>
      <c r="AR1164" s="71"/>
    </row>
    <row r="1165" spans="2:44" x14ac:dyDescent="0.3">
      <c r="B1165" s="74"/>
      <c r="AJ1165" s="71"/>
      <c r="AK1165" s="71"/>
      <c r="AL1165" s="71"/>
      <c r="AM1165" s="71"/>
      <c r="AN1165" s="71"/>
      <c r="AO1165" s="71"/>
      <c r="AP1165" s="77"/>
      <c r="AQ1165" s="77"/>
      <c r="AR1165" s="71"/>
    </row>
    <row r="1166" spans="2:44" x14ac:dyDescent="0.3">
      <c r="B1166" s="74"/>
      <c r="AJ1166" s="71"/>
      <c r="AK1166" s="71"/>
      <c r="AL1166" s="71"/>
      <c r="AM1166" s="71"/>
      <c r="AN1166" s="71"/>
      <c r="AO1166" s="71"/>
      <c r="AP1166" s="77"/>
      <c r="AQ1166" s="77"/>
      <c r="AR1166" s="71"/>
    </row>
    <row r="1167" spans="2:44" x14ac:dyDescent="0.3">
      <c r="B1167" s="74"/>
      <c r="AJ1167" s="71"/>
      <c r="AK1167" s="71"/>
      <c r="AL1167" s="71"/>
      <c r="AM1167" s="71"/>
      <c r="AN1167" s="71"/>
      <c r="AO1167" s="71"/>
      <c r="AP1167" s="77"/>
      <c r="AQ1167" s="77"/>
      <c r="AR1167" s="71"/>
    </row>
    <row r="1168" spans="2:44" x14ac:dyDescent="0.3">
      <c r="B1168" s="74"/>
      <c r="AJ1168" s="71"/>
      <c r="AK1168" s="71"/>
      <c r="AL1168" s="71"/>
      <c r="AM1168" s="71"/>
      <c r="AN1168" s="71"/>
      <c r="AO1168" s="71"/>
      <c r="AP1168" s="77"/>
      <c r="AQ1168" s="77"/>
      <c r="AR1168" s="71"/>
    </row>
    <row r="1169" spans="2:44" x14ac:dyDescent="0.3">
      <c r="B1169" s="74"/>
      <c r="AJ1169" s="71"/>
      <c r="AK1169" s="71"/>
      <c r="AL1169" s="71"/>
      <c r="AM1169" s="71"/>
      <c r="AN1169" s="71"/>
      <c r="AO1169" s="71"/>
      <c r="AP1169" s="77"/>
      <c r="AQ1169" s="77"/>
      <c r="AR1169" s="71"/>
    </row>
    <row r="1170" spans="2:44" x14ac:dyDescent="0.3">
      <c r="B1170" s="74"/>
      <c r="AJ1170" s="71"/>
      <c r="AK1170" s="71"/>
      <c r="AL1170" s="71"/>
      <c r="AM1170" s="71"/>
      <c r="AN1170" s="71"/>
      <c r="AO1170" s="71"/>
      <c r="AP1170" s="77"/>
      <c r="AQ1170" s="77"/>
      <c r="AR1170" s="71"/>
    </row>
    <row r="1171" spans="2:44" x14ac:dyDescent="0.3">
      <c r="B1171" s="74"/>
      <c r="AJ1171" s="71"/>
      <c r="AK1171" s="71"/>
      <c r="AL1171" s="71"/>
      <c r="AM1171" s="71"/>
      <c r="AN1171" s="71"/>
      <c r="AO1171" s="71"/>
      <c r="AP1171" s="77"/>
      <c r="AQ1171" s="77"/>
      <c r="AR1171" s="71"/>
    </row>
    <row r="1172" spans="2:44" x14ac:dyDescent="0.3">
      <c r="B1172" s="74"/>
      <c r="AJ1172" s="71"/>
      <c r="AK1172" s="71"/>
      <c r="AL1172" s="71"/>
      <c r="AM1172" s="71"/>
      <c r="AN1172" s="71"/>
      <c r="AO1172" s="71"/>
      <c r="AP1172" s="77"/>
      <c r="AQ1172" s="77"/>
      <c r="AR1172" s="71"/>
    </row>
    <row r="1173" spans="2:44" x14ac:dyDescent="0.3">
      <c r="B1173" s="74"/>
      <c r="AJ1173" s="71"/>
      <c r="AK1173" s="71"/>
      <c r="AL1173" s="71"/>
      <c r="AM1173" s="71"/>
      <c r="AN1173" s="71"/>
      <c r="AO1173" s="71"/>
      <c r="AP1173" s="77"/>
      <c r="AQ1173" s="77"/>
      <c r="AR1173" s="71"/>
    </row>
    <row r="1174" spans="2:44" x14ac:dyDescent="0.3">
      <c r="B1174" s="74"/>
      <c r="AJ1174" s="71"/>
      <c r="AK1174" s="71"/>
      <c r="AL1174" s="71"/>
      <c r="AM1174" s="71"/>
      <c r="AN1174" s="71"/>
      <c r="AO1174" s="71"/>
      <c r="AP1174" s="77"/>
      <c r="AQ1174" s="77"/>
      <c r="AR1174" s="71"/>
    </row>
    <row r="1175" spans="2:44" x14ac:dyDescent="0.3">
      <c r="B1175" s="74"/>
      <c r="AJ1175" s="71"/>
      <c r="AK1175" s="71"/>
      <c r="AL1175" s="71"/>
      <c r="AM1175" s="71"/>
      <c r="AN1175" s="71"/>
      <c r="AO1175" s="71"/>
      <c r="AP1175" s="77"/>
      <c r="AQ1175" s="77"/>
      <c r="AR1175" s="71"/>
    </row>
    <row r="1176" spans="2:44" x14ac:dyDescent="0.3">
      <c r="B1176" s="74"/>
      <c r="AJ1176" s="71"/>
      <c r="AK1176" s="71"/>
      <c r="AL1176" s="71"/>
      <c r="AM1176" s="71"/>
      <c r="AN1176" s="71"/>
      <c r="AO1176" s="71"/>
      <c r="AP1176" s="77"/>
      <c r="AQ1176" s="77"/>
      <c r="AR1176" s="71"/>
    </row>
    <row r="1177" spans="2:44" x14ac:dyDescent="0.3">
      <c r="B1177" s="74"/>
      <c r="AJ1177" s="71"/>
      <c r="AK1177" s="71"/>
      <c r="AL1177" s="71"/>
      <c r="AM1177" s="71"/>
      <c r="AN1177" s="71"/>
      <c r="AO1177" s="71"/>
      <c r="AP1177" s="77"/>
      <c r="AQ1177" s="77"/>
      <c r="AR1177" s="71"/>
    </row>
    <row r="1178" spans="2:44" x14ac:dyDescent="0.3">
      <c r="B1178" s="74"/>
      <c r="AJ1178" s="71"/>
      <c r="AK1178" s="71"/>
      <c r="AL1178" s="71"/>
      <c r="AM1178" s="71"/>
      <c r="AN1178" s="71"/>
      <c r="AO1178" s="71"/>
      <c r="AP1178" s="77"/>
      <c r="AQ1178" s="77"/>
      <c r="AR1178" s="71"/>
    </row>
    <row r="1179" spans="2:44" x14ac:dyDescent="0.3">
      <c r="B1179" s="74"/>
      <c r="AJ1179" s="71"/>
      <c r="AK1179" s="71"/>
      <c r="AL1179" s="71"/>
      <c r="AM1179" s="71"/>
      <c r="AN1179" s="71"/>
      <c r="AO1179" s="71"/>
      <c r="AP1179" s="77"/>
      <c r="AQ1179" s="77"/>
      <c r="AR1179" s="71"/>
    </row>
    <row r="1180" spans="2:44" x14ac:dyDescent="0.3">
      <c r="B1180" s="74"/>
      <c r="AJ1180" s="71"/>
      <c r="AK1180" s="71"/>
      <c r="AL1180" s="71"/>
      <c r="AM1180" s="71"/>
      <c r="AN1180" s="71"/>
      <c r="AO1180" s="71"/>
      <c r="AP1180" s="77"/>
      <c r="AQ1180" s="77"/>
      <c r="AR1180" s="71"/>
    </row>
    <row r="1181" spans="2:44" x14ac:dyDescent="0.3">
      <c r="B1181" s="74"/>
      <c r="AJ1181" s="71"/>
      <c r="AK1181" s="71"/>
      <c r="AL1181" s="71"/>
      <c r="AM1181" s="71"/>
      <c r="AN1181" s="71"/>
      <c r="AO1181" s="71"/>
      <c r="AP1181" s="77"/>
      <c r="AQ1181" s="77"/>
      <c r="AR1181" s="71"/>
    </row>
    <row r="1182" spans="2:44" x14ac:dyDescent="0.3">
      <c r="B1182" s="74"/>
      <c r="AJ1182" s="71"/>
      <c r="AK1182" s="71"/>
      <c r="AL1182" s="71"/>
      <c r="AM1182" s="71"/>
      <c r="AN1182" s="71"/>
      <c r="AO1182" s="71"/>
      <c r="AP1182" s="77"/>
      <c r="AQ1182" s="77"/>
      <c r="AR1182" s="71"/>
    </row>
    <row r="1183" spans="2:44" x14ac:dyDescent="0.3">
      <c r="B1183" s="74"/>
      <c r="AJ1183" s="71"/>
      <c r="AK1183" s="71"/>
      <c r="AL1183" s="71"/>
      <c r="AM1183" s="71"/>
      <c r="AN1183" s="71"/>
      <c r="AO1183" s="71"/>
      <c r="AP1183" s="77"/>
      <c r="AQ1183" s="77"/>
      <c r="AR1183" s="71"/>
    </row>
    <row r="1184" spans="2:44" x14ac:dyDescent="0.3">
      <c r="B1184" s="74"/>
      <c r="AJ1184" s="71"/>
      <c r="AK1184" s="71"/>
      <c r="AL1184" s="71"/>
      <c r="AM1184" s="71"/>
      <c r="AN1184" s="71"/>
      <c r="AO1184" s="71"/>
      <c r="AP1184" s="77"/>
      <c r="AQ1184" s="77"/>
      <c r="AR1184" s="71"/>
    </row>
    <row r="1185" spans="2:44" x14ac:dyDescent="0.3">
      <c r="B1185" s="74"/>
      <c r="AJ1185" s="71"/>
      <c r="AK1185" s="71"/>
      <c r="AL1185" s="71"/>
      <c r="AM1185" s="71"/>
      <c r="AN1185" s="71"/>
      <c r="AO1185" s="71"/>
      <c r="AP1185" s="77"/>
      <c r="AQ1185" s="77"/>
      <c r="AR1185" s="71"/>
    </row>
    <row r="1186" spans="2:44" x14ac:dyDescent="0.3">
      <c r="B1186" s="74"/>
      <c r="AJ1186" s="71"/>
      <c r="AK1186" s="71"/>
      <c r="AL1186" s="71"/>
      <c r="AM1186" s="71"/>
      <c r="AN1186" s="71"/>
      <c r="AO1186" s="71"/>
      <c r="AP1186" s="77"/>
      <c r="AQ1186" s="77"/>
      <c r="AR1186" s="71"/>
    </row>
    <row r="1187" spans="2:44" x14ac:dyDescent="0.3">
      <c r="B1187" s="74"/>
      <c r="AJ1187" s="71"/>
      <c r="AK1187" s="71"/>
      <c r="AL1187" s="71"/>
      <c r="AM1187" s="71"/>
      <c r="AN1187" s="71"/>
      <c r="AO1187" s="71"/>
      <c r="AP1187" s="77"/>
      <c r="AQ1187" s="77"/>
      <c r="AR1187" s="71"/>
    </row>
    <row r="1188" spans="2:44" x14ac:dyDescent="0.3">
      <c r="B1188" s="74"/>
      <c r="AJ1188" s="71"/>
      <c r="AK1188" s="71"/>
      <c r="AL1188" s="71"/>
      <c r="AM1188" s="71"/>
      <c r="AN1188" s="71"/>
      <c r="AO1188" s="71"/>
      <c r="AP1188" s="77"/>
      <c r="AQ1188" s="77"/>
      <c r="AR1188" s="71"/>
    </row>
    <row r="1189" spans="2:44" x14ac:dyDescent="0.3">
      <c r="B1189" s="74"/>
      <c r="AJ1189" s="71"/>
      <c r="AK1189" s="71"/>
      <c r="AL1189" s="71"/>
      <c r="AM1189" s="71"/>
      <c r="AN1189" s="71"/>
      <c r="AO1189" s="71"/>
      <c r="AP1189" s="77"/>
      <c r="AQ1189" s="77"/>
      <c r="AR1189" s="71"/>
    </row>
    <row r="1190" spans="2:44" x14ac:dyDescent="0.3">
      <c r="B1190" s="74"/>
      <c r="AJ1190" s="71"/>
      <c r="AK1190" s="71"/>
      <c r="AL1190" s="71"/>
      <c r="AM1190" s="71"/>
      <c r="AN1190" s="71"/>
      <c r="AO1190" s="71"/>
      <c r="AP1190" s="77"/>
      <c r="AQ1190" s="77"/>
      <c r="AR1190" s="71"/>
    </row>
    <row r="1191" spans="2:44" x14ac:dyDescent="0.3">
      <c r="B1191" s="74"/>
      <c r="AJ1191" s="71"/>
      <c r="AK1191" s="71"/>
      <c r="AL1191" s="71"/>
      <c r="AM1191" s="71"/>
      <c r="AN1191" s="71"/>
      <c r="AO1191" s="71"/>
      <c r="AP1191" s="77"/>
      <c r="AQ1191" s="77"/>
      <c r="AR1191" s="71"/>
    </row>
    <row r="1192" spans="2:44" x14ac:dyDescent="0.3">
      <c r="B1192" s="74"/>
      <c r="AJ1192" s="71"/>
      <c r="AK1192" s="71"/>
      <c r="AL1192" s="71"/>
      <c r="AM1192" s="71"/>
      <c r="AN1192" s="71"/>
      <c r="AO1192" s="71"/>
      <c r="AP1192" s="77"/>
      <c r="AQ1192" s="77"/>
      <c r="AR1192" s="71"/>
    </row>
    <row r="1193" spans="2:44" x14ac:dyDescent="0.3">
      <c r="B1193" s="74"/>
      <c r="AJ1193" s="71"/>
      <c r="AK1193" s="71"/>
      <c r="AL1193" s="71"/>
      <c r="AM1193" s="71"/>
      <c r="AN1193" s="71"/>
      <c r="AO1193" s="71"/>
      <c r="AP1193" s="77"/>
      <c r="AQ1193" s="77"/>
      <c r="AR1193" s="71"/>
    </row>
    <row r="1194" spans="2:44" x14ac:dyDescent="0.3">
      <c r="B1194" s="74"/>
      <c r="AJ1194" s="71"/>
      <c r="AK1194" s="71"/>
      <c r="AL1194" s="71"/>
      <c r="AM1194" s="71"/>
      <c r="AN1194" s="71"/>
      <c r="AO1194" s="71"/>
      <c r="AP1194" s="77"/>
      <c r="AQ1194" s="77"/>
      <c r="AR1194" s="71"/>
    </row>
    <row r="1195" spans="2:44" x14ac:dyDescent="0.3">
      <c r="B1195" s="74"/>
      <c r="AJ1195" s="71"/>
      <c r="AK1195" s="71"/>
      <c r="AL1195" s="71"/>
      <c r="AM1195" s="71"/>
      <c r="AN1195" s="71"/>
      <c r="AO1195" s="71"/>
      <c r="AP1195" s="77"/>
      <c r="AQ1195" s="77"/>
      <c r="AR1195" s="71"/>
    </row>
    <row r="1196" spans="2:44" x14ac:dyDescent="0.3">
      <c r="B1196" s="74"/>
      <c r="AJ1196" s="71"/>
      <c r="AK1196" s="71"/>
      <c r="AL1196" s="71"/>
      <c r="AM1196" s="71"/>
      <c r="AN1196" s="71"/>
      <c r="AO1196" s="71"/>
      <c r="AP1196" s="77"/>
      <c r="AQ1196" s="77"/>
      <c r="AR1196" s="71"/>
    </row>
    <row r="1197" spans="2:44" x14ac:dyDescent="0.3">
      <c r="B1197" s="74"/>
      <c r="AJ1197" s="71"/>
      <c r="AK1197" s="71"/>
      <c r="AL1197" s="71"/>
      <c r="AM1197" s="71"/>
      <c r="AN1197" s="71"/>
      <c r="AO1197" s="71"/>
      <c r="AP1197" s="77"/>
      <c r="AQ1197" s="77"/>
      <c r="AR1197" s="71"/>
    </row>
    <row r="1198" spans="2:44" x14ac:dyDescent="0.3">
      <c r="B1198" s="74"/>
      <c r="AJ1198" s="71"/>
      <c r="AK1198" s="71"/>
      <c r="AL1198" s="71"/>
      <c r="AM1198" s="71"/>
      <c r="AN1198" s="71"/>
      <c r="AO1198" s="71"/>
      <c r="AP1198" s="77"/>
      <c r="AQ1198" s="77"/>
      <c r="AR1198" s="71"/>
    </row>
    <row r="1199" spans="2:44" x14ac:dyDescent="0.3">
      <c r="B1199" s="74"/>
      <c r="AJ1199" s="71"/>
      <c r="AK1199" s="71"/>
      <c r="AL1199" s="71"/>
      <c r="AM1199" s="71"/>
      <c r="AN1199" s="71"/>
      <c r="AO1199" s="71"/>
      <c r="AP1199" s="77"/>
      <c r="AQ1199" s="77"/>
      <c r="AR1199" s="71"/>
    </row>
    <row r="1200" spans="2:44" x14ac:dyDescent="0.3">
      <c r="B1200" s="74"/>
      <c r="AJ1200" s="71"/>
      <c r="AK1200" s="71"/>
      <c r="AL1200" s="71"/>
      <c r="AM1200" s="71"/>
      <c r="AN1200" s="71"/>
      <c r="AO1200" s="71"/>
      <c r="AP1200" s="77"/>
      <c r="AQ1200" s="77"/>
      <c r="AR1200" s="71"/>
    </row>
    <row r="1201" spans="2:44" x14ac:dyDescent="0.3">
      <c r="B1201" s="74"/>
      <c r="AJ1201" s="71"/>
      <c r="AK1201" s="71"/>
      <c r="AL1201" s="71"/>
      <c r="AM1201" s="71"/>
      <c r="AN1201" s="71"/>
      <c r="AO1201" s="71"/>
      <c r="AP1201" s="77"/>
      <c r="AQ1201" s="77"/>
      <c r="AR1201" s="71"/>
    </row>
    <row r="1202" spans="2:44" x14ac:dyDescent="0.3">
      <c r="B1202" s="74"/>
      <c r="AJ1202" s="71"/>
      <c r="AK1202" s="71"/>
      <c r="AL1202" s="71"/>
      <c r="AM1202" s="71"/>
      <c r="AN1202" s="71"/>
      <c r="AO1202" s="71"/>
      <c r="AP1202" s="77"/>
      <c r="AQ1202" s="77"/>
      <c r="AR1202" s="71"/>
    </row>
    <row r="1203" spans="2:44" x14ac:dyDescent="0.3">
      <c r="B1203" s="74"/>
      <c r="AJ1203" s="71"/>
      <c r="AK1203" s="71"/>
      <c r="AL1203" s="71"/>
      <c r="AM1203" s="71"/>
      <c r="AN1203" s="71"/>
      <c r="AO1203" s="71"/>
      <c r="AP1203" s="77"/>
      <c r="AQ1203" s="77"/>
      <c r="AR1203" s="71"/>
    </row>
    <row r="1204" spans="2:44" x14ac:dyDescent="0.3">
      <c r="B1204" s="74"/>
      <c r="AJ1204" s="71"/>
      <c r="AK1204" s="71"/>
      <c r="AL1204" s="71"/>
      <c r="AM1204" s="71"/>
      <c r="AN1204" s="71"/>
      <c r="AO1204" s="71"/>
      <c r="AP1204" s="77"/>
      <c r="AQ1204" s="77"/>
      <c r="AR1204" s="71"/>
    </row>
    <row r="1205" spans="2:44" x14ac:dyDescent="0.3">
      <c r="B1205" s="74"/>
      <c r="AJ1205" s="71"/>
      <c r="AK1205" s="71"/>
      <c r="AL1205" s="71"/>
      <c r="AM1205" s="71"/>
      <c r="AN1205" s="71"/>
      <c r="AO1205" s="71"/>
      <c r="AP1205" s="77"/>
      <c r="AQ1205" s="77"/>
      <c r="AR1205" s="71"/>
    </row>
    <row r="1206" spans="2:44" x14ac:dyDescent="0.3">
      <c r="B1206" s="74"/>
      <c r="AJ1206" s="71"/>
      <c r="AK1206" s="71"/>
      <c r="AL1206" s="71"/>
      <c r="AM1206" s="71"/>
      <c r="AN1206" s="71"/>
      <c r="AO1206" s="71"/>
      <c r="AP1206" s="77"/>
      <c r="AQ1206" s="77"/>
      <c r="AR1206" s="71"/>
    </row>
    <row r="1207" spans="2:44" x14ac:dyDescent="0.3">
      <c r="B1207" s="74"/>
      <c r="AJ1207" s="71"/>
      <c r="AK1207" s="71"/>
      <c r="AL1207" s="71"/>
      <c r="AM1207" s="71"/>
      <c r="AN1207" s="71"/>
      <c r="AO1207" s="71"/>
      <c r="AP1207" s="77"/>
      <c r="AQ1207" s="77"/>
      <c r="AR1207" s="71"/>
    </row>
    <row r="1208" spans="2:44" x14ac:dyDescent="0.3">
      <c r="B1208" s="74"/>
      <c r="AJ1208" s="71"/>
      <c r="AK1208" s="71"/>
      <c r="AL1208" s="71"/>
      <c r="AM1208" s="71"/>
      <c r="AN1208" s="71"/>
      <c r="AO1208" s="71"/>
      <c r="AP1208" s="77"/>
      <c r="AQ1208" s="77"/>
      <c r="AR1208" s="71"/>
    </row>
    <row r="1209" spans="2:44" x14ac:dyDescent="0.3">
      <c r="B1209" s="74"/>
      <c r="AJ1209" s="71"/>
      <c r="AK1209" s="71"/>
      <c r="AL1209" s="71"/>
      <c r="AM1209" s="71"/>
      <c r="AN1209" s="71"/>
      <c r="AO1209" s="71"/>
      <c r="AP1209" s="77"/>
      <c r="AQ1209" s="77"/>
      <c r="AR1209" s="71"/>
    </row>
    <row r="1210" spans="2:44" x14ac:dyDescent="0.3">
      <c r="B1210" s="74"/>
      <c r="AJ1210" s="71"/>
      <c r="AK1210" s="71"/>
      <c r="AL1210" s="71"/>
      <c r="AM1210" s="71"/>
      <c r="AN1210" s="71"/>
      <c r="AO1210" s="71"/>
      <c r="AP1210" s="77"/>
      <c r="AQ1210" s="77"/>
      <c r="AR1210" s="71"/>
    </row>
    <row r="1211" spans="2:44" x14ac:dyDescent="0.3">
      <c r="B1211" s="74"/>
      <c r="AJ1211" s="71"/>
      <c r="AK1211" s="71"/>
      <c r="AL1211" s="71"/>
      <c r="AM1211" s="71"/>
      <c r="AN1211" s="71"/>
      <c r="AO1211" s="71"/>
      <c r="AP1211" s="77"/>
      <c r="AQ1211" s="77"/>
      <c r="AR1211" s="71"/>
    </row>
    <row r="1212" spans="2:44" x14ac:dyDescent="0.3">
      <c r="B1212" s="74"/>
      <c r="AJ1212" s="71"/>
      <c r="AK1212" s="71"/>
      <c r="AL1212" s="71"/>
      <c r="AM1212" s="71"/>
      <c r="AN1212" s="71"/>
      <c r="AO1212" s="71"/>
      <c r="AP1212" s="77"/>
      <c r="AQ1212" s="77"/>
      <c r="AR1212" s="71"/>
    </row>
    <row r="1213" spans="2:44" x14ac:dyDescent="0.3">
      <c r="B1213" s="74"/>
      <c r="AJ1213" s="71"/>
      <c r="AK1213" s="71"/>
      <c r="AL1213" s="71"/>
      <c r="AM1213" s="71"/>
      <c r="AN1213" s="71"/>
      <c r="AO1213" s="71"/>
      <c r="AP1213" s="77"/>
      <c r="AQ1213" s="77"/>
      <c r="AR1213" s="71"/>
    </row>
    <row r="1214" spans="2:44" x14ac:dyDescent="0.3">
      <c r="B1214" s="74"/>
      <c r="AJ1214" s="71"/>
      <c r="AK1214" s="71"/>
      <c r="AL1214" s="71"/>
      <c r="AM1214" s="71"/>
      <c r="AN1214" s="71"/>
      <c r="AO1214" s="71"/>
      <c r="AP1214" s="77"/>
      <c r="AQ1214" s="77"/>
      <c r="AR1214" s="71"/>
    </row>
    <row r="1215" spans="2:44" x14ac:dyDescent="0.3">
      <c r="B1215" s="74"/>
      <c r="AJ1215" s="71"/>
      <c r="AK1215" s="71"/>
      <c r="AL1215" s="71"/>
      <c r="AM1215" s="71"/>
      <c r="AN1215" s="71"/>
      <c r="AO1215" s="71"/>
      <c r="AP1215" s="77"/>
      <c r="AQ1215" s="77"/>
      <c r="AR1215" s="71"/>
    </row>
    <row r="1216" spans="2:44" x14ac:dyDescent="0.3">
      <c r="B1216" s="74"/>
      <c r="AJ1216" s="71"/>
      <c r="AK1216" s="71"/>
      <c r="AL1216" s="71"/>
      <c r="AM1216" s="71"/>
      <c r="AN1216" s="71"/>
      <c r="AO1216" s="71"/>
      <c r="AP1216" s="77"/>
      <c r="AQ1216" s="77"/>
      <c r="AR1216" s="71"/>
    </row>
    <row r="1217" spans="2:44" x14ac:dyDescent="0.3">
      <c r="B1217" s="74"/>
      <c r="AJ1217" s="71"/>
      <c r="AK1217" s="71"/>
      <c r="AL1217" s="71"/>
      <c r="AM1217" s="71"/>
      <c r="AN1217" s="71"/>
      <c r="AO1217" s="71"/>
      <c r="AP1217" s="77"/>
      <c r="AQ1217" s="77"/>
      <c r="AR1217" s="71"/>
    </row>
    <row r="1218" spans="2:44" x14ac:dyDescent="0.3">
      <c r="B1218" s="74"/>
      <c r="AJ1218" s="71"/>
      <c r="AK1218" s="71"/>
      <c r="AL1218" s="71"/>
      <c r="AM1218" s="71"/>
      <c r="AN1218" s="71"/>
      <c r="AO1218" s="71"/>
      <c r="AP1218" s="77"/>
      <c r="AQ1218" s="77"/>
      <c r="AR1218" s="71"/>
    </row>
    <row r="1219" spans="2:44" x14ac:dyDescent="0.3">
      <c r="B1219" s="74"/>
      <c r="AJ1219" s="71"/>
      <c r="AK1219" s="71"/>
      <c r="AL1219" s="71"/>
      <c r="AM1219" s="71"/>
      <c r="AN1219" s="71"/>
      <c r="AO1219" s="71"/>
      <c r="AP1219" s="77"/>
      <c r="AQ1219" s="77"/>
      <c r="AR1219" s="71"/>
    </row>
    <row r="1220" spans="2:44" x14ac:dyDescent="0.3">
      <c r="B1220" s="74"/>
      <c r="AJ1220" s="71"/>
      <c r="AK1220" s="71"/>
      <c r="AL1220" s="71"/>
      <c r="AM1220" s="71"/>
      <c r="AN1220" s="71"/>
      <c r="AO1220" s="71"/>
      <c r="AP1220" s="77"/>
      <c r="AQ1220" s="77"/>
      <c r="AR1220" s="71"/>
    </row>
    <row r="1221" spans="2:44" x14ac:dyDescent="0.3">
      <c r="B1221" s="74"/>
      <c r="AJ1221" s="71"/>
      <c r="AK1221" s="71"/>
      <c r="AL1221" s="71"/>
      <c r="AM1221" s="71"/>
      <c r="AN1221" s="71"/>
      <c r="AO1221" s="71"/>
      <c r="AP1221" s="77"/>
      <c r="AQ1221" s="77"/>
      <c r="AR1221" s="71"/>
    </row>
    <row r="1222" spans="2:44" x14ac:dyDescent="0.3">
      <c r="B1222" s="74"/>
      <c r="AJ1222" s="71"/>
      <c r="AK1222" s="71"/>
      <c r="AL1222" s="71"/>
      <c r="AM1222" s="71"/>
      <c r="AN1222" s="71"/>
      <c r="AO1222" s="71"/>
      <c r="AP1222" s="77"/>
      <c r="AQ1222" s="77"/>
      <c r="AR1222" s="71"/>
    </row>
    <row r="1223" spans="2:44" x14ac:dyDescent="0.3">
      <c r="B1223" s="74"/>
      <c r="AJ1223" s="71"/>
      <c r="AK1223" s="71"/>
      <c r="AL1223" s="71"/>
      <c r="AM1223" s="71"/>
      <c r="AN1223" s="71"/>
      <c r="AO1223" s="71"/>
      <c r="AP1223" s="77"/>
      <c r="AQ1223" s="77"/>
      <c r="AR1223" s="71"/>
    </row>
    <row r="1224" spans="2:44" x14ac:dyDescent="0.3">
      <c r="B1224" s="74"/>
      <c r="AJ1224" s="71"/>
      <c r="AK1224" s="71"/>
      <c r="AL1224" s="71"/>
      <c r="AM1224" s="71"/>
      <c r="AN1224" s="71"/>
      <c r="AO1224" s="71"/>
      <c r="AP1224" s="77"/>
      <c r="AQ1224" s="77"/>
      <c r="AR1224" s="71"/>
    </row>
    <row r="1225" spans="2:44" x14ac:dyDescent="0.3">
      <c r="B1225" s="74"/>
      <c r="AJ1225" s="71"/>
      <c r="AK1225" s="71"/>
      <c r="AL1225" s="71"/>
      <c r="AM1225" s="71"/>
      <c r="AN1225" s="71"/>
      <c r="AO1225" s="71"/>
      <c r="AP1225" s="77"/>
      <c r="AQ1225" s="77"/>
      <c r="AR1225" s="71"/>
    </row>
    <row r="1226" spans="2:44" x14ac:dyDescent="0.3">
      <c r="B1226" s="74"/>
      <c r="AJ1226" s="71"/>
      <c r="AK1226" s="71"/>
      <c r="AL1226" s="71"/>
      <c r="AM1226" s="71"/>
      <c r="AN1226" s="71"/>
      <c r="AO1226" s="71"/>
      <c r="AP1226" s="77"/>
      <c r="AQ1226" s="77"/>
      <c r="AR1226" s="71"/>
    </row>
    <row r="1227" spans="2:44" x14ac:dyDescent="0.3">
      <c r="B1227" s="74"/>
      <c r="AJ1227" s="71"/>
      <c r="AK1227" s="71"/>
      <c r="AL1227" s="71"/>
      <c r="AM1227" s="71"/>
      <c r="AN1227" s="71"/>
      <c r="AO1227" s="71"/>
      <c r="AP1227" s="77"/>
      <c r="AQ1227" s="77"/>
      <c r="AR1227" s="71"/>
    </row>
    <row r="1228" spans="2:44" x14ac:dyDescent="0.3">
      <c r="B1228" s="74"/>
      <c r="AJ1228" s="71"/>
      <c r="AK1228" s="71"/>
      <c r="AL1228" s="71"/>
      <c r="AM1228" s="71"/>
      <c r="AN1228" s="71"/>
      <c r="AO1228" s="71"/>
      <c r="AP1228" s="77"/>
      <c r="AQ1228" s="77"/>
      <c r="AR1228" s="71"/>
    </row>
    <row r="1229" spans="2:44" x14ac:dyDescent="0.3">
      <c r="B1229" s="74"/>
      <c r="AJ1229" s="71"/>
      <c r="AK1229" s="71"/>
      <c r="AL1229" s="71"/>
      <c r="AM1229" s="71"/>
      <c r="AN1229" s="71"/>
      <c r="AO1229" s="71"/>
      <c r="AP1229" s="77"/>
      <c r="AQ1229" s="77"/>
      <c r="AR1229" s="71"/>
    </row>
    <row r="1230" spans="2:44" x14ac:dyDescent="0.3">
      <c r="B1230" s="74"/>
      <c r="AJ1230" s="71"/>
      <c r="AK1230" s="71"/>
      <c r="AL1230" s="71"/>
      <c r="AM1230" s="71"/>
      <c r="AN1230" s="71"/>
      <c r="AO1230" s="71"/>
      <c r="AP1230" s="77"/>
      <c r="AQ1230" s="77"/>
      <c r="AR1230" s="71"/>
    </row>
    <row r="1231" spans="2:44" x14ac:dyDescent="0.3">
      <c r="B1231" s="74"/>
      <c r="AJ1231" s="71"/>
      <c r="AK1231" s="71"/>
      <c r="AL1231" s="71"/>
      <c r="AM1231" s="71"/>
      <c r="AN1231" s="71"/>
      <c r="AO1231" s="71"/>
      <c r="AP1231" s="77"/>
      <c r="AQ1231" s="77"/>
      <c r="AR1231" s="71"/>
    </row>
    <row r="1232" spans="2:44" x14ac:dyDescent="0.3">
      <c r="B1232" s="74"/>
      <c r="AJ1232" s="71"/>
      <c r="AK1232" s="71"/>
      <c r="AL1232" s="71"/>
      <c r="AM1232" s="71"/>
      <c r="AN1232" s="71"/>
      <c r="AO1232" s="71"/>
      <c r="AP1232" s="77"/>
      <c r="AQ1232" s="77"/>
      <c r="AR1232" s="71"/>
    </row>
    <row r="1233" spans="2:44" x14ac:dyDescent="0.3">
      <c r="B1233" s="74"/>
      <c r="AJ1233" s="71"/>
      <c r="AK1233" s="71"/>
      <c r="AL1233" s="71"/>
      <c r="AM1233" s="71"/>
      <c r="AN1233" s="71"/>
      <c r="AO1233" s="71"/>
      <c r="AP1233" s="77"/>
      <c r="AQ1233" s="77"/>
      <c r="AR1233" s="71"/>
    </row>
    <row r="1234" spans="2:44" x14ac:dyDescent="0.3">
      <c r="B1234" s="74"/>
      <c r="AJ1234" s="71"/>
      <c r="AK1234" s="71"/>
      <c r="AL1234" s="71"/>
      <c r="AM1234" s="71"/>
      <c r="AN1234" s="71"/>
      <c r="AO1234" s="71"/>
      <c r="AP1234" s="77"/>
      <c r="AQ1234" s="77"/>
      <c r="AR1234" s="71"/>
    </row>
    <row r="1235" spans="2:44" x14ac:dyDescent="0.3">
      <c r="B1235" s="74"/>
      <c r="AJ1235" s="71"/>
      <c r="AK1235" s="71"/>
      <c r="AL1235" s="71"/>
      <c r="AM1235" s="71"/>
      <c r="AN1235" s="71"/>
      <c r="AO1235" s="71"/>
      <c r="AP1235" s="77"/>
      <c r="AQ1235" s="77"/>
      <c r="AR1235" s="71"/>
    </row>
    <row r="1236" spans="2:44" x14ac:dyDescent="0.3">
      <c r="B1236" s="74"/>
      <c r="AJ1236" s="71"/>
      <c r="AK1236" s="71"/>
      <c r="AL1236" s="71"/>
      <c r="AM1236" s="71"/>
      <c r="AN1236" s="71"/>
      <c r="AO1236" s="71"/>
      <c r="AP1236" s="77"/>
      <c r="AQ1236" s="77"/>
      <c r="AR1236" s="71"/>
    </row>
    <row r="1237" spans="2:44" x14ac:dyDescent="0.3">
      <c r="B1237" s="74"/>
      <c r="AJ1237" s="71"/>
      <c r="AK1237" s="71"/>
      <c r="AL1237" s="71"/>
      <c r="AM1237" s="71"/>
      <c r="AN1237" s="71"/>
      <c r="AO1237" s="71"/>
      <c r="AP1237" s="77"/>
      <c r="AQ1237" s="77"/>
      <c r="AR1237" s="71"/>
    </row>
    <row r="1238" spans="2:44" x14ac:dyDescent="0.3">
      <c r="B1238" s="74"/>
      <c r="AJ1238" s="71"/>
      <c r="AK1238" s="71"/>
      <c r="AL1238" s="71"/>
      <c r="AM1238" s="71"/>
      <c r="AN1238" s="71"/>
      <c r="AO1238" s="71"/>
      <c r="AP1238" s="77"/>
      <c r="AQ1238" s="77"/>
      <c r="AR1238" s="71"/>
    </row>
    <row r="1239" spans="2:44" x14ac:dyDescent="0.3">
      <c r="B1239" s="74"/>
      <c r="AJ1239" s="71"/>
      <c r="AK1239" s="71"/>
      <c r="AL1239" s="71"/>
      <c r="AM1239" s="71"/>
      <c r="AN1239" s="71"/>
      <c r="AO1239" s="71"/>
      <c r="AP1239" s="77"/>
      <c r="AQ1239" s="77"/>
      <c r="AR1239" s="71"/>
    </row>
    <row r="1240" spans="2:44" x14ac:dyDescent="0.3">
      <c r="AJ1240" s="71"/>
      <c r="AK1240" s="71"/>
      <c r="AL1240" s="71"/>
      <c r="AM1240" s="71"/>
      <c r="AN1240" s="71"/>
      <c r="AO1240" s="71"/>
      <c r="AP1240" s="77"/>
      <c r="AQ1240" s="77"/>
      <c r="AR1240" s="71"/>
    </row>
    <row r="1241" spans="2:44" x14ac:dyDescent="0.3">
      <c r="AJ1241" s="71"/>
      <c r="AK1241" s="71"/>
      <c r="AL1241" s="71"/>
      <c r="AM1241" s="71"/>
      <c r="AN1241" s="71"/>
      <c r="AO1241" s="71"/>
      <c r="AP1241" s="77"/>
      <c r="AQ1241" s="77"/>
      <c r="AR1241" s="71"/>
    </row>
    <row r="1242" spans="2:44" x14ac:dyDescent="0.3">
      <c r="AJ1242" s="71"/>
      <c r="AK1242" s="71"/>
      <c r="AL1242" s="71"/>
      <c r="AM1242" s="71"/>
      <c r="AN1242" s="71"/>
      <c r="AO1242" s="71"/>
      <c r="AP1242" s="77"/>
      <c r="AQ1242" s="77"/>
      <c r="AR1242" s="71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5">
    <mergeCell ref="A2:A3"/>
    <mergeCell ref="B2:B3"/>
    <mergeCell ref="C2:F2"/>
    <mergeCell ref="G2:J2"/>
    <mergeCell ref="K2:M2"/>
    <mergeCell ref="AO2:AR2"/>
    <mergeCell ref="C1:D1"/>
    <mergeCell ref="F1:J1"/>
    <mergeCell ref="R1:T1"/>
    <mergeCell ref="N2:T2"/>
    <mergeCell ref="U2:W2"/>
    <mergeCell ref="X2:AA2"/>
    <mergeCell ref="AB2:AH2"/>
    <mergeCell ref="AI2:AN2"/>
    <mergeCell ref="P1:Q1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4 AF58 AA58 F58 J58 Q5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showGridLines="0" zoomScale="90" zoomScaleNormal="90" workbookViewId="0">
      <selection activeCell="G47" sqref="G47"/>
    </sheetView>
  </sheetViews>
  <sheetFormatPr defaultColWidth="9.1796875" defaultRowHeight="10.5" x14ac:dyDescent="0.25"/>
  <cols>
    <col min="1" max="2" width="9.1796875" style="6"/>
    <col min="3" max="3" width="57.81640625" style="6" bestFit="1" customWidth="1"/>
    <col min="4" max="4" width="25.1796875" style="6" customWidth="1"/>
    <col min="5" max="5" width="22.54296875" style="6" customWidth="1"/>
    <col min="6" max="6" width="19.1796875" style="6" bestFit="1" customWidth="1"/>
    <col min="7" max="7" width="17.7265625" style="6" bestFit="1" customWidth="1"/>
    <col min="8" max="8" width="10.1796875" style="6" bestFit="1" customWidth="1"/>
    <col min="9" max="10" width="17.7265625" style="6" bestFit="1" customWidth="1"/>
    <col min="11" max="11" width="13.26953125" style="6" customWidth="1"/>
    <col min="12" max="13" width="17.7265625" style="6" bestFit="1" customWidth="1"/>
    <col min="14" max="14" width="10" style="6" bestFit="1" customWidth="1"/>
    <col min="15" max="15" width="14.7265625" style="6" customWidth="1"/>
    <col min="16" max="16" width="12.453125" style="6" customWidth="1"/>
    <col min="17" max="17" width="9.1796875" style="6"/>
    <col min="18" max="18" width="16.7265625" style="6" bestFit="1" customWidth="1"/>
    <col min="19" max="16384" width="9.1796875" style="6"/>
  </cols>
  <sheetData>
    <row r="1" spans="1:18" ht="36.75" customHeight="1" thickBot="1" x14ac:dyDescent="0.3">
      <c r="A1" s="255" t="s">
        <v>65</v>
      </c>
      <c r="B1" s="255" t="s">
        <v>66</v>
      </c>
      <c r="C1" s="255"/>
      <c r="D1" s="255" t="s">
        <v>199</v>
      </c>
      <c r="E1" s="255" t="s">
        <v>67</v>
      </c>
      <c r="F1" s="259" t="s">
        <v>68</v>
      </c>
      <c r="G1" s="260"/>
      <c r="H1" s="261"/>
      <c r="I1" s="262" t="s">
        <v>200</v>
      </c>
      <c r="J1" s="263"/>
      <c r="K1" s="264"/>
      <c r="L1" s="249" t="s">
        <v>201</v>
      </c>
      <c r="M1" s="250"/>
      <c r="N1" s="251"/>
      <c r="O1" s="252" t="s">
        <v>69</v>
      </c>
    </row>
    <row r="2" spans="1:18" ht="30.75" customHeight="1" thickBot="1" x14ac:dyDescent="0.3">
      <c r="A2" s="256"/>
      <c r="B2" s="257"/>
      <c r="C2" s="256"/>
      <c r="D2" s="258"/>
      <c r="E2" s="256"/>
      <c r="F2" s="7" t="s">
        <v>70</v>
      </c>
      <c r="G2" s="8" t="s">
        <v>71</v>
      </c>
      <c r="H2" s="9" t="s">
        <v>72</v>
      </c>
      <c r="I2" s="8" t="s">
        <v>70</v>
      </c>
      <c r="J2" s="8" t="s">
        <v>71</v>
      </c>
      <c r="K2" s="10" t="s">
        <v>72</v>
      </c>
      <c r="L2" s="11" t="s">
        <v>70</v>
      </c>
      <c r="M2" s="12" t="s">
        <v>71</v>
      </c>
      <c r="N2" s="13" t="s">
        <v>72</v>
      </c>
      <c r="O2" s="253"/>
    </row>
    <row r="3" spans="1:18" ht="12.5" x14ac:dyDescent="0.25">
      <c r="A3" s="14" t="s">
        <v>73</v>
      </c>
      <c r="B3" s="15" t="s">
        <v>74</v>
      </c>
      <c r="C3" s="1" t="s">
        <v>75</v>
      </c>
      <c r="D3" s="16">
        <v>1974320</v>
      </c>
      <c r="E3" s="16">
        <v>1480740</v>
      </c>
      <c r="F3" s="16">
        <f>'Dane - 30 kwietnia 2021 r'!Z5</f>
        <v>6135577.9800000004</v>
      </c>
      <c r="G3" s="16">
        <f>F3/'Dane - 30 kwietnia 2021 r'!$B$1</f>
        <v>1343929.9908003679</v>
      </c>
      <c r="H3" s="17">
        <f>G3/E3</f>
        <v>0.90760700109429604</v>
      </c>
      <c r="I3" s="16">
        <f>'Dane - 30 kwietnia 2021 r'!AK5</f>
        <v>382500</v>
      </c>
      <c r="J3" s="16">
        <f>I3/'Dane - 30 kwietnia 2021 r'!$B$1</f>
        <v>83782.362991194634</v>
      </c>
      <c r="K3" s="17">
        <f>J3/E3</f>
        <v>5.6581414016771775E-2</v>
      </c>
      <c r="L3" s="16">
        <f>'Dane - 30 kwietnia 2021 r'!AQ5</f>
        <v>0</v>
      </c>
      <c r="M3" s="16">
        <f>L3/'Dane - 30 kwietnia 2021 r'!$B$1</f>
        <v>0</v>
      </c>
      <c r="N3" s="17">
        <f>M3/E3</f>
        <v>0</v>
      </c>
      <c r="O3" s="19">
        <f>'Dane - 30 kwietnia 2021 r'!X5</f>
        <v>1</v>
      </c>
      <c r="P3" s="227"/>
      <c r="R3" s="230">
        <v>0.75</v>
      </c>
    </row>
    <row r="4" spans="1:18" ht="12.5" x14ac:dyDescent="0.25">
      <c r="A4" s="20" t="s">
        <v>73</v>
      </c>
      <c r="B4" s="21" t="s">
        <v>76</v>
      </c>
      <c r="C4" s="2" t="s">
        <v>77</v>
      </c>
      <c r="D4" s="22">
        <v>3673999.9999999907</v>
      </c>
      <c r="E4" s="22">
        <v>2755500</v>
      </c>
      <c r="F4" s="22">
        <f>'Dane - 30 kwietnia 2021 r'!Z6</f>
        <v>11218808.637499999</v>
      </c>
      <c r="G4" s="22">
        <f>F4/'Dane - 30 kwietnia 2021 r'!$B$1</f>
        <v>2457355.0263941819</v>
      </c>
      <c r="H4" s="18">
        <f t="shared" ref="H4:H56" si="0">G4/E4</f>
        <v>0.89180004586978112</v>
      </c>
      <c r="I4" s="22">
        <f>'Dane - 30 kwietnia 2021 r'!AK6</f>
        <v>10519807.399999999</v>
      </c>
      <c r="J4" s="22">
        <f>I4/'Dane - 30 kwietnia 2021 r'!$B$1</f>
        <v>2304246.5939457654</v>
      </c>
      <c r="K4" s="18">
        <f>J4/E4</f>
        <v>0.83623538158075317</v>
      </c>
      <c r="L4" s="22">
        <f>'Dane - 30 kwietnia 2021 r'!AQ6</f>
        <v>9223288.5500000007</v>
      </c>
      <c r="M4" s="22">
        <f>L4/'Dane - 30 kwietnia 2021 r'!$B$1</f>
        <v>2020258.5863232138</v>
      </c>
      <c r="N4" s="18">
        <f t="shared" ref="N4:N56" si="1">M4/E4</f>
        <v>0.7331731396564013</v>
      </c>
      <c r="O4" s="23">
        <f>'Dane - 30 kwietnia 2021 r'!X6</f>
        <v>265</v>
      </c>
      <c r="P4" s="227"/>
      <c r="R4" s="230">
        <v>0.75</v>
      </c>
    </row>
    <row r="5" spans="1:18" ht="12.5" x14ac:dyDescent="0.25">
      <c r="A5" s="20" t="s">
        <v>73</v>
      </c>
      <c r="B5" s="21" t="s">
        <v>78</v>
      </c>
      <c r="C5" s="2" t="s">
        <v>79</v>
      </c>
      <c r="D5" s="22">
        <v>2350000</v>
      </c>
      <c r="E5" s="22">
        <v>1762500</v>
      </c>
      <c r="F5" s="22">
        <f>'Dane - 30 kwietnia 2021 r'!Z7</f>
        <v>3145888.14</v>
      </c>
      <c r="G5" s="22">
        <f>F5/'Dane - 30 kwietnia 2021 r'!$B$1</f>
        <v>689071.74398738332</v>
      </c>
      <c r="H5" s="18">
        <f t="shared" si="0"/>
        <v>0.39096269162404729</v>
      </c>
      <c r="I5" s="22">
        <f>'Dane - 30 kwietnia 2021 r'!AK7</f>
        <v>640720.42000000004</v>
      </c>
      <c r="J5" s="22">
        <f>I5/'Dane - 30 kwietnia 2021 r'!$B$1</f>
        <v>140342.66876943971</v>
      </c>
      <c r="K5" s="18">
        <f>J5/E5</f>
        <v>7.9627046110320399E-2</v>
      </c>
      <c r="L5" s="22">
        <f>'Dane - 30 kwietnia 2021 r'!AQ7</f>
        <v>0</v>
      </c>
      <c r="M5" s="22">
        <f>L5/'Dane - 30 kwietnia 2021 r'!$B$1</f>
        <v>0</v>
      </c>
      <c r="N5" s="18">
        <f t="shared" si="1"/>
        <v>0</v>
      </c>
      <c r="O5" s="23">
        <f>'Dane - 30 kwietnia 2021 r'!X7</f>
        <v>2</v>
      </c>
      <c r="P5" s="227"/>
      <c r="R5" s="230">
        <v>0.75</v>
      </c>
    </row>
    <row r="6" spans="1:18" ht="12.5" x14ac:dyDescent="0.25">
      <c r="A6" s="40" t="s">
        <v>73</v>
      </c>
      <c r="B6" s="41" t="s">
        <v>80</v>
      </c>
      <c r="C6" s="42" t="s">
        <v>81</v>
      </c>
      <c r="D6" s="43">
        <v>36485603</v>
      </c>
      <c r="E6" s="43">
        <v>27364202</v>
      </c>
      <c r="F6" s="43">
        <f t="shared" ref="F6:M6" si="2">SUM(F7:F9)</f>
        <v>104472191.92749999</v>
      </c>
      <c r="G6" s="43">
        <f t="shared" si="2"/>
        <v>22883469.559622373</v>
      </c>
      <c r="H6" s="44">
        <f t="shared" si="0"/>
        <v>0.83625568761779978</v>
      </c>
      <c r="I6" s="43">
        <f t="shared" si="2"/>
        <v>93807986.819999993</v>
      </c>
      <c r="J6" s="43">
        <f t="shared" si="2"/>
        <v>20547594.256801158</v>
      </c>
      <c r="K6" s="44">
        <f>J6/E6</f>
        <v>0.75089323842884792</v>
      </c>
      <c r="L6" s="43">
        <f t="shared" si="2"/>
        <v>73887313.169999987</v>
      </c>
      <c r="M6" s="43">
        <f t="shared" si="2"/>
        <v>16184192.660007883</v>
      </c>
      <c r="N6" s="44">
        <f t="shared" si="1"/>
        <v>0.5914366755517988</v>
      </c>
      <c r="O6" s="45">
        <f>SUM(O7:O9)</f>
        <v>37</v>
      </c>
      <c r="P6" s="227"/>
      <c r="R6" s="230">
        <v>0.75</v>
      </c>
    </row>
    <row r="7" spans="1:18" ht="12.5" x14ac:dyDescent="0.25">
      <c r="A7" s="20" t="s">
        <v>73</v>
      </c>
      <c r="B7" s="21" t="s">
        <v>82</v>
      </c>
      <c r="C7" s="2" t="s">
        <v>83</v>
      </c>
      <c r="D7" s="22">
        <v>19049999.999999952</v>
      </c>
      <c r="E7" s="22">
        <v>14287500</v>
      </c>
      <c r="F7" s="22">
        <f>'Dane - 30 kwietnia 2021 r'!Z9</f>
        <v>62279533.094999999</v>
      </c>
      <c r="G7" s="22">
        <f>F7/'Dane - 30 kwietnia 2021 r'!$B$1</f>
        <v>13641637.774346167</v>
      </c>
      <c r="H7" s="18">
        <f t="shared" si="0"/>
        <v>0.95479529479238268</v>
      </c>
      <c r="I7" s="22">
        <f>'Dane - 30 kwietnia 2021 r'!AK9</f>
        <v>62709884.319999993</v>
      </c>
      <c r="J7" s="22">
        <f>I7/'Dane - 30 kwietnia 2021 r'!$B$1</f>
        <v>13735901.414991017</v>
      </c>
      <c r="K7" s="18">
        <f>J7/E7</f>
        <v>0.9613929249337545</v>
      </c>
      <c r="L7" s="22">
        <f>'Dane - 30 kwietnia 2021 r'!AQ9</f>
        <v>51632176.079999998</v>
      </c>
      <c r="M7" s="22">
        <f>L7/'Dane - 30 kwietnia 2021 r'!$B$1</f>
        <v>11309452.858457088</v>
      </c>
      <c r="N7" s="18">
        <f t="shared" si="1"/>
        <v>0.7915627547476527</v>
      </c>
      <c r="O7" s="23">
        <f>'Dane - 30 kwietnia 2021 r'!X9</f>
        <v>14</v>
      </c>
      <c r="P7" s="227"/>
      <c r="R7" s="231">
        <v>0.75</v>
      </c>
    </row>
    <row r="8" spans="1:18" ht="12.5" x14ac:dyDescent="0.25">
      <c r="A8" s="20" t="s">
        <v>73</v>
      </c>
      <c r="B8" s="21" t="s">
        <v>84</v>
      </c>
      <c r="C8" s="2" t="s">
        <v>81</v>
      </c>
      <c r="D8" s="232">
        <v>17115603</v>
      </c>
      <c r="E8" s="22">
        <v>12836702</v>
      </c>
      <c r="F8" s="22">
        <f>'Dane - 30 kwietnia 2021 r'!Z10</f>
        <v>41795915.452500001</v>
      </c>
      <c r="G8" s="22">
        <f>F8/'Dane - 30 kwietnia 2021 r'!$B$1</f>
        <v>9154929.5686029699</v>
      </c>
      <c r="H8" s="18">
        <f t="shared" si="0"/>
        <v>0.71318392906550065</v>
      </c>
      <c r="I8" s="22">
        <f>'Dane - 30 kwietnia 2021 r'!AK10</f>
        <v>30701359.150000002</v>
      </c>
      <c r="J8" s="22">
        <f>I8/'Dane - 30 kwietnia 2021 r'!$B$1</f>
        <v>6724790.631708065</v>
      </c>
      <c r="K8" s="18">
        <f t="shared" ref="K8:K56" si="3">J8/E8</f>
        <v>0.52387214657690617</v>
      </c>
      <c r="L8" s="22">
        <f>'Dane - 30 kwietnia 2021 r'!AQ10</f>
        <v>21858393.739999998</v>
      </c>
      <c r="M8" s="22">
        <f>L8/'Dane - 30 kwietnia 2021 r'!$B$1</f>
        <v>4787837.5914487224</v>
      </c>
      <c r="N8" s="18">
        <f t="shared" si="1"/>
        <v>0.37298034895946969</v>
      </c>
      <c r="O8" s="23">
        <f>'Dane - 30 kwietnia 2021 r'!X10</f>
        <v>11</v>
      </c>
      <c r="P8" s="227"/>
      <c r="R8" s="231">
        <v>0.75</v>
      </c>
    </row>
    <row r="9" spans="1:18" ht="12.5" x14ac:dyDescent="0.25">
      <c r="A9" s="20" t="s">
        <v>73</v>
      </c>
      <c r="B9" s="21" t="s">
        <v>85</v>
      </c>
      <c r="C9" s="2" t="s">
        <v>86</v>
      </c>
      <c r="D9" s="22">
        <v>319999.99999999919</v>
      </c>
      <c r="E9" s="22">
        <v>240000</v>
      </c>
      <c r="F9" s="22">
        <f>'Dane - 30 kwietnia 2021 r'!Z11</f>
        <v>396743.38</v>
      </c>
      <c r="G9" s="22">
        <f>F9/'Dane - 30 kwietnia 2021 r'!$B$1</f>
        <v>86902.216673237825</v>
      </c>
      <c r="H9" s="18">
        <f t="shared" si="0"/>
        <v>0.36209256947182428</v>
      </c>
      <c r="I9" s="22">
        <f>'Dane - 30 kwietnia 2021 r'!AK11</f>
        <v>396743.35000000003</v>
      </c>
      <c r="J9" s="22">
        <f>I9/'Dane - 30 kwietnia 2021 r'!$B$1</f>
        <v>86902.210102072102</v>
      </c>
      <c r="K9" s="18">
        <f t="shared" si="3"/>
        <v>0.36209254209196712</v>
      </c>
      <c r="L9" s="22">
        <f>'Dane - 30 kwietnia 2021 r'!AQ11</f>
        <v>396743.35</v>
      </c>
      <c r="M9" s="22">
        <f>L9/'Dane - 30 kwietnia 2021 r'!$B$1</f>
        <v>86902.210102072102</v>
      </c>
      <c r="N9" s="18">
        <f t="shared" si="1"/>
        <v>0.36209254209196712</v>
      </c>
      <c r="O9" s="23">
        <f>'Dane - 30 kwietnia 2021 r'!X11</f>
        <v>12</v>
      </c>
      <c r="P9" s="227"/>
      <c r="R9" s="231">
        <v>0.75</v>
      </c>
    </row>
    <row r="10" spans="1:18" ht="12.5" x14ac:dyDescent="0.25">
      <c r="A10" s="20" t="s">
        <v>73</v>
      </c>
      <c r="B10" s="21" t="s">
        <v>87</v>
      </c>
      <c r="C10" s="2" t="s">
        <v>88</v>
      </c>
      <c r="D10" s="22">
        <v>7520000</v>
      </c>
      <c r="E10" s="22">
        <v>5640000</v>
      </c>
      <c r="F10" s="22">
        <f>'Dane - 30 kwietnia 2021 r'!Z12</f>
        <v>18807078.579999998</v>
      </c>
      <c r="G10" s="22">
        <f>F10/'Dane - 30 kwietnia 2021 r'!$B$1</f>
        <v>4119481.0049502775</v>
      </c>
      <c r="H10" s="18">
        <f t="shared" si="0"/>
        <v>0.73040443350182227</v>
      </c>
      <c r="I10" s="22">
        <f>'Dane - 30 kwietnia 2021 r'!AK12</f>
        <v>14656006.710000001</v>
      </c>
      <c r="J10" s="22">
        <f>I10/'Dane - 30 kwietnia 2021 r'!$B$1</f>
        <v>3210234.9651728217</v>
      </c>
      <c r="K10" s="18">
        <f t="shared" si="3"/>
        <v>0.56919059666184779</v>
      </c>
      <c r="L10" s="22">
        <f>'Dane - 30 kwietnia 2021 r'!AQ12</f>
        <v>10410481.140000001</v>
      </c>
      <c r="M10" s="22">
        <f>L10/'Dane - 30 kwietnia 2021 r'!$B$1</f>
        <v>2280299.8948613484</v>
      </c>
      <c r="N10" s="18">
        <f t="shared" si="1"/>
        <v>0.404308491996693</v>
      </c>
      <c r="O10" s="23">
        <f>'Dane - 30 kwietnia 2021 r'!X12</f>
        <v>11</v>
      </c>
      <c r="P10" s="227"/>
      <c r="R10" s="230">
        <v>0.75</v>
      </c>
    </row>
    <row r="11" spans="1:18" ht="12.5" x14ac:dyDescent="0.25">
      <c r="A11" s="20" t="s">
        <v>73</v>
      </c>
      <c r="B11" s="21" t="s">
        <v>89</v>
      </c>
      <c r="C11" s="2" t="s">
        <v>90</v>
      </c>
      <c r="D11" s="22">
        <v>14700474</v>
      </c>
      <c r="E11" s="22">
        <v>7350237</v>
      </c>
      <c r="F11" s="22">
        <f>'Dane - 30 kwietnia 2021 r'!Z13</f>
        <v>27490381</v>
      </c>
      <c r="G11" s="22">
        <f>F11/'Dane - 30 kwietnia 2021 r'!$B$1</f>
        <v>6021461.6462960523</v>
      </c>
      <c r="H11" s="18">
        <f t="shared" si="0"/>
        <v>0.81922006682179804</v>
      </c>
      <c r="I11" s="22">
        <f>'Dane - 30 kwietnia 2021 r'!AK13</f>
        <v>26835697.870000001</v>
      </c>
      <c r="J11" s="22">
        <f>I11/'Dane - 30 kwietnia 2021 r'!$B$1</f>
        <v>5878060.6014807029</v>
      </c>
      <c r="K11" s="18">
        <f t="shared" si="3"/>
        <v>0.79971034967725574</v>
      </c>
      <c r="L11" s="22">
        <f>'Dane - 30 kwietnia 2021 r'!AQ13</f>
        <v>26835697.870000001</v>
      </c>
      <c r="M11" s="22">
        <f>L11/'Dane - 30 kwietnia 2021 r'!$B$1</f>
        <v>5878060.6014807029</v>
      </c>
      <c r="N11" s="18">
        <f t="shared" si="1"/>
        <v>0.79971034967725574</v>
      </c>
      <c r="O11" s="23">
        <f>'Dane - 30 kwietnia 2021 r'!X13</f>
        <v>154</v>
      </c>
      <c r="P11" s="227"/>
      <c r="R11" s="230">
        <v>0.5</v>
      </c>
    </row>
    <row r="12" spans="1:18" ht="12.5" x14ac:dyDescent="0.25">
      <c r="A12" s="20" t="s">
        <v>73</v>
      </c>
      <c r="B12" s="21" t="s">
        <v>91</v>
      </c>
      <c r="C12" s="2" t="s">
        <v>92</v>
      </c>
      <c r="D12" s="22">
        <v>619999.99999999837</v>
      </c>
      <c r="E12" s="22">
        <v>465000</v>
      </c>
      <c r="F12" s="22">
        <f>'Dane - 30 kwietnia 2021 r'!Z14</f>
        <v>2025000</v>
      </c>
      <c r="G12" s="22">
        <f>F12/'Dane - 30 kwietnia 2021 r'!$B$1</f>
        <v>443553.68642397155</v>
      </c>
      <c r="H12" s="18">
        <f t="shared" si="0"/>
        <v>0.95387889553542271</v>
      </c>
      <c r="I12" s="22">
        <f>'Dane - 30 kwietnia 2021 r'!AK14</f>
        <v>212737.2</v>
      </c>
      <c r="J12" s="22">
        <f>I12/'Dane - 30 kwietnia 2021 r'!$B$1</f>
        <v>46597.71323432777</v>
      </c>
      <c r="K12" s="18">
        <f t="shared" si="3"/>
        <v>0.10021013598780165</v>
      </c>
      <c r="L12" s="22">
        <f>'Dane - 30 kwietnia 2021 r'!AQ14</f>
        <v>212737.2</v>
      </c>
      <c r="M12" s="22">
        <f>L12/'Dane - 30 kwietnia 2021 r'!$B$1</f>
        <v>46597.71323432777</v>
      </c>
      <c r="N12" s="18">
        <f t="shared" si="1"/>
        <v>0.10021013598780165</v>
      </c>
      <c r="O12" s="23">
        <f>'Dane - 30 kwietnia 2021 r'!X14</f>
        <v>3</v>
      </c>
      <c r="P12" s="227"/>
      <c r="R12" s="230">
        <v>0.75</v>
      </c>
    </row>
    <row r="13" spans="1:18" ht="12.5" x14ac:dyDescent="0.25">
      <c r="A13" s="20" t="s">
        <v>73</v>
      </c>
      <c r="B13" s="21" t="s">
        <v>93</v>
      </c>
      <c r="C13" s="2" t="s">
        <v>94</v>
      </c>
      <c r="D13" s="22">
        <v>14738007.999999963</v>
      </c>
      <c r="E13" s="22">
        <v>11053506</v>
      </c>
      <c r="F13" s="22">
        <f>'Dane - 30 kwietnia 2021 r'!Z15</f>
        <v>27409774.447500002</v>
      </c>
      <c r="G13" s="22">
        <f>F13/'Dane - 30 kwietnia 2021 r'!$B$1</f>
        <v>6003805.6791299777</v>
      </c>
      <c r="H13" s="18">
        <f t="shared" si="0"/>
        <v>0.54315849461066723</v>
      </c>
      <c r="I13" s="22">
        <f>'Dane - 30 kwietnia 2021 r'!AK15</f>
        <v>18357394.079999998</v>
      </c>
      <c r="J13" s="22">
        <f>I13/'Dane - 30 kwietnia 2021 r'!$B$1</f>
        <v>4020982.6258378229</v>
      </c>
      <c r="K13" s="18">
        <f t="shared" si="3"/>
        <v>0.36377441020413098</v>
      </c>
      <c r="L13" s="22">
        <f>'Dane - 30 kwietnia 2021 r'!AQ15</f>
        <v>11423848.300000001</v>
      </c>
      <c r="M13" s="22">
        <f>L13/'Dane - 30 kwietnia 2021 r'!$B$1</f>
        <v>2502266.679808998</v>
      </c>
      <c r="N13" s="18">
        <f t="shared" si="1"/>
        <v>0.22637764703877647</v>
      </c>
      <c r="O13" s="23">
        <f>'Dane - 30 kwietnia 2021 r'!X15</f>
        <v>171</v>
      </c>
      <c r="P13" s="227"/>
      <c r="R13" s="230">
        <v>0.75</v>
      </c>
    </row>
    <row r="14" spans="1:18" ht="12.5" x14ac:dyDescent="0.25">
      <c r="A14" s="20" t="s">
        <v>73</v>
      </c>
      <c r="B14" s="21" t="s">
        <v>95</v>
      </c>
      <c r="C14" s="2" t="s">
        <v>96</v>
      </c>
      <c r="D14" s="22">
        <v>8397338</v>
      </c>
      <c r="E14" s="22">
        <v>6298003</v>
      </c>
      <c r="F14" s="22">
        <f>'Dane - 30 kwietnia 2021 r'!Z16</f>
        <v>19339880.732500002</v>
      </c>
      <c r="G14" s="22">
        <f>F14/'Dane - 30 kwietnia 2021 r'!$B$1</f>
        <v>4236185.3797038598</v>
      </c>
      <c r="H14" s="18">
        <f t="shared" si="0"/>
        <v>0.67262358873183448</v>
      </c>
      <c r="I14" s="22">
        <f>'Dane - 30 kwietnia 2021 r'!AK16</f>
        <v>14340502.33</v>
      </c>
      <c r="J14" s="22">
        <f>I14/'Dane - 30 kwietnia 2021 r'!$B$1</f>
        <v>3141127.2462434834</v>
      </c>
      <c r="K14" s="18">
        <f t="shared" si="3"/>
        <v>0.49874972213310842</v>
      </c>
      <c r="L14" s="22">
        <f>'Dane - 30 kwietnia 2021 r'!AQ16</f>
        <v>10003294.720000001</v>
      </c>
      <c r="M14" s="22">
        <f>L14/'Dane - 30 kwietnia 2021 r'!$B$1</f>
        <v>2191110.2466377537</v>
      </c>
      <c r="N14" s="18">
        <f t="shared" si="1"/>
        <v>0.34790555778359483</v>
      </c>
      <c r="O14" s="23">
        <f>'Dane - 30 kwietnia 2021 r'!X16</f>
        <v>262</v>
      </c>
      <c r="P14" s="227"/>
      <c r="R14" s="230">
        <v>0.75</v>
      </c>
    </row>
    <row r="15" spans="1:18" ht="12.5" x14ac:dyDescent="0.25">
      <c r="A15" s="40" t="s">
        <v>73</v>
      </c>
      <c r="B15" s="41" t="s">
        <v>97</v>
      </c>
      <c r="C15" s="42" t="s">
        <v>98</v>
      </c>
      <c r="D15" s="43">
        <f>D16+D17</f>
        <v>77640919.999999881</v>
      </c>
      <c r="E15" s="43">
        <v>49480690</v>
      </c>
      <c r="F15" s="43">
        <f>'Dane - 30 kwietnia 2021 r'!Z17</f>
        <v>216439862.5</v>
      </c>
      <c r="G15" s="43">
        <f>F15/'Dane - 30 kwietnia 2021 r'!$B$1</f>
        <v>47408740.198011123</v>
      </c>
      <c r="H15" s="44">
        <f t="shared" si="0"/>
        <v>0.95812609318930519</v>
      </c>
      <c r="I15" s="43">
        <f>'Dane - 30 kwietnia 2021 r'!AK17</f>
        <v>199107887.5</v>
      </c>
      <c r="J15" s="43">
        <f>I15/'Dane - 30 kwietnia 2021 r'!$B$1</f>
        <v>43612364.195908353</v>
      </c>
      <c r="K15" s="44">
        <f t="shared" si="3"/>
        <v>0.88140169823638981</v>
      </c>
      <c r="L15" s="43">
        <f>'Dane - 30 kwietnia 2021 r'!AQ17</f>
        <v>199107887.5</v>
      </c>
      <c r="M15" s="43">
        <f>L15/'Dane - 30 kwietnia 2021 r'!$B$1</f>
        <v>43612364.195908353</v>
      </c>
      <c r="N15" s="44">
        <f t="shared" si="1"/>
        <v>0.88140169823638981</v>
      </c>
      <c r="O15" s="45">
        <f>'Dane - 30 kwietnia 2021 r'!X17</f>
        <v>3848</v>
      </c>
      <c r="P15" s="227"/>
      <c r="R15" s="230">
        <v>0.5</v>
      </c>
    </row>
    <row r="16" spans="1:18" ht="12.5" x14ac:dyDescent="0.25">
      <c r="A16" s="20" t="s">
        <v>73</v>
      </c>
      <c r="B16" s="21" t="s">
        <v>227</v>
      </c>
      <c r="C16" s="2" t="s">
        <v>98</v>
      </c>
      <c r="D16" s="22">
        <v>35000000</v>
      </c>
      <c r="E16" s="22">
        <v>17500000</v>
      </c>
      <c r="F16" s="22">
        <f>'Dane - 30 kwietnia 2021 r'!Z18</f>
        <v>75460750</v>
      </c>
      <c r="G16" s="22">
        <f>F16/'Dane - 30 kwietnia 2021 r'!$B$1</f>
        <v>16528836.465588994</v>
      </c>
      <c r="H16" s="18">
        <f t="shared" si="0"/>
        <v>0.94450494089079973</v>
      </c>
      <c r="I16" s="22">
        <f>'Dane - 30 kwietnia 2021 r'!AK18</f>
        <v>75439000</v>
      </c>
      <c r="J16" s="22">
        <f>I16/'Dane - 30 kwietnia 2021 r'!$B$1</f>
        <v>16524072.370438514</v>
      </c>
      <c r="K16" s="18">
        <f t="shared" si="3"/>
        <v>0.94423270688220085</v>
      </c>
      <c r="L16" s="22">
        <f>'Dane - 30 kwietnia 2021 r'!AQ18</f>
        <v>75439000</v>
      </c>
      <c r="M16" s="22">
        <f>L16/'Dane - 30 kwietnia 2021 r'!$B$1</f>
        <v>16524072.370438514</v>
      </c>
      <c r="N16" s="18">
        <f t="shared" si="1"/>
        <v>0.94423270688220085</v>
      </c>
      <c r="O16" s="23">
        <f>'Dane - 30 kwietnia 2021 r'!X18</f>
        <v>2646</v>
      </c>
      <c r="P16" s="227"/>
      <c r="R16" s="230">
        <v>0.75</v>
      </c>
    </row>
    <row r="17" spans="1:18" ht="12.5" x14ac:dyDescent="0.25">
      <c r="A17" s="20" t="s">
        <v>73</v>
      </c>
      <c r="B17" s="21" t="s">
        <v>228</v>
      </c>
      <c r="C17" s="2" t="s">
        <v>226</v>
      </c>
      <c r="D17" s="22">
        <v>42640919.999999888</v>
      </c>
      <c r="E17" s="22">
        <v>31980690</v>
      </c>
      <c r="F17" s="22">
        <f>'Dane - 30 kwietnia 2021 r'!Z19</f>
        <v>140979112.5</v>
      </c>
      <c r="G17" s="22">
        <f>F17/'Dane - 30 kwietnia 2021 r'!$B$1</f>
        <v>30879903.732422128</v>
      </c>
      <c r="H17" s="18">
        <f t="shared" si="0"/>
        <v>0.96557965861343609</v>
      </c>
      <c r="I17" s="22">
        <f>'Dane - 30 kwietnia 2021 r'!AK19</f>
        <v>123668887.5</v>
      </c>
      <c r="J17" s="22">
        <f>I17/'Dane - 30 kwietnia 2021 r'!$B$1</f>
        <v>27088291.825469837</v>
      </c>
      <c r="K17" s="18">
        <f t="shared" si="3"/>
        <v>0.84702024332401327</v>
      </c>
      <c r="L17" s="22">
        <f>'Dane - 30 kwietnia 2021 r'!AQ19</f>
        <v>123668887.5</v>
      </c>
      <c r="M17" s="22">
        <f>L17/'Dane - 30 kwietnia 2021 r'!$B$1</f>
        <v>27088291.825469837</v>
      </c>
      <c r="N17" s="18">
        <f t="shared" si="1"/>
        <v>0.84702024332401327</v>
      </c>
      <c r="O17" s="23">
        <f>'Dane - 30 kwietnia 2021 r'!X19</f>
        <v>1202</v>
      </c>
      <c r="P17" s="227"/>
      <c r="R17" s="230">
        <v>0.75</v>
      </c>
    </row>
    <row r="18" spans="1:18" ht="20" x14ac:dyDescent="0.25">
      <c r="A18" s="20" t="s">
        <v>73</v>
      </c>
      <c r="B18" s="21" t="s">
        <v>99</v>
      </c>
      <c r="C18" s="2" t="s">
        <v>100</v>
      </c>
      <c r="D18" s="22">
        <v>23413335.99999994</v>
      </c>
      <c r="E18" s="22">
        <v>17560002</v>
      </c>
      <c r="F18" s="22">
        <f>'Dane - 30 kwietnia 2021 r'!Z20</f>
        <v>64565860.900000006</v>
      </c>
      <c r="G18" s="22">
        <f>F18/'Dane - 30 kwietnia 2021 r'!$B$1</f>
        <v>14142432.404608577</v>
      </c>
      <c r="H18" s="18">
        <f t="shared" si="0"/>
        <v>0.80537760785041923</v>
      </c>
      <c r="I18" s="22">
        <f>'Dane - 30 kwietnia 2021 r'!AK20</f>
        <v>51637362.450000003</v>
      </c>
      <c r="J18" s="22">
        <f>I18/'Dane - 30 kwietnia 2021 r'!$B$1</f>
        <v>11310588.875016429</v>
      </c>
      <c r="K18" s="18">
        <f t="shared" si="3"/>
        <v>0.64411091040971569</v>
      </c>
      <c r="L18" s="22">
        <f>'Dane - 30 kwietnia 2021 r'!AQ20</f>
        <v>30797116.629999999</v>
      </c>
      <c r="M18" s="22">
        <f>L18/'Dane - 30 kwietnia 2021 r'!$B$1</f>
        <v>6745765.240723704</v>
      </c>
      <c r="N18" s="18">
        <f t="shared" si="1"/>
        <v>0.38415515218755125</v>
      </c>
      <c r="O18" s="23">
        <f>'Dane - 30 kwietnia 2021 r'!X20</f>
        <v>387</v>
      </c>
      <c r="P18" s="227"/>
      <c r="R18" s="230">
        <v>0.75</v>
      </c>
    </row>
    <row r="19" spans="1:18" ht="12.5" x14ac:dyDescent="0.25">
      <c r="A19" s="20" t="s">
        <v>73</v>
      </c>
      <c r="B19" s="21" t="s">
        <v>101</v>
      </c>
      <c r="C19" s="2" t="s">
        <v>102</v>
      </c>
      <c r="D19" s="22">
        <v>31409999.999999918</v>
      </c>
      <c r="E19" s="22">
        <v>23557500</v>
      </c>
      <c r="F19" s="22">
        <f>'Dane - 30 kwietnia 2021 r'!Z21</f>
        <v>66072770.350000009</v>
      </c>
      <c r="G19" s="22">
        <f>F19/'Dane - 30 kwietnia 2021 r'!$B$1</f>
        <v>14472504.128882464</v>
      </c>
      <c r="H19" s="18">
        <f t="shared" si="0"/>
        <v>0.61434804749580663</v>
      </c>
      <c r="I19" s="22">
        <f>'Dane - 30 kwietnia 2021 r'!AK21</f>
        <v>5786345.3799999999</v>
      </c>
      <c r="J19" s="22">
        <f>I19/'Dane - 30 kwietnia 2021 r'!$B$1</f>
        <v>1267434.4810969464</v>
      </c>
      <c r="K19" s="18">
        <f t="shared" si="3"/>
        <v>5.3801739619948906E-2</v>
      </c>
      <c r="L19" s="22">
        <f>'Dane - 30 kwietnia 2021 r'!AQ21</f>
        <v>133331.1</v>
      </c>
      <c r="M19" s="22">
        <f>L19/'Dane - 30 kwietnia 2021 r'!$B$1</f>
        <v>29204.691812327506</v>
      </c>
      <c r="N19" s="18">
        <f t="shared" si="1"/>
        <v>1.2397194868864483E-3</v>
      </c>
      <c r="O19" s="23">
        <f>'Dane - 30 kwietnia 2021 r'!X21</f>
        <v>9</v>
      </c>
      <c r="P19" s="227"/>
      <c r="R19" s="230">
        <v>0.75</v>
      </c>
    </row>
    <row r="20" spans="1:18" ht="12.5" x14ac:dyDescent="0.25">
      <c r="A20" s="20" t="s">
        <v>73</v>
      </c>
      <c r="B20" s="21" t="s">
        <v>103</v>
      </c>
      <c r="C20" s="2" t="s">
        <v>104</v>
      </c>
      <c r="D20" s="22">
        <v>9106667</v>
      </c>
      <c r="E20" s="22">
        <v>6830000</v>
      </c>
      <c r="F20" s="22">
        <f>'Dane - 30 kwietnia 2021 r'!Z22</f>
        <v>25832979.780000001</v>
      </c>
      <c r="G20" s="22">
        <f>F20/'Dane - 30 kwietnia 2021 r'!$B$1</f>
        <v>5658426.3766592192</v>
      </c>
      <c r="H20" s="18">
        <f t="shared" si="0"/>
        <v>0.82846652659725029</v>
      </c>
      <c r="I20" s="22">
        <f>'Dane - 30 kwietnia 2021 r'!AK22</f>
        <v>13370854.539999999</v>
      </c>
      <c r="J20" s="22">
        <f>I20/'Dane - 30 kwietnia 2021 r'!$B$1</f>
        <v>2928736.7021509614</v>
      </c>
      <c r="K20" s="18">
        <f t="shared" si="3"/>
        <v>0.42880478801624616</v>
      </c>
      <c r="L20" s="22">
        <f>'Dane - 30 kwietnia 2021 r'!AQ22</f>
        <v>820728.57</v>
      </c>
      <c r="M20" s="22">
        <f>L20/'Dane - 30 kwietnia 2021 r'!$B$1</f>
        <v>179771.44828492572</v>
      </c>
      <c r="N20" s="18">
        <f t="shared" si="1"/>
        <v>2.6320856264264381E-2</v>
      </c>
      <c r="O20" s="23">
        <f>'Dane - 30 kwietnia 2021 r'!X22</f>
        <v>6</v>
      </c>
      <c r="P20" s="227"/>
      <c r="R20" s="230" t="e">
        <v>#DIV/0!</v>
      </c>
    </row>
    <row r="21" spans="1:18" ht="12.5" x14ac:dyDescent="0.25">
      <c r="A21" s="20" t="s">
        <v>73</v>
      </c>
      <c r="B21" s="21" t="s">
        <v>105</v>
      </c>
      <c r="C21" s="2" t="s">
        <v>106</v>
      </c>
      <c r="D21" s="22">
        <v>2000000</v>
      </c>
      <c r="E21" s="22">
        <v>1000000</v>
      </c>
      <c r="F21" s="22">
        <f>'Dane - 30 kwietnia 2021 r'!Z23</f>
        <v>0</v>
      </c>
      <c r="G21" s="22">
        <f>F21/'Dane - 30 kwietnia 2021 r'!$B$1</f>
        <v>0</v>
      </c>
      <c r="H21" s="18">
        <v>0</v>
      </c>
      <c r="I21" s="22">
        <f>'Dane - 30 kwietnia 2021 r'!AK23</f>
        <v>0</v>
      </c>
      <c r="J21" s="22">
        <f>I21/'Dane - 30 kwietnia 2021 r'!$B$1</f>
        <v>0</v>
      </c>
      <c r="K21" s="18">
        <v>0</v>
      </c>
      <c r="L21" s="22">
        <f>'Dane - 30 kwietnia 2021 r'!AQ23</f>
        <v>0</v>
      </c>
      <c r="M21" s="22">
        <f>L21/'Dane - 30 kwietnia 2021 r'!$B$1</f>
        <v>0</v>
      </c>
      <c r="N21" s="18">
        <v>0</v>
      </c>
      <c r="O21" s="23">
        <f>'Dane - 30 kwietnia 2021 r'!X23</f>
        <v>0</v>
      </c>
      <c r="P21" s="227"/>
      <c r="R21" s="230">
        <v>0.75</v>
      </c>
    </row>
    <row r="22" spans="1:18" ht="12.5" x14ac:dyDescent="0.25">
      <c r="A22" s="20" t="s">
        <v>73</v>
      </c>
      <c r="B22" s="21" t="s">
        <v>107</v>
      </c>
      <c r="C22" s="2" t="s">
        <v>108</v>
      </c>
      <c r="D22" s="22">
        <v>2350000</v>
      </c>
      <c r="E22" s="22">
        <v>1762500</v>
      </c>
      <c r="F22" s="22">
        <f>'Dane - 30 kwietnia 2021 r'!Z24</f>
        <v>4017388.5</v>
      </c>
      <c r="G22" s="22">
        <f>F22/'Dane - 30 kwietnia 2021 r'!$B$1</f>
        <v>879964.18714679976</v>
      </c>
      <c r="H22" s="18">
        <f t="shared" si="0"/>
        <v>0.49927046079251047</v>
      </c>
      <c r="I22" s="22">
        <f>'Dane - 30 kwietnia 2021 r'!AK24</f>
        <v>1474540.5</v>
      </c>
      <c r="J22" s="22">
        <f>I22/'Dane - 30 kwietnia 2021 r'!$B$1</f>
        <v>322981.66644762777</v>
      </c>
      <c r="K22" s="18">
        <f t="shared" si="3"/>
        <v>0.18325200933198738</v>
      </c>
      <c r="L22" s="22">
        <f>'Dane - 30 kwietnia 2021 r'!AQ24</f>
        <v>0</v>
      </c>
      <c r="M22" s="22">
        <f>L22/'Dane - 30 kwietnia 2021 r'!$B$1</f>
        <v>0</v>
      </c>
      <c r="N22" s="18">
        <f t="shared" si="1"/>
        <v>0</v>
      </c>
      <c r="O22" s="23">
        <f>'Dane - 30 kwietnia 2021 r'!X24</f>
        <v>30</v>
      </c>
      <c r="P22" s="227"/>
      <c r="R22" s="230">
        <v>0.75</v>
      </c>
    </row>
    <row r="23" spans="1:18" ht="11" thickBot="1" x14ac:dyDescent="0.3">
      <c r="A23" s="24" t="s">
        <v>73</v>
      </c>
      <c r="B23" s="25" t="s">
        <v>109</v>
      </c>
      <c r="C23" s="3" t="s">
        <v>110</v>
      </c>
      <c r="D23" s="26">
        <v>1504000</v>
      </c>
      <c r="E23" s="26">
        <v>1128000</v>
      </c>
      <c r="F23" s="22">
        <f>'Dane - 30 kwietnia 2021 r'!Z25</f>
        <v>3030020.95</v>
      </c>
      <c r="G23" s="22">
        <f>F23/'Dane - 30 kwietnia 2021 r'!$B$1</f>
        <v>663692.32706882199</v>
      </c>
      <c r="H23" s="27">
        <f t="shared" si="0"/>
        <v>0.58837972257874294</v>
      </c>
      <c r="I23" s="22">
        <f>'Dane - 30 kwietnia 2021 r'!AK25</f>
        <v>1004114.96</v>
      </c>
      <c r="J23" s="22">
        <f>I23/'Dane - 30 kwietnia 2021 r'!$B$1</f>
        <v>219940.19363035</v>
      </c>
      <c r="K23" s="27">
        <f t="shared" si="3"/>
        <v>0.1949824411616578</v>
      </c>
      <c r="L23" s="22">
        <f>'Dane - 30 kwietnia 2021 r'!AQ25</f>
        <v>789062.21</v>
      </c>
      <c r="M23" s="22">
        <f>L23/'Dane - 30 kwietnia 2021 r'!$B$1</f>
        <v>172835.28496955358</v>
      </c>
      <c r="N23" s="27">
        <f t="shared" si="1"/>
        <v>0.15322277036307941</v>
      </c>
      <c r="O23" s="23">
        <f>'Dane - 30 kwietnia 2021 r'!X25</f>
        <v>10</v>
      </c>
      <c r="P23" s="227"/>
    </row>
    <row r="24" spans="1:18" ht="30.5" thickBot="1" x14ac:dyDescent="0.3">
      <c r="A24" s="254" t="s">
        <v>73</v>
      </c>
      <c r="B24" s="254"/>
      <c r="C24" s="46" t="s">
        <v>14</v>
      </c>
      <c r="D24" s="47">
        <f>SUM(D10:D23)+SUM(D3:D6)-D16-D17</f>
        <v>237884665.9999997</v>
      </c>
      <c r="E24" s="47">
        <f t="shared" ref="E24:O24" si="4">SUM(E10:E23)+SUM(E3:E6)-E16-E17</f>
        <v>165488380</v>
      </c>
      <c r="F24" s="47">
        <f t="shared" si="4"/>
        <v>600003464.42499995</v>
      </c>
      <c r="G24" s="47">
        <f t="shared" si="4"/>
        <v>131424073.33968545</v>
      </c>
      <c r="H24" s="48">
        <f>G24/E24</f>
        <v>0.79415892124682985</v>
      </c>
      <c r="I24" s="47">
        <f t="shared" si="4"/>
        <v>452134458.15999997</v>
      </c>
      <c r="J24" s="47">
        <f t="shared" si="4"/>
        <v>99035015.148727372</v>
      </c>
      <c r="K24" s="48">
        <f t="shared" si="3"/>
        <v>0.59844090049541465</v>
      </c>
      <c r="L24" s="47">
        <f t="shared" si="4"/>
        <v>373644786.96000004</v>
      </c>
      <c r="M24" s="47">
        <f t="shared" si="4"/>
        <v>81842727.244053081</v>
      </c>
      <c r="N24" s="48">
        <f t="shared" si="1"/>
        <v>0.49455271266812256</v>
      </c>
      <c r="O24" s="49">
        <f t="shared" si="4"/>
        <v>5196</v>
      </c>
      <c r="P24" s="227"/>
    </row>
    <row r="25" spans="1:18" x14ac:dyDescent="0.25">
      <c r="A25" s="28" t="s">
        <v>111</v>
      </c>
      <c r="B25" s="29" t="s">
        <v>112</v>
      </c>
      <c r="C25" s="4" t="s">
        <v>113</v>
      </c>
      <c r="D25" s="30">
        <v>20063999.999999948</v>
      </c>
      <c r="E25" s="30">
        <v>15048000</v>
      </c>
      <c r="F25" s="30">
        <f>'Dane - 30 kwietnia 2021 r'!Z27</f>
        <v>28526769.647500001</v>
      </c>
      <c r="G25" s="30">
        <f>F25/'Dane - 30 kwietnia 2021 r'!$B$1</f>
        <v>6248471.031563499</v>
      </c>
      <c r="H25" s="31">
        <f t="shared" si="0"/>
        <v>0.41523598030060466</v>
      </c>
      <c r="I25" s="30">
        <f>'Dane - 30 kwietnia 2021 r'!AK27</f>
        <v>15198797.49</v>
      </c>
      <c r="J25" s="30">
        <f>I25/'Dane - 30 kwietnia 2021 r'!$B$1</f>
        <v>3329127.2374819289</v>
      </c>
      <c r="K25" s="31">
        <f t="shared" si="3"/>
        <v>0.22123386745626852</v>
      </c>
      <c r="L25" s="30">
        <f>'Dane - 30 kwietnia 2021 r'!AQ27</f>
        <v>4265569.0199999996</v>
      </c>
      <c r="M25" s="30">
        <f>L25/'Dane - 30 kwietnia 2021 r'!$B$1</f>
        <v>934325.36469969759</v>
      </c>
      <c r="N25" s="31">
        <f t="shared" si="1"/>
        <v>6.2089670700405213E-2</v>
      </c>
      <c r="O25" s="32">
        <f>'Dane - 30 kwietnia 2021 r'!X27</f>
        <v>7</v>
      </c>
      <c r="P25" s="227"/>
    </row>
    <row r="26" spans="1:18" x14ac:dyDescent="0.25">
      <c r="A26" s="20" t="s">
        <v>111</v>
      </c>
      <c r="B26" s="21" t="s">
        <v>114</v>
      </c>
      <c r="C26" s="2" t="s">
        <v>115</v>
      </c>
      <c r="D26" s="22">
        <v>3999999.9999999898</v>
      </c>
      <c r="E26" s="22">
        <v>3000000</v>
      </c>
      <c r="F26" s="30">
        <f>'Dane - 30 kwietnia 2021 r'!Z28</f>
        <v>6363905.3300000001</v>
      </c>
      <c r="G26" s="30">
        <f>F26/'Dane - 30 kwietnia 2021 r'!$B$1</f>
        <v>1393942.5526788451</v>
      </c>
      <c r="H26" s="18">
        <f t="shared" si="0"/>
        <v>0.46464751755961503</v>
      </c>
      <c r="I26" s="30">
        <f>'Dane - 30 kwietnia 2021 r'!AK28</f>
        <v>1693889.67</v>
      </c>
      <c r="J26" s="30">
        <f>I26/'Dane - 30 kwietnia 2021 r'!$B$1</f>
        <v>371027.65803653566</v>
      </c>
      <c r="K26" s="18">
        <f t="shared" si="3"/>
        <v>0.12367588601217855</v>
      </c>
      <c r="L26" s="30">
        <f>'Dane - 30 kwietnia 2021 r'!AQ28</f>
        <v>360963.22</v>
      </c>
      <c r="M26" s="30">
        <f>L26/'Dane - 30 kwietnia 2021 r'!$B$1</f>
        <v>79064.971305909654</v>
      </c>
      <c r="N26" s="18">
        <f t="shared" si="1"/>
        <v>2.6354990435303219E-2</v>
      </c>
      <c r="O26" s="32">
        <f>'Dane - 30 kwietnia 2021 r'!X28</f>
        <v>12</v>
      </c>
      <c r="P26" s="227"/>
    </row>
    <row r="27" spans="1:18" x14ac:dyDescent="0.25">
      <c r="A27" s="40" t="s">
        <v>111</v>
      </c>
      <c r="B27" s="41" t="s">
        <v>116</v>
      </c>
      <c r="C27" s="42" t="s">
        <v>117</v>
      </c>
      <c r="D27" s="43">
        <v>120183079.99999969</v>
      </c>
      <c r="E27" s="43">
        <v>90137310</v>
      </c>
      <c r="F27" s="43">
        <f>SUM(F28:F30)</f>
        <v>275527743.91750002</v>
      </c>
      <c r="G27" s="43">
        <f t="shared" ref="G27:O27" si="5">SUM(G28:G30)</f>
        <v>60351282.235401049</v>
      </c>
      <c r="H27" s="44">
        <f t="shared" si="0"/>
        <v>0.66954829510000968</v>
      </c>
      <c r="I27" s="43">
        <f t="shared" si="5"/>
        <v>156342046.28</v>
      </c>
      <c r="J27" s="43">
        <f t="shared" si="5"/>
        <v>34244983.195338845</v>
      </c>
      <c r="K27" s="44">
        <f t="shared" si="3"/>
        <v>0.37992018172429204</v>
      </c>
      <c r="L27" s="43">
        <f t="shared" si="5"/>
        <v>85261290.049999997</v>
      </c>
      <c r="M27" s="43">
        <f t="shared" si="5"/>
        <v>18675535.560958512</v>
      </c>
      <c r="N27" s="44">
        <f t="shared" si="1"/>
        <v>0.20718984803250187</v>
      </c>
      <c r="O27" s="45">
        <f t="shared" si="5"/>
        <v>574</v>
      </c>
      <c r="P27" s="227"/>
    </row>
    <row r="28" spans="1:18" x14ac:dyDescent="0.25">
      <c r="A28" s="20" t="s">
        <v>111</v>
      </c>
      <c r="B28" s="21" t="s">
        <v>118</v>
      </c>
      <c r="C28" s="2" t="s">
        <v>119</v>
      </c>
      <c r="D28" s="22">
        <v>69918138.666666493</v>
      </c>
      <c r="E28" s="22">
        <v>52438604</v>
      </c>
      <c r="F28" s="22">
        <f>'Dane - 30 kwietnia 2021 r'!Z30</f>
        <v>175792126.49250001</v>
      </c>
      <c r="G28" s="22">
        <f>F28/'Dane - 30 kwietnia 2021 r'!$B$1</f>
        <v>38505306.543238267</v>
      </c>
      <c r="H28" s="18">
        <f t="shared" si="0"/>
        <v>0.73429312769726418</v>
      </c>
      <c r="I28" s="22">
        <f>'Dane - 30 kwietnia 2021 r'!AK30</f>
        <v>119218269.22999999</v>
      </c>
      <c r="J28" s="22">
        <f>I28/'Dane - 30 kwietnia 2021 r'!$B$1</f>
        <v>26113433.48447014</v>
      </c>
      <c r="K28" s="18">
        <f t="shared" si="3"/>
        <v>0.49798109584439243</v>
      </c>
      <c r="L28" s="22">
        <f>'Dane - 30 kwietnia 2021 r'!AQ30</f>
        <v>74883054.030000001</v>
      </c>
      <c r="M28" s="22">
        <f>L28/'Dane - 30 kwietnia 2021 r'!$B$1</f>
        <v>16402298.6003417</v>
      </c>
      <c r="N28" s="18">
        <f t="shared" si="1"/>
        <v>0.31279052738211149</v>
      </c>
      <c r="O28" s="23">
        <f>'Dane - 30 kwietnia 2021 r'!X30</f>
        <v>415</v>
      </c>
      <c r="P28" s="227"/>
    </row>
    <row r="29" spans="1:18" x14ac:dyDescent="0.25">
      <c r="A29" s="20" t="s">
        <v>111</v>
      </c>
      <c r="B29" s="21" t="s">
        <v>120</v>
      </c>
      <c r="C29" s="2" t="s">
        <v>121</v>
      </c>
      <c r="D29" s="22">
        <v>10461999.999999974</v>
      </c>
      <c r="E29" s="22">
        <v>7846500</v>
      </c>
      <c r="F29" s="22">
        <f>'Dane - 30 kwietnia 2021 r'!Z31</f>
        <v>15669719.065000001</v>
      </c>
      <c r="G29" s="22">
        <f>F29/'Dane - 30 kwietnia 2021 r'!$B$1</f>
        <v>3432277.3612388838</v>
      </c>
      <c r="H29" s="18">
        <f t="shared" si="0"/>
        <v>0.43742781638168404</v>
      </c>
      <c r="I29" s="22">
        <f>'Dane - 30 kwietnia 2021 r'!AK31</f>
        <v>6649554.3700000001</v>
      </c>
      <c r="J29" s="22">
        <f>I29/'Dane - 30 kwietnia 2021 r'!$B$1</f>
        <v>1456510.7920445085</v>
      </c>
      <c r="K29" s="18">
        <f t="shared" si="3"/>
        <v>0.18562553903581322</v>
      </c>
      <c r="L29" s="22">
        <f>'Dane - 30 kwietnia 2021 r'!AQ31</f>
        <v>4059404.36</v>
      </c>
      <c r="M29" s="22">
        <f>L29/'Dane - 30 kwietnia 2021 r'!$B$1</f>
        <v>889167.29311779898</v>
      </c>
      <c r="N29" s="18">
        <f t="shared" si="1"/>
        <v>0.11332024381798241</v>
      </c>
      <c r="O29" s="23">
        <f>'Dane - 30 kwietnia 2021 r'!X31</f>
        <v>115</v>
      </c>
      <c r="P29" s="227"/>
    </row>
    <row r="30" spans="1:18" x14ac:dyDescent="0.25">
      <c r="A30" s="20" t="s">
        <v>111</v>
      </c>
      <c r="B30" s="21" t="s">
        <v>122</v>
      </c>
      <c r="C30" s="2" t="s">
        <v>123</v>
      </c>
      <c r="D30" s="22">
        <v>39802941.333333232</v>
      </c>
      <c r="E30" s="22">
        <v>29852206</v>
      </c>
      <c r="F30" s="22">
        <f>'Dane - 30 kwietnia 2021 r'!Z32</f>
        <v>84065898.359999999</v>
      </c>
      <c r="G30" s="22">
        <f>F30/'Dane - 30 kwietnia 2021 r'!$B$1</f>
        <v>18413698.330923904</v>
      </c>
      <c r="H30" s="18">
        <f t="shared" si="0"/>
        <v>0.6168287305441984</v>
      </c>
      <c r="I30" s="22">
        <f>'Dane - 30 kwietnia 2021 r'!AK32</f>
        <v>30474222.68</v>
      </c>
      <c r="J30" s="22">
        <f>I30/'Dane - 30 kwietnia 2021 r'!$B$1</f>
        <v>6675038.9188241987</v>
      </c>
      <c r="K30" s="18">
        <f t="shared" si="3"/>
        <v>0.22360286937669527</v>
      </c>
      <c r="L30" s="22">
        <f>'Dane - 30 kwietnia 2021 r'!AQ32</f>
        <v>6318831.6600000001</v>
      </c>
      <c r="M30" s="22">
        <f>L30/'Dane - 30 kwietnia 2021 r'!$B$1</f>
        <v>1384069.6674990142</v>
      </c>
      <c r="N30" s="18">
        <f t="shared" si="1"/>
        <v>4.6364066611995582E-2</v>
      </c>
      <c r="O30" s="23">
        <f>'Dane - 30 kwietnia 2021 r'!X32</f>
        <v>44</v>
      </c>
      <c r="P30" s="227"/>
    </row>
    <row r="31" spans="1:18" x14ac:dyDescent="0.25">
      <c r="A31" s="20" t="s">
        <v>111</v>
      </c>
      <c r="B31" s="21" t="s">
        <v>124</v>
      </c>
      <c r="C31" s="2" t="s">
        <v>125</v>
      </c>
      <c r="D31" s="22">
        <v>0</v>
      </c>
      <c r="E31" s="22">
        <v>0</v>
      </c>
      <c r="F31" s="22">
        <f>'Dane - 30 kwietnia 2021 r'!Z33</f>
        <v>0</v>
      </c>
      <c r="G31" s="22">
        <f>F31/'Dane - 30 kwietnia 2021 r'!$B$1</f>
        <v>0</v>
      </c>
      <c r="H31" s="18">
        <v>0</v>
      </c>
      <c r="I31" s="22">
        <f>'Dane - 30 kwietnia 2021 r'!AK33</f>
        <v>0</v>
      </c>
      <c r="J31" s="22">
        <f>I31/'Dane - 30 kwietnia 2021 r'!$B$1</f>
        <v>0</v>
      </c>
      <c r="K31" s="18">
        <v>0</v>
      </c>
      <c r="L31" s="22">
        <f>'Dane - 30 kwietnia 2021 r'!AQ33</f>
        <v>0</v>
      </c>
      <c r="M31" s="22">
        <f>L31/'Dane - 30 kwietnia 2021 r'!$B$1</f>
        <v>0</v>
      </c>
      <c r="N31" s="18">
        <v>0</v>
      </c>
      <c r="O31" s="23">
        <f>'Dane - 30 kwietnia 2021 r'!X33</f>
        <v>0</v>
      </c>
      <c r="P31" s="227"/>
    </row>
    <row r="32" spans="1:18" x14ac:dyDescent="0.25">
      <c r="A32" s="20" t="s">
        <v>111</v>
      </c>
      <c r="B32" s="21" t="s">
        <v>126</v>
      </c>
      <c r="C32" s="2" t="s">
        <v>127</v>
      </c>
      <c r="D32" s="22">
        <v>48674167.999999873</v>
      </c>
      <c r="E32" s="22">
        <v>36505626</v>
      </c>
      <c r="F32" s="22">
        <f>'Dane - 30 kwietnia 2021 r'!Z34</f>
        <v>157135129.54500002</v>
      </c>
      <c r="G32" s="22">
        <f>F32/'Dane - 30 kwietnia 2021 r'!$B$1</f>
        <v>34418699.247601524</v>
      </c>
      <c r="H32" s="18">
        <f t="shared" si="0"/>
        <v>0.94283273618158259</v>
      </c>
      <c r="I32" s="22">
        <f>'Dane - 30 kwietnia 2021 r'!AK34</f>
        <v>157646523.12000003</v>
      </c>
      <c r="J32" s="22">
        <f>I32/'Dane - 30 kwietnia 2021 r'!$B$1</f>
        <v>34530714.311998956</v>
      </c>
      <c r="K32" s="18">
        <f t="shared" si="3"/>
        <v>0.9459011690964827</v>
      </c>
      <c r="L32" s="22">
        <f>'Dane - 30 kwietnia 2021 r'!AQ34</f>
        <v>157646523.12</v>
      </c>
      <c r="M32" s="22">
        <f>L32/'Dane - 30 kwietnia 2021 r'!$B$1</f>
        <v>34530714.311998948</v>
      </c>
      <c r="N32" s="18">
        <f t="shared" si="1"/>
        <v>0.94590116909648247</v>
      </c>
      <c r="O32" s="23">
        <f>'Dane - 30 kwietnia 2021 r'!X34</f>
        <v>906</v>
      </c>
      <c r="P32" s="227"/>
    </row>
    <row r="33" spans="1:16" x14ac:dyDescent="0.25">
      <c r="A33" s="20" t="s">
        <v>111</v>
      </c>
      <c r="B33" s="21" t="s">
        <v>128</v>
      </c>
      <c r="C33" s="2" t="s">
        <v>129</v>
      </c>
      <c r="D33" s="22">
        <v>1879999.9999999951</v>
      </c>
      <c r="E33" s="22">
        <v>1410000</v>
      </c>
      <c r="F33" s="22">
        <f>'Dane - 30 kwietnia 2021 r'!Z35</f>
        <v>5280724.78</v>
      </c>
      <c r="G33" s="22">
        <f>F33/'Dane - 30 kwietnia 2021 r'!$B$1</f>
        <v>1156683.9225478601</v>
      </c>
      <c r="H33" s="18">
        <f t="shared" si="0"/>
        <v>0.82034320748075185</v>
      </c>
      <c r="I33" s="22">
        <f>'Dane - 30 kwietnia 2021 r'!AK35</f>
        <v>2730631.11</v>
      </c>
      <c r="J33" s="22">
        <f>I33/'Dane - 30 kwietnia 2021 r'!$B$1</f>
        <v>598114.31857011421</v>
      </c>
      <c r="K33" s="18">
        <f t="shared" si="3"/>
        <v>0.42419455217738594</v>
      </c>
      <c r="L33" s="22">
        <f>'Dane - 30 kwietnia 2021 r'!AQ35</f>
        <v>1840467.76</v>
      </c>
      <c r="M33" s="22">
        <f>L33/'Dane - 30 kwietnia 2021 r'!$B$1</f>
        <v>403133.9554036886</v>
      </c>
      <c r="N33" s="18">
        <f t="shared" si="1"/>
        <v>0.2859106066692827</v>
      </c>
      <c r="O33" s="23">
        <f>'Dane - 30 kwietnia 2021 r'!X35</f>
        <v>10</v>
      </c>
      <c r="P33" s="227"/>
    </row>
    <row r="34" spans="1:16" x14ac:dyDescent="0.25">
      <c r="A34" s="24" t="s">
        <v>111</v>
      </c>
      <c r="B34" s="25" t="s">
        <v>130</v>
      </c>
      <c r="C34" s="3" t="s">
        <v>131</v>
      </c>
      <c r="D34" s="22">
        <v>0</v>
      </c>
      <c r="E34" s="22">
        <v>0</v>
      </c>
      <c r="F34" s="22">
        <f>'Dane - 30 kwietnia 2021 r'!Z36</f>
        <v>0</v>
      </c>
      <c r="G34" s="22">
        <f>F34/'Dane - 30 kwietnia 2021 r'!$B$1</f>
        <v>0</v>
      </c>
      <c r="H34" s="27">
        <v>0</v>
      </c>
      <c r="I34" s="22">
        <f>'Dane - 30 kwietnia 2021 r'!AK36</f>
        <v>0</v>
      </c>
      <c r="J34" s="22">
        <f>I34/'Dane - 30 kwietnia 2021 r'!$B$1</f>
        <v>0</v>
      </c>
      <c r="K34" s="27">
        <v>0</v>
      </c>
      <c r="L34" s="22">
        <f>'Dane - 30 kwietnia 2021 r'!AQ36</f>
        <v>0</v>
      </c>
      <c r="M34" s="22">
        <f>L34/'Dane - 30 kwietnia 2021 r'!$B$1</f>
        <v>0</v>
      </c>
      <c r="N34" s="27">
        <v>0</v>
      </c>
      <c r="O34" s="23">
        <f>'Dane - 30 kwietnia 2021 r'!X36</f>
        <v>0</v>
      </c>
      <c r="P34" s="227"/>
    </row>
    <row r="35" spans="1:16" ht="11" thickBot="1" x14ac:dyDescent="0.3">
      <c r="A35" s="216" t="s">
        <v>111</v>
      </c>
      <c r="B35" s="25" t="s">
        <v>229</v>
      </c>
      <c r="C35" s="3" t="s">
        <v>230</v>
      </c>
      <c r="D35" s="226">
        <v>13999999.999999965</v>
      </c>
      <c r="E35" s="226">
        <v>10500000</v>
      </c>
      <c r="F35" s="22">
        <f>'Dane - 30 kwietnia 2021 r'!Z37</f>
        <v>43426123.939999998</v>
      </c>
      <c r="G35" s="22">
        <f>F35/'Dane - 30 kwietnia 2021 r'!$B$1</f>
        <v>9512008.5731808804</v>
      </c>
      <c r="H35" s="27">
        <f t="shared" si="0"/>
        <v>0.90590557839817909</v>
      </c>
      <c r="I35" s="22">
        <f>'Dane - 30 kwietnia 2021 r'!AK37</f>
        <v>43303128.989999995</v>
      </c>
      <c r="J35" s="22">
        <f>I35/'Dane - 30 kwietnia 2021 r'!$B$1</f>
        <v>9485067.899855433</v>
      </c>
      <c r="K35" s="27">
        <f t="shared" si="3"/>
        <v>0.90333979998623171</v>
      </c>
      <c r="L35" s="22">
        <f>'Dane - 30 kwietnia 2021 r'!AQ37</f>
        <v>43303128.990000002</v>
      </c>
      <c r="M35" s="22">
        <f>L35/'Dane - 30 kwietnia 2021 r'!$B$1</f>
        <v>9485067.8998554349</v>
      </c>
      <c r="N35" s="27">
        <f t="shared" si="1"/>
        <v>0.90333979998623193</v>
      </c>
      <c r="O35" s="23">
        <f>'Dane - 30 kwietnia 2021 r'!X37</f>
        <v>709</v>
      </c>
      <c r="P35" s="227"/>
    </row>
    <row r="36" spans="1:16" ht="20.5" thickBot="1" x14ac:dyDescent="0.3">
      <c r="A36" s="254" t="s">
        <v>111</v>
      </c>
      <c r="B36" s="254"/>
      <c r="C36" s="46" t="s">
        <v>34</v>
      </c>
      <c r="D36" s="47">
        <f>SUM(D31:D34)+SUM(D25:D27)+D35</f>
        <v>208801247.99999943</v>
      </c>
      <c r="E36" s="47">
        <f>SUM(E31:E34)+SUM(E25:E27)+E35</f>
        <v>156600936</v>
      </c>
      <c r="F36" s="47">
        <f t="shared" ref="F36:G36" si="6">SUM(F31:F34)+SUM(F25:F27)+F35</f>
        <v>516260397.16000003</v>
      </c>
      <c r="G36" s="47">
        <f t="shared" si="6"/>
        <v>113081087.56297366</v>
      </c>
      <c r="H36" s="48">
        <f t="shared" si="0"/>
        <v>0.72209713716509116</v>
      </c>
      <c r="I36" s="47">
        <f>SUM(I31:I34)+SUM(I25:I27)+I35</f>
        <v>376915016.66000009</v>
      </c>
      <c r="J36" s="47">
        <f>SUM(J31:J34)+SUM(J25:J27)+J35</f>
        <v>82559034.621281818</v>
      </c>
      <c r="K36" s="48">
        <f t="shared" si="3"/>
        <v>0.52719374947594067</v>
      </c>
      <c r="L36" s="47">
        <f>SUM(L31:L34)+SUM(L25:L27)+L35</f>
        <v>292677942.15999997</v>
      </c>
      <c r="M36" s="47">
        <f>SUM(M31:M34)+SUM(M25:M27)+M35</f>
        <v>64107842.064222187</v>
      </c>
      <c r="N36" s="48">
        <f t="shared" si="1"/>
        <v>0.40937074644446692</v>
      </c>
      <c r="O36" s="49">
        <f>SUM(O31:O34)+SUM(O25:O27)+O35</f>
        <v>2218</v>
      </c>
      <c r="P36" s="227"/>
    </row>
    <row r="37" spans="1:16" x14ac:dyDescent="0.25">
      <c r="A37" s="34" t="s">
        <v>132</v>
      </c>
      <c r="B37" s="35">
        <v>3.1</v>
      </c>
      <c r="C37" s="36" t="s">
        <v>133</v>
      </c>
      <c r="D37" s="37">
        <v>20531936</v>
      </c>
      <c r="E37" s="37">
        <v>16193028</v>
      </c>
      <c r="F37" s="37">
        <f t="shared" ref="F37:O37" si="7">SUM(F38:F39)</f>
        <v>57381325.420000002</v>
      </c>
      <c r="G37" s="37">
        <f t="shared" si="7"/>
        <v>12568739.961449159</v>
      </c>
      <c r="H37" s="38">
        <f t="shared" si="0"/>
        <v>0.77618219158573432</v>
      </c>
      <c r="I37" s="37">
        <f t="shared" si="7"/>
        <v>19537967.84</v>
      </c>
      <c r="J37" s="37">
        <f t="shared" si="7"/>
        <v>4279574.1534148157</v>
      </c>
      <c r="K37" s="38">
        <f t="shared" si="3"/>
        <v>0.26428498446459892</v>
      </c>
      <c r="L37" s="37">
        <f t="shared" si="7"/>
        <v>19537967.84</v>
      </c>
      <c r="M37" s="37">
        <f t="shared" si="7"/>
        <v>4279574.1534148157</v>
      </c>
      <c r="N37" s="38">
        <f t="shared" si="1"/>
        <v>0.26428498446459892</v>
      </c>
      <c r="O37" s="39">
        <f t="shared" si="7"/>
        <v>50</v>
      </c>
      <c r="P37" s="227"/>
    </row>
    <row r="38" spans="1:16" x14ac:dyDescent="0.25">
      <c r="A38" s="20" t="s">
        <v>132</v>
      </c>
      <c r="B38" s="21" t="s">
        <v>134</v>
      </c>
      <c r="C38" s="2" t="s">
        <v>133</v>
      </c>
      <c r="D38" s="22">
        <v>9103367</v>
      </c>
      <c r="E38" s="22">
        <v>8193030</v>
      </c>
      <c r="F38" s="22">
        <f>'Dane - 30 kwietnia 2021 r'!Z40</f>
        <v>25030944.419999998</v>
      </c>
      <c r="G38" s="22">
        <f>F38/'Dane - 30 kwietnia 2021 r'!$B$1</f>
        <v>5482749.4677355755</v>
      </c>
      <c r="H38" s="18">
        <f t="shared" si="0"/>
        <v>0.66919680115117064</v>
      </c>
      <c r="I38" s="22">
        <f>'Dane - 30 kwietnia 2021 r'!AK40</f>
        <v>19529007.84</v>
      </c>
      <c r="J38" s="22">
        <f>I38/'Dane - 30 kwietnia 2021 r'!$B$1</f>
        <v>4277611.5652516754</v>
      </c>
      <c r="K38" s="18">
        <f t="shared" si="3"/>
        <v>0.52210373515679487</v>
      </c>
      <c r="L38" s="22">
        <f>'Dane - 30 kwietnia 2021 r'!AQ40</f>
        <v>19529007.84</v>
      </c>
      <c r="M38" s="22">
        <f>L38/'Dane - 30 kwietnia 2021 r'!$B$1</f>
        <v>4277611.5652516754</v>
      </c>
      <c r="N38" s="18">
        <f t="shared" si="1"/>
        <v>0.52210373515679487</v>
      </c>
      <c r="O38" s="23">
        <f>'Dane - 30 kwietnia 2021 r'!X40</f>
        <v>47</v>
      </c>
      <c r="P38" s="227"/>
    </row>
    <row r="39" spans="1:16" x14ac:dyDescent="0.25">
      <c r="A39" s="20" t="s">
        <v>132</v>
      </c>
      <c r="B39" s="21" t="s">
        <v>135</v>
      </c>
      <c r="C39" s="2" t="s">
        <v>136</v>
      </c>
      <c r="D39" s="22">
        <v>11428569</v>
      </c>
      <c r="E39" s="22">
        <v>7999998</v>
      </c>
      <c r="F39" s="22">
        <f>'Dane - 30 kwietnia 2021 r'!Z41</f>
        <v>32350381</v>
      </c>
      <c r="G39" s="22">
        <f>F39/'Dane - 30 kwietnia 2021 r'!$B$1</f>
        <v>7085990.4937135838</v>
      </c>
      <c r="H39" s="18">
        <f t="shared" si="0"/>
        <v>0.88574903315145626</v>
      </c>
      <c r="I39" s="22">
        <f>'Dane - 30 kwietnia 2021 r'!AK41</f>
        <v>8960</v>
      </c>
      <c r="J39" s="22">
        <f>I39/'Dane - 30 kwietnia 2021 r'!$B$1</f>
        <v>1962.588163140141</v>
      </c>
      <c r="K39" s="18">
        <f t="shared" si="3"/>
        <v>2.4532358172341307E-4</v>
      </c>
      <c r="L39" s="22">
        <f>'Dane - 30 kwietnia 2021 r'!AQ41</f>
        <v>8960</v>
      </c>
      <c r="M39" s="22">
        <f>L39/'Dane - 30 kwietnia 2021 r'!$B$1</f>
        <v>1962.588163140141</v>
      </c>
      <c r="N39" s="18">
        <f t="shared" si="1"/>
        <v>2.4532358172341307E-4</v>
      </c>
      <c r="O39" s="23">
        <f>'Dane - 30 kwietnia 2021 r'!X41</f>
        <v>3</v>
      </c>
      <c r="P39" s="227"/>
    </row>
    <row r="40" spans="1:16" ht="11" thickBot="1" x14ac:dyDescent="0.3">
      <c r="A40" s="24" t="s">
        <v>132</v>
      </c>
      <c r="B40" s="25" t="s">
        <v>137</v>
      </c>
      <c r="C40" s="3" t="s">
        <v>138</v>
      </c>
      <c r="D40" s="26">
        <v>9292889</v>
      </c>
      <c r="E40" s="26">
        <v>7434311</v>
      </c>
      <c r="F40" s="22">
        <f>'Dane - 30 kwietnia 2021 r'!Z42</f>
        <v>28152050.291999999</v>
      </c>
      <c r="G40" s="22">
        <f>F40/'Dane - 30 kwietnia 2021 r'!$B$1</f>
        <v>6166392.9320541462</v>
      </c>
      <c r="H40" s="27">
        <f t="shared" si="0"/>
        <v>0.82945049407458826</v>
      </c>
      <c r="I40" s="22">
        <f>'Dane - 30 kwietnia 2021 r'!AK42</f>
        <v>25858294.66</v>
      </c>
      <c r="J40" s="22">
        <f>I40/'Dane - 30 kwietnia 2021 r'!$B$1</f>
        <v>5663971.3190519996</v>
      </c>
      <c r="K40" s="27">
        <f t="shared" si="3"/>
        <v>0.76186903117881399</v>
      </c>
      <c r="L40" s="22">
        <f>'Dane - 30 kwietnia 2021 r'!AQ42</f>
        <v>24135090.280000001</v>
      </c>
      <c r="M40" s="22">
        <f>L40/'Dane - 30 kwietnia 2021 r'!$B$1</f>
        <v>5286522.6004293161</v>
      </c>
      <c r="N40" s="27">
        <f t="shared" si="1"/>
        <v>0.71109785431754413</v>
      </c>
      <c r="O40" s="23">
        <f>'Dane - 30 kwietnia 2021 r'!X42</f>
        <v>3</v>
      </c>
      <c r="P40" s="227"/>
    </row>
    <row r="41" spans="1:16" ht="11" thickBot="1" x14ac:dyDescent="0.3">
      <c r="A41" s="254" t="s">
        <v>132</v>
      </c>
      <c r="B41" s="254"/>
      <c r="C41" s="46" t="s">
        <v>45</v>
      </c>
      <c r="D41" s="47">
        <f>D40+D37</f>
        <v>29824825</v>
      </c>
      <c r="E41" s="47">
        <f t="shared" ref="E41:O41" si="8">E40+E37</f>
        <v>23627339</v>
      </c>
      <c r="F41" s="47">
        <f t="shared" si="8"/>
        <v>85533375.711999997</v>
      </c>
      <c r="G41" s="47">
        <f t="shared" si="8"/>
        <v>18735132.893503305</v>
      </c>
      <c r="H41" s="48">
        <f t="shared" si="0"/>
        <v>0.79294299258597445</v>
      </c>
      <c r="I41" s="47">
        <f t="shared" si="8"/>
        <v>45396262.5</v>
      </c>
      <c r="J41" s="47">
        <f t="shared" si="8"/>
        <v>9943545.4724668153</v>
      </c>
      <c r="K41" s="48">
        <f t="shared" si="3"/>
        <v>0.42084914735708556</v>
      </c>
      <c r="L41" s="47">
        <f t="shared" si="8"/>
        <v>43673058.120000005</v>
      </c>
      <c r="M41" s="47">
        <f t="shared" si="8"/>
        <v>9566096.7538441308</v>
      </c>
      <c r="N41" s="48">
        <f t="shared" si="1"/>
        <v>0.40487406363637185</v>
      </c>
      <c r="O41" s="49">
        <f t="shared" si="8"/>
        <v>53</v>
      </c>
      <c r="P41" s="227"/>
    </row>
    <row r="42" spans="1:16" x14ac:dyDescent="0.25">
      <c r="A42" s="28" t="s">
        <v>139</v>
      </c>
      <c r="B42" s="29" t="s">
        <v>140</v>
      </c>
      <c r="C42" s="4" t="s">
        <v>141</v>
      </c>
      <c r="D42" s="30">
        <v>25000</v>
      </c>
      <c r="E42" s="30">
        <v>21250</v>
      </c>
      <c r="F42" s="30">
        <f>'Dane - 30 kwietnia 2021 r'!Z44</f>
        <v>84839.35</v>
      </c>
      <c r="G42" s="30">
        <f>F42/'Dane - 30 kwietnia 2021 r'!$B$1</f>
        <v>18583.114294475839</v>
      </c>
      <c r="H42" s="31">
        <f t="shared" si="0"/>
        <v>0.87449949621062772</v>
      </c>
      <c r="I42" s="30">
        <f>'Dane - 30 kwietnia 2021 r'!AK44</f>
        <v>84839.35</v>
      </c>
      <c r="J42" s="30">
        <f>I42/'Dane - 30 kwietnia 2021 r'!$B$1</f>
        <v>18583.114294475839</v>
      </c>
      <c r="K42" s="31">
        <f t="shared" si="3"/>
        <v>0.87449949621062772</v>
      </c>
      <c r="L42" s="30">
        <f>'Dane - 30 kwietnia 2021 r'!AQ44</f>
        <v>84839.35</v>
      </c>
      <c r="M42" s="30">
        <f>L42/'Dane - 30 kwietnia 2021 r'!$B$1</f>
        <v>18583.114294475839</v>
      </c>
      <c r="N42" s="31">
        <f t="shared" si="1"/>
        <v>0.87449949621062772</v>
      </c>
      <c r="O42" s="32">
        <f>'Dane - 30 kwietnia 2021 r'!X44</f>
        <v>5</v>
      </c>
      <c r="P42" s="227"/>
    </row>
    <row r="43" spans="1:16" x14ac:dyDescent="0.25">
      <c r="A43" s="20" t="s">
        <v>139</v>
      </c>
      <c r="B43" s="21" t="s">
        <v>142</v>
      </c>
      <c r="C43" s="2" t="s">
        <v>143</v>
      </c>
      <c r="D43" s="22">
        <v>90857860</v>
      </c>
      <c r="E43" s="22">
        <v>77229181</v>
      </c>
      <c r="F43" s="30">
        <f>'Dane - 30 kwietnia 2021 r'!Z45</f>
        <v>245251972.62</v>
      </c>
      <c r="G43" s="30">
        <f>F43/'Dane - 30 kwietnia 2021 r'!$B$1</f>
        <v>53719711.880667627</v>
      </c>
      <c r="H43" s="18">
        <f t="shared" si="0"/>
        <v>0.69558826320672273</v>
      </c>
      <c r="I43" s="30">
        <f>'Dane - 30 kwietnia 2021 r'!AK45</f>
        <v>207599226.80000004</v>
      </c>
      <c r="J43" s="30">
        <f>I43/'Dane - 30 kwietnia 2021 r'!$B$1</f>
        <v>45472297.454768479</v>
      </c>
      <c r="K43" s="18">
        <f t="shared" si="3"/>
        <v>0.58879683645445469</v>
      </c>
      <c r="L43" s="30">
        <f>'Dane - 30 kwietnia 2021 r'!AQ45</f>
        <v>165798168.52000001</v>
      </c>
      <c r="M43" s="30">
        <f>L43/'Dane - 30 kwietnia 2021 r'!$B$1</f>
        <v>36316241.407105617</v>
      </c>
      <c r="N43" s="18">
        <f t="shared" si="1"/>
        <v>0.47023988778419928</v>
      </c>
      <c r="O43" s="32">
        <f>'Dane - 30 kwietnia 2021 r'!X45</f>
        <v>2011</v>
      </c>
      <c r="P43" s="227"/>
    </row>
    <row r="44" spans="1:16" ht="11" thickBot="1" x14ac:dyDescent="0.3">
      <c r="A44" s="24" t="s">
        <v>139</v>
      </c>
      <c r="B44" s="25" t="s">
        <v>144</v>
      </c>
      <c r="C44" s="3" t="s">
        <v>145</v>
      </c>
      <c r="D44" s="26">
        <v>2881840</v>
      </c>
      <c r="E44" s="26">
        <v>2449564</v>
      </c>
      <c r="F44" s="30">
        <f>'Dane - 30 kwietnia 2021 r'!Z46</f>
        <v>4073412.8400000003</v>
      </c>
      <c r="G44" s="30">
        <f>F44/'Dane - 30 kwietnia 2021 r'!$B$1</f>
        <v>892235.69457221706</v>
      </c>
      <c r="H44" s="27">
        <f t="shared" si="0"/>
        <v>0.36424265484478752</v>
      </c>
      <c r="I44" s="30">
        <f>'Dane - 30 kwietnia 2021 r'!AK46</f>
        <v>3357444.2800000003</v>
      </c>
      <c r="J44" s="30">
        <f>I44/'Dane - 30 kwietnia 2021 r'!$B$1</f>
        <v>735410.75918868009</v>
      </c>
      <c r="K44" s="27">
        <f t="shared" si="3"/>
        <v>0.3002210839107205</v>
      </c>
      <c r="L44" s="30">
        <f>'Dane - 30 kwietnia 2021 r'!AQ46</f>
        <v>2622165.41</v>
      </c>
      <c r="M44" s="30">
        <f>L44/'Dane - 30 kwietnia 2021 r'!$B$1</f>
        <v>574356.11556490115</v>
      </c>
      <c r="N44" s="27">
        <f t="shared" si="1"/>
        <v>0.23447279416455383</v>
      </c>
      <c r="O44" s="32">
        <f>'Dane - 30 kwietnia 2021 r'!X46</f>
        <v>70</v>
      </c>
      <c r="P44" s="227"/>
    </row>
    <row r="45" spans="1:16" ht="11" thickBot="1" x14ac:dyDescent="0.3">
      <c r="A45" s="254" t="s">
        <v>139</v>
      </c>
      <c r="B45" s="254"/>
      <c r="C45" s="46" t="s">
        <v>50</v>
      </c>
      <c r="D45" s="47">
        <f>SUM(D42:D44)</f>
        <v>93764700</v>
      </c>
      <c r="E45" s="47">
        <f t="shared" ref="E45:O45" si="9">SUM(E42:E44)</f>
        <v>79699995</v>
      </c>
      <c r="F45" s="47">
        <f t="shared" si="9"/>
        <v>249410224.81</v>
      </c>
      <c r="G45" s="47">
        <f t="shared" si="9"/>
        <v>54630530.689534321</v>
      </c>
      <c r="H45" s="48">
        <f t="shared" si="0"/>
        <v>0.6854521219171259</v>
      </c>
      <c r="I45" s="47">
        <f t="shared" si="9"/>
        <v>211041510.43000004</v>
      </c>
      <c r="J45" s="47">
        <f t="shared" si="9"/>
        <v>46226291.328251638</v>
      </c>
      <c r="K45" s="48">
        <f t="shared" si="3"/>
        <v>0.58000369169724086</v>
      </c>
      <c r="L45" s="47">
        <f t="shared" si="9"/>
        <v>168505173.28</v>
      </c>
      <c r="M45" s="47">
        <f>SUM(M42:M44)</f>
        <v>36909180.636964992</v>
      </c>
      <c r="N45" s="48">
        <f t="shared" si="1"/>
        <v>0.46310141722047776</v>
      </c>
      <c r="O45" s="49">
        <f t="shared" si="9"/>
        <v>2086</v>
      </c>
      <c r="P45" s="227"/>
    </row>
    <row r="46" spans="1:16" x14ac:dyDescent="0.25">
      <c r="A46" s="28" t="s">
        <v>146</v>
      </c>
      <c r="B46" s="29" t="s">
        <v>147</v>
      </c>
      <c r="C46" s="4" t="s">
        <v>148</v>
      </c>
      <c r="D46" s="30">
        <v>23304479.99999994</v>
      </c>
      <c r="E46" s="30">
        <v>17478360</v>
      </c>
      <c r="F46" s="30">
        <f>'Dane - 30 kwietnia 2021 r'!Z48</f>
        <v>28523842.9175</v>
      </c>
      <c r="G46" s="30">
        <f>F46/'Dane - 30 kwietnia 2021 r'!$B$1</f>
        <v>6247829.9639681075</v>
      </c>
      <c r="H46" s="31">
        <f t="shared" si="0"/>
        <v>0.35746088099616369</v>
      </c>
      <c r="I46" s="30">
        <f>'Dane - 30 kwietnia 2021 r'!AK48</f>
        <v>25303557.469999999</v>
      </c>
      <c r="J46" s="30">
        <f>I46/'Dane - 30 kwietnia 2021 r'!$B$1</f>
        <v>5542462.3187453449</v>
      </c>
      <c r="K46" s="31">
        <f t="shared" si="3"/>
        <v>0.31710425456080232</v>
      </c>
      <c r="L46" s="30">
        <f>'Dane - 30 kwietnia 2021 r'!AQ48</f>
        <v>18460652.079999998</v>
      </c>
      <c r="M46" s="30">
        <f>L46/'Dane - 30 kwietnia 2021 r'!$B$1</f>
        <v>4043600.1401848681</v>
      </c>
      <c r="N46" s="31">
        <f t="shared" si="1"/>
        <v>0.23134894464840342</v>
      </c>
      <c r="O46" s="32">
        <f>'Dane - 30 kwietnia 2021 r'!X48</f>
        <v>28</v>
      </c>
      <c r="P46" s="227"/>
    </row>
    <row r="47" spans="1:16" x14ac:dyDescent="0.25">
      <c r="A47" s="20" t="s">
        <v>146</v>
      </c>
      <c r="B47" s="21" t="s">
        <v>149</v>
      </c>
      <c r="C47" s="2" t="s">
        <v>150</v>
      </c>
      <c r="D47" s="22">
        <v>2509002</v>
      </c>
      <c r="E47" s="22">
        <v>2509002</v>
      </c>
      <c r="F47" s="30">
        <f>'Dane - 30 kwietnia 2021 r'!Z49</f>
        <v>74946.09</v>
      </c>
      <c r="G47" s="30">
        <f>F47/'Dane - 30 kwietnia 2021 r'!$B$1</f>
        <v>16416.105927191482</v>
      </c>
      <c r="H47" s="18">
        <f t="shared" si="0"/>
        <v>6.5428827586392841E-3</v>
      </c>
      <c r="I47" s="30">
        <f>'Dane - 30 kwietnia 2021 r'!AK49</f>
        <v>0</v>
      </c>
      <c r="J47" s="30">
        <f>I47/'Dane - 30 kwietnia 2021 r'!$B$1</f>
        <v>0</v>
      </c>
      <c r="K47" s="18">
        <f t="shared" si="3"/>
        <v>0</v>
      </c>
      <c r="L47" s="30">
        <f>'Dane - 30 kwietnia 2021 r'!AQ49</f>
        <v>0</v>
      </c>
      <c r="M47" s="30">
        <f>L47/'Dane - 30 kwietnia 2021 r'!$B$1</f>
        <v>0</v>
      </c>
      <c r="N47" s="18">
        <f t="shared" si="1"/>
        <v>0</v>
      </c>
      <c r="O47" s="32">
        <f>'Dane - 30 kwietnia 2021 r'!X49</f>
        <v>1</v>
      </c>
      <c r="P47" s="227"/>
    </row>
    <row r="48" spans="1:16" x14ac:dyDescent="0.25">
      <c r="A48" s="20" t="s">
        <v>146</v>
      </c>
      <c r="B48" s="21" t="s">
        <v>151</v>
      </c>
      <c r="C48" s="2" t="s">
        <v>152</v>
      </c>
      <c r="D48" s="22">
        <v>18287520</v>
      </c>
      <c r="E48" s="22">
        <v>13715640</v>
      </c>
      <c r="F48" s="30">
        <f>'Dane - 30 kwietnia 2021 r'!Z50</f>
        <v>49370490.732500002</v>
      </c>
      <c r="G48" s="30">
        <f>F48/'Dane - 30 kwietnia 2021 r'!$B$1</f>
        <v>10814055.883931309</v>
      </c>
      <c r="H48" s="18">
        <f t="shared" si="0"/>
        <v>0.78844704905723018</v>
      </c>
      <c r="I48" s="30">
        <f>'Dane - 30 kwietnia 2021 r'!AK50</f>
        <v>23022582.259999998</v>
      </c>
      <c r="J48" s="30">
        <f>I48/'Dane - 30 kwietnia 2021 r'!$B$1</f>
        <v>5042840.1147763608</v>
      </c>
      <c r="K48" s="18">
        <f t="shared" si="3"/>
        <v>0.36767078421250199</v>
      </c>
      <c r="L48" s="30">
        <f>'Dane - 30 kwietnia 2021 r'!AQ50</f>
        <v>13637288.23</v>
      </c>
      <c r="M48" s="30">
        <f>L48/'Dane - 30 kwietnia 2021 r'!$B$1</f>
        <v>2987096.0332062906</v>
      </c>
      <c r="N48" s="18">
        <f t="shared" si="1"/>
        <v>0.21778757923117628</v>
      </c>
      <c r="O48" s="32">
        <f>'Dane - 30 kwietnia 2021 r'!X50</f>
        <v>22</v>
      </c>
      <c r="P48" s="227"/>
    </row>
    <row r="49" spans="1:16" ht="11" thickBot="1" x14ac:dyDescent="0.3">
      <c r="A49" s="24" t="s">
        <v>146</v>
      </c>
      <c r="B49" s="25" t="s">
        <v>153</v>
      </c>
      <c r="C49" s="3" t="s">
        <v>154</v>
      </c>
      <c r="D49" s="26">
        <v>53175519.999999866</v>
      </c>
      <c r="E49" s="26">
        <v>39881640</v>
      </c>
      <c r="F49" s="30">
        <f>'Dane - 30 kwietnia 2021 r'!Z51</f>
        <v>126966255.80500001</v>
      </c>
      <c r="G49" s="30">
        <f>F49/'Dane - 30 kwietnia 2021 r'!$B$1</f>
        <v>27810543.611731719</v>
      </c>
      <c r="H49" s="27">
        <f t="shared" si="0"/>
        <v>0.69732698082956768</v>
      </c>
      <c r="I49" s="30">
        <f>'Dane - 30 kwietnia 2021 r'!AK51</f>
        <v>104675575.07000001</v>
      </c>
      <c r="J49" s="30">
        <f>I49/'Dane - 30 kwietnia 2021 r'!$B$1</f>
        <v>22928018.370788977</v>
      </c>
      <c r="K49" s="27">
        <f t="shared" si="3"/>
        <v>0.57490159308365896</v>
      </c>
      <c r="L49" s="30">
        <f>'Dane - 30 kwietnia 2021 r'!AQ51</f>
        <v>98493660.109999999</v>
      </c>
      <c r="M49" s="30">
        <f>L49/'Dane - 30 kwietnia 2021 r'!$B$1</f>
        <v>21573938.780829716</v>
      </c>
      <c r="N49" s="27">
        <f t="shared" si="1"/>
        <v>0.54094913802014455</v>
      </c>
      <c r="O49" s="32">
        <f>'Dane - 30 kwietnia 2021 r'!X51</f>
        <v>188</v>
      </c>
      <c r="P49" s="227"/>
    </row>
    <row r="50" spans="1:16" ht="11" thickBot="1" x14ac:dyDescent="0.3">
      <c r="A50" s="254" t="s">
        <v>146</v>
      </c>
      <c r="B50" s="254"/>
      <c r="C50" s="46" t="s">
        <v>54</v>
      </c>
      <c r="D50" s="47">
        <f>SUM(D46:D49)</f>
        <v>97276521.999999806</v>
      </c>
      <c r="E50" s="47">
        <f t="shared" ref="E50:O50" si="10">SUM(E46:E49)</f>
        <v>73584642</v>
      </c>
      <c r="F50" s="47">
        <f t="shared" si="10"/>
        <v>204935535.54500002</v>
      </c>
      <c r="G50" s="47">
        <f t="shared" si="10"/>
        <v>44888845.565558329</v>
      </c>
      <c r="H50" s="48">
        <f t="shared" si="0"/>
        <v>0.61003008706026363</v>
      </c>
      <c r="I50" s="47">
        <f t="shared" si="10"/>
        <v>153001714.80000001</v>
      </c>
      <c r="J50" s="47">
        <f t="shared" si="10"/>
        <v>33513320.804310683</v>
      </c>
      <c r="K50" s="48">
        <f t="shared" si="3"/>
        <v>0.45543906844461762</v>
      </c>
      <c r="L50" s="47">
        <f t="shared" si="10"/>
        <v>130591600.42</v>
      </c>
      <c r="M50" s="47">
        <f t="shared" si="10"/>
        <v>28604634.954220876</v>
      </c>
      <c r="N50" s="48">
        <f t="shared" si="1"/>
        <v>0.38873104735932362</v>
      </c>
      <c r="O50" s="49">
        <f t="shared" si="10"/>
        <v>239</v>
      </c>
      <c r="P50" s="227"/>
    </row>
    <row r="51" spans="1:16" x14ac:dyDescent="0.25">
      <c r="A51" s="28" t="s">
        <v>155</v>
      </c>
      <c r="B51" s="29" t="s">
        <v>156</v>
      </c>
      <c r="C51" s="4" t="s">
        <v>157</v>
      </c>
      <c r="D51" s="30">
        <v>259996</v>
      </c>
      <c r="E51" s="30">
        <v>194997</v>
      </c>
      <c r="F51" s="30">
        <f>'Dane - 30 kwietnia 2021 r'!Z53</f>
        <v>845865.63000000012</v>
      </c>
      <c r="G51" s="30">
        <f>F51/'Dane - 30 kwietnia 2021 r'!$B$1</f>
        <v>185277.44118806676</v>
      </c>
      <c r="H51" s="31">
        <f t="shared" si="0"/>
        <v>0.95015534181585748</v>
      </c>
      <c r="I51" s="30">
        <f>'Dane - 30 kwietnia 2021 r'!AK53</f>
        <v>0</v>
      </c>
      <c r="J51" s="30">
        <f>I51/'Dane - 30 kwietnia 2021 r'!$B$1</f>
        <v>0</v>
      </c>
      <c r="K51" s="31">
        <f t="shared" si="3"/>
        <v>0</v>
      </c>
      <c r="L51" s="30">
        <f>'Dane - 30 kwietnia 2021 r'!AQ53</f>
        <v>0</v>
      </c>
      <c r="M51" s="30">
        <f>L51/'Dane - 30 kwietnia 2021 r'!$B$1</f>
        <v>0</v>
      </c>
      <c r="N51" s="31">
        <f t="shared" si="1"/>
        <v>0</v>
      </c>
      <c r="O51" s="32">
        <f>'Dane - 30 kwietnia 2021 r'!X53</f>
        <v>1</v>
      </c>
      <c r="P51" s="227"/>
    </row>
    <row r="52" spans="1:16" ht="20" x14ac:dyDescent="0.25">
      <c r="A52" s="20" t="s">
        <v>155</v>
      </c>
      <c r="B52" s="21" t="s">
        <v>158</v>
      </c>
      <c r="C52" s="2" t="s">
        <v>159</v>
      </c>
      <c r="D52" s="22">
        <v>0</v>
      </c>
      <c r="E52" s="22">
        <v>0</v>
      </c>
      <c r="F52" s="30">
        <f>'Dane - 30 kwietnia 2021 r'!Z54</f>
        <v>0</v>
      </c>
      <c r="G52" s="30">
        <f>F52/'Dane - 30 kwietnia 2021 r'!$B$1</f>
        <v>0</v>
      </c>
      <c r="H52" s="18">
        <v>0</v>
      </c>
      <c r="I52" s="30">
        <f>'Dane - 30 kwietnia 2021 r'!AK54</f>
        <v>0</v>
      </c>
      <c r="J52" s="30">
        <f>I52/'Dane - 30 kwietnia 2021 r'!$B$1</f>
        <v>0</v>
      </c>
      <c r="K52" s="18">
        <v>0</v>
      </c>
      <c r="L52" s="30">
        <f>'Dane - 30 kwietnia 2021 r'!AQ54</f>
        <v>0</v>
      </c>
      <c r="M52" s="30">
        <f>L52/'Dane - 30 kwietnia 2021 r'!$B$1</f>
        <v>0</v>
      </c>
      <c r="N52" s="18">
        <v>0</v>
      </c>
      <c r="O52" s="32">
        <f>'Dane - 30 kwietnia 2021 r'!X54</f>
        <v>0</v>
      </c>
      <c r="P52" s="227"/>
    </row>
    <row r="53" spans="1:16" ht="11" thickBot="1" x14ac:dyDescent="0.3">
      <c r="A53" s="24" t="s">
        <v>155</v>
      </c>
      <c r="B53" s="25" t="s">
        <v>160</v>
      </c>
      <c r="C53" s="3" t="s">
        <v>161</v>
      </c>
      <c r="D53" s="26">
        <v>0</v>
      </c>
      <c r="E53" s="26">
        <v>0</v>
      </c>
      <c r="F53" s="30">
        <f>'Dane - 30 kwietnia 2021 r'!Z55</f>
        <v>0</v>
      </c>
      <c r="G53" s="30">
        <f>F53/'Dane - 30 kwietnia 2021 r'!$B$1</f>
        <v>0</v>
      </c>
      <c r="H53" s="27">
        <v>0</v>
      </c>
      <c r="I53" s="30">
        <f>'Dane - 30 kwietnia 2021 r'!AK55</f>
        <v>0</v>
      </c>
      <c r="J53" s="30">
        <f>I53/'Dane - 30 kwietnia 2021 r'!$B$1</f>
        <v>0</v>
      </c>
      <c r="K53" s="27">
        <v>0</v>
      </c>
      <c r="L53" s="30">
        <f>'Dane - 30 kwietnia 2021 r'!AQ55</f>
        <v>0</v>
      </c>
      <c r="M53" s="30">
        <f>L53/'Dane - 30 kwietnia 2021 r'!$B$1</f>
        <v>0</v>
      </c>
      <c r="N53" s="27">
        <v>0</v>
      </c>
      <c r="O53" s="32">
        <f>'Dane - 30 kwietnia 2021 r'!X55</f>
        <v>0</v>
      </c>
      <c r="P53" s="227"/>
    </row>
    <row r="54" spans="1:16" ht="11" thickBot="1" x14ac:dyDescent="0.3">
      <c r="A54" s="254" t="s">
        <v>155</v>
      </c>
      <c r="B54" s="254"/>
      <c r="C54" s="46" t="s">
        <v>59</v>
      </c>
      <c r="D54" s="47">
        <f>SUM(D51:D53)</f>
        <v>259996</v>
      </c>
      <c r="E54" s="47">
        <f t="shared" ref="E54:O54" si="11">SUM(E51:E53)</f>
        <v>194997</v>
      </c>
      <c r="F54" s="47">
        <f t="shared" si="11"/>
        <v>845865.63000000012</v>
      </c>
      <c r="G54" s="47">
        <f t="shared" si="11"/>
        <v>185277.44118806676</v>
      </c>
      <c r="H54" s="48">
        <f t="shared" si="0"/>
        <v>0.95015534181585748</v>
      </c>
      <c r="I54" s="47">
        <f t="shared" si="11"/>
        <v>0</v>
      </c>
      <c r="J54" s="47">
        <f t="shared" si="11"/>
        <v>0</v>
      </c>
      <c r="K54" s="48">
        <f t="shared" si="3"/>
        <v>0</v>
      </c>
      <c r="L54" s="47">
        <f t="shared" si="11"/>
        <v>0</v>
      </c>
      <c r="M54" s="47">
        <f t="shared" si="11"/>
        <v>0</v>
      </c>
      <c r="N54" s="48">
        <f t="shared" si="1"/>
        <v>0</v>
      </c>
      <c r="O54" s="49">
        <f t="shared" si="11"/>
        <v>1</v>
      </c>
      <c r="P54" s="227"/>
    </row>
    <row r="55" spans="1:16" ht="19.5" customHeight="1" thickBot="1" x14ac:dyDescent="0.3">
      <c r="A55" s="254" t="s">
        <v>164</v>
      </c>
      <c r="B55" s="254"/>
      <c r="C55" s="46" t="s">
        <v>162</v>
      </c>
      <c r="D55" s="47">
        <v>42497556</v>
      </c>
      <c r="E55" s="47">
        <v>31873167</v>
      </c>
      <c r="F55" s="47">
        <f>'Dane - 30 kwietnia 2021 r'!Z57</f>
        <v>86163835.219999999</v>
      </c>
      <c r="G55" s="47">
        <f>F55/'Dane - 30 kwietnia 2021 r'!$B$1</f>
        <v>18873228.023831427</v>
      </c>
      <c r="H55" s="48">
        <f t="shared" si="0"/>
        <v>0.59213532260008639</v>
      </c>
      <c r="I55" s="47">
        <f>'Dane - 30 kwietnia 2021 r'!AK57-'Dane - 30 kwietnia 2021 r'!AM57</f>
        <v>74787917.010000005</v>
      </c>
      <c r="J55" s="47">
        <f>I55/'Dane - 30 kwietnia 2021 r'!B1</f>
        <v>16381459.896175582</v>
      </c>
      <c r="K55" s="48">
        <f t="shared" si="3"/>
        <v>0.51395770919706796</v>
      </c>
      <c r="L55" s="47">
        <f>'Dane - 30 kwietnia 2021 r'!AQ57</f>
        <v>74787917.010000005</v>
      </c>
      <c r="M55" s="47">
        <f>L55/'Dane - 30 kwietnia 2021 r'!$B$1</f>
        <v>16381459.896175582</v>
      </c>
      <c r="N55" s="48">
        <f t="shared" si="1"/>
        <v>0.51395770919706796</v>
      </c>
      <c r="O55" s="49">
        <f>'Dane - 30 kwietnia 2021 r'!X57</f>
        <v>129</v>
      </c>
      <c r="P55" s="227"/>
    </row>
    <row r="56" spans="1:16" ht="24" customHeight="1" thickBot="1" x14ac:dyDescent="0.3">
      <c r="A56" s="33" t="s">
        <v>163</v>
      </c>
      <c r="B56" s="33"/>
      <c r="C56" s="5" t="s">
        <v>64</v>
      </c>
      <c r="D56" s="223">
        <f>D55+D54+D50+D45+D41+D36+D24</f>
        <v>710309512.99999905</v>
      </c>
      <c r="E56" s="223">
        <f t="shared" ref="E56:O56" si="12">E55+E54+E50+E45+E41+E36+E24</f>
        <v>531069456</v>
      </c>
      <c r="F56" s="223">
        <f t="shared" si="12"/>
        <v>1743152698.5019999</v>
      </c>
      <c r="G56" s="223">
        <f t="shared" si="12"/>
        <v>381818175.51627457</v>
      </c>
      <c r="H56" s="224">
        <f t="shared" si="0"/>
        <v>0.71896090276424141</v>
      </c>
      <c r="I56" s="223">
        <f t="shared" si="12"/>
        <v>1313276879.5599999</v>
      </c>
      <c r="J56" s="223">
        <f t="shared" si="12"/>
        <v>287658667.27121389</v>
      </c>
      <c r="K56" s="224">
        <f t="shared" si="3"/>
        <v>0.5416592199405531</v>
      </c>
      <c r="L56" s="223">
        <f t="shared" si="12"/>
        <v>1083880477.95</v>
      </c>
      <c r="M56" s="223">
        <f t="shared" si="12"/>
        <v>237411941.54948086</v>
      </c>
      <c r="N56" s="224">
        <f t="shared" si="1"/>
        <v>0.44704499358268657</v>
      </c>
      <c r="O56" s="225">
        <f t="shared" si="12"/>
        <v>9922</v>
      </c>
      <c r="P56" s="227"/>
    </row>
    <row r="57" spans="1:16" x14ac:dyDescent="0.25">
      <c r="A57" s="6" t="s">
        <v>225</v>
      </c>
      <c r="P57" s="227"/>
    </row>
    <row r="58" spans="1:16" x14ac:dyDescent="0.25">
      <c r="A58" s="6" t="s">
        <v>208</v>
      </c>
      <c r="P58" s="227"/>
    </row>
    <row r="59" spans="1:16" x14ac:dyDescent="0.25">
      <c r="A59" s="6" t="s">
        <v>215</v>
      </c>
      <c r="P59" s="227"/>
    </row>
  </sheetData>
  <customSheetViews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1"/>
    </customSheetView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2"/>
    </customSheetView>
  </customSheetViews>
  <mergeCells count="16">
    <mergeCell ref="A45:B45"/>
    <mergeCell ref="A50:B50"/>
    <mergeCell ref="A54:B54"/>
    <mergeCell ref="A55:B55"/>
    <mergeCell ref="C1:C2"/>
    <mergeCell ref="L1:N1"/>
    <mergeCell ref="O1:O2"/>
    <mergeCell ref="A24:B24"/>
    <mergeCell ref="A36:B36"/>
    <mergeCell ref="A41:B41"/>
    <mergeCell ref="A1:A2"/>
    <mergeCell ref="B1:B2"/>
    <mergeCell ref="D1:D2"/>
    <mergeCell ref="E1:E2"/>
    <mergeCell ref="F1:H1"/>
    <mergeCell ref="I1:K1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topLeftCell="A7" zoomScaleNormal="100" workbookViewId="0">
      <selection activeCell="L23" sqref="L23"/>
    </sheetView>
  </sheetViews>
  <sheetFormatPr defaultRowHeight="14.5" x14ac:dyDescent="0.35"/>
  <cols>
    <col min="1" max="1" width="31" style="83" customWidth="1"/>
    <col min="2" max="2" width="10" customWidth="1"/>
    <col min="3" max="3" width="9" customWidth="1"/>
    <col min="4" max="4" width="27" customWidth="1"/>
    <col min="5" max="5" width="9.26953125" customWidth="1"/>
    <col min="6" max="6" width="20.26953125" customWidth="1"/>
    <col min="7" max="7" width="12.26953125" customWidth="1"/>
    <col min="8" max="8" width="20.81640625" customWidth="1"/>
    <col min="9" max="9" width="12.26953125" customWidth="1"/>
    <col min="10" max="10" width="19.7265625" customWidth="1"/>
    <col min="11" max="11" width="24.26953125" customWidth="1"/>
    <col min="12" max="12" width="21.54296875" customWidth="1"/>
    <col min="13" max="13" width="18.7265625" style="169" customWidth="1"/>
  </cols>
  <sheetData>
    <row r="1" spans="1:13" ht="63" customHeight="1" thickTop="1" x14ac:dyDescent="0.35">
      <c r="A1" s="284" t="s">
        <v>185</v>
      </c>
      <c r="B1" s="287" t="s">
        <v>186</v>
      </c>
      <c r="C1" s="188" t="s">
        <v>202</v>
      </c>
      <c r="D1" s="188" t="s">
        <v>203</v>
      </c>
      <c r="E1" s="188" t="s">
        <v>204</v>
      </c>
      <c r="F1" s="188" t="s">
        <v>210</v>
      </c>
      <c r="G1" s="188" t="s">
        <v>205</v>
      </c>
      <c r="H1" s="188" t="s">
        <v>211</v>
      </c>
      <c r="I1" s="188" t="s">
        <v>206</v>
      </c>
      <c r="J1" s="188" t="s">
        <v>207</v>
      </c>
      <c r="K1" s="271" t="s">
        <v>214</v>
      </c>
      <c r="L1" s="274" t="s">
        <v>212</v>
      </c>
      <c r="M1" s="277" t="s">
        <v>213</v>
      </c>
    </row>
    <row r="2" spans="1:13" ht="15.5" x14ac:dyDescent="0.35">
      <c r="A2" s="285"/>
      <c r="B2" s="288"/>
      <c r="C2" s="189"/>
      <c r="D2" s="189"/>
      <c r="E2" s="189"/>
      <c r="F2" s="189"/>
      <c r="G2" s="189"/>
      <c r="H2" s="189"/>
      <c r="I2" s="189"/>
      <c r="J2" s="189"/>
      <c r="K2" s="272"/>
      <c r="L2" s="275"/>
      <c r="M2" s="278"/>
    </row>
    <row r="3" spans="1:13" ht="16" thickBot="1" x14ac:dyDescent="0.4">
      <c r="A3" s="286"/>
      <c r="B3" s="289"/>
      <c r="C3" s="190"/>
      <c r="D3" s="190"/>
      <c r="E3" s="190"/>
      <c r="F3" s="190"/>
      <c r="G3" s="190"/>
      <c r="H3" s="190"/>
      <c r="I3" s="190"/>
      <c r="J3" s="190"/>
      <c r="K3" s="273"/>
      <c r="L3" s="276"/>
      <c r="M3" s="279"/>
    </row>
    <row r="4" spans="1:13" ht="18" thickTop="1" thickBot="1" x14ac:dyDescent="0.4">
      <c r="A4" s="280" t="s">
        <v>187</v>
      </c>
      <c r="B4" s="281"/>
      <c r="C4" s="281"/>
      <c r="D4" s="281"/>
      <c r="E4" s="281"/>
      <c r="F4" s="281"/>
      <c r="G4" s="281"/>
      <c r="H4" s="281"/>
      <c r="I4" s="281"/>
      <c r="J4" s="281"/>
      <c r="K4" s="169"/>
      <c r="L4" s="169"/>
      <c r="M4" s="192"/>
    </row>
    <row r="5" spans="1:13" ht="32" thickTop="1" thickBot="1" x14ac:dyDescent="0.4">
      <c r="A5" s="84" t="s">
        <v>188</v>
      </c>
      <c r="B5" s="95" t="s">
        <v>97</v>
      </c>
      <c r="C5" s="95">
        <f>'Dane - 30 kwietnia 2021 r'!C17</f>
        <v>3969</v>
      </c>
      <c r="D5" s="96">
        <f>'Dane - 30 kwietnia 2021 r'!D17/'Dane - 30 kwietnia 2021 r'!$B$1</f>
        <v>76727143.514259428</v>
      </c>
      <c r="E5" s="95">
        <f>'Dane - 30 kwietnia 2021 r'!X17</f>
        <v>3848</v>
      </c>
      <c r="F5" s="96">
        <f>'Dane - 30 kwietnia 2021 r'!Y17/'Dane - 30 kwietnia 2021 r'!$B$1</f>
        <v>74230877.907740831</v>
      </c>
      <c r="G5" s="95">
        <f>'Dane - 30 kwietnia 2021 r'!AB17</f>
        <v>3866</v>
      </c>
      <c r="H5" s="96">
        <f>'Dane - 30 kwietnia 2021 r'!AD17/'Dane - 30 kwietnia 2021 r'!$B$1</f>
        <v>69447652.451044813</v>
      </c>
      <c r="I5" s="95">
        <f>'Dane - 30 kwietnia 2021 r'!AO17</f>
        <v>3848</v>
      </c>
      <c r="J5" s="96">
        <f>'Dane - 30 kwietnia 2021 r'!AP17/'Dane - 30 kwietnia 2021 r'!$B$1</f>
        <v>69165867.174836814</v>
      </c>
      <c r="K5" s="97">
        <v>4360</v>
      </c>
      <c r="L5" s="97">
        <f>G5</f>
        <v>3866</v>
      </c>
      <c r="M5" s="175">
        <f>L5/K5</f>
        <v>0.886697247706422</v>
      </c>
    </row>
    <row r="6" spans="1:13" ht="43.5" customHeight="1" thickTop="1" thickBot="1" x14ac:dyDescent="0.4">
      <c r="A6" s="282" t="s">
        <v>189</v>
      </c>
      <c r="B6" s="95" t="s">
        <v>87</v>
      </c>
      <c r="C6" s="95">
        <f>'Dane - 30 kwietnia 2021 r'!C12</f>
        <v>13</v>
      </c>
      <c r="D6" s="96">
        <f>'Dane - 30 kwietnia 2021 r'!D12/'Dane - 30 kwietnia 2021 r'!$B$1</f>
        <v>6631818.8439129097</v>
      </c>
      <c r="E6" s="95">
        <f>'Dane - 30 kwietnia 2021 r'!X12</f>
        <v>11</v>
      </c>
      <c r="F6" s="96">
        <f>'Dane - 30 kwietnia 2021 r'!Y12/'Dane - 30 kwietnia 2021 r'!$B$1</f>
        <v>5492641.3501555175</v>
      </c>
      <c r="G6" s="95">
        <f>'Dane - 30 kwietnia 2021 r'!AB12</f>
        <v>8</v>
      </c>
      <c r="H6" s="96">
        <f>'Dane - 30 kwietnia 2021 r'!AD12/'Dane - 30 kwietnia 2021 r'!$B$1</f>
        <v>3441069.4287466593</v>
      </c>
      <c r="I6" s="95">
        <f>'Dane - 30 kwietnia 2021 r'!AO12</f>
        <v>8</v>
      </c>
      <c r="J6" s="96">
        <f>'Dane - 30 kwietnia 2021 r'!AP12/'Dane - 30 kwietnia 2021 r'!$B$1</f>
        <v>3040399.8707670737</v>
      </c>
      <c r="K6" s="265">
        <v>122</v>
      </c>
      <c r="L6" s="267">
        <f>G6+G7+G8</f>
        <v>303</v>
      </c>
      <c r="M6" s="270">
        <f>L6/K6</f>
        <v>2.4836065573770494</v>
      </c>
    </row>
    <row r="7" spans="1:13" ht="39.75" customHeight="1" thickTop="1" thickBot="1" x14ac:dyDescent="0.4">
      <c r="A7" s="283"/>
      <c r="B7" s="95" t="s">
        <v>99</v>
      </c>
      <c r="C7" s="95">
        <f>'Dane - 30 kwietnia 2021 r'!C20</f>
        <v>708</v>
      </c>
      <c r="D7" s="96">
        <f>'Dane - 30 kwietnia 2021 r'!D20/'Dane - 30 kwietnia 2021 r'!$B$1</f>
        <v>39834481.007140666</v>
      </c>
      <c r="E7" s="95">
        <f>'Dane - 30 kwietnia 2021 r'!X20</f>
        <v>387</v>
      </c>
      <c r="F7" s="96">
        <f>'Dane - 30 kwietnia 2021 r'!Y20/'Dane - 30 kwietnia 2021 r'!$B$1</f>
        <v>18856576.652648181</v>
      </c>
      <c r="G7" s="95">
        <f>'Dane - 30 kwietnia 2021 r'!AB20</f>
        <v>291</v>
      </c>
      <c r="H7" s="96">
        <f>'Dane - 30 kwietnia 2021 r'!AD20/'Dane - 30 kwietnia 2021 r'!$B$1</f>
        <v>13079475.463267183</v>
      </c>
      <c r="I7" s="95">
        <f>'Dane - 30 kwietnia 2021 r'!AO20</f>
        <v>211</v>
      </c>
      <c r="J7" s="96">
        <f>'Dane - 30 kwietnia 2021 r'!AP20/'Dane - 30 kwietnia 2021 r'!$B$1</f>
        <v>8994353.732422132</v>
      </c>
      <c r="K7" s="266"/>
      <c r="L7" s="268"/>
      <c r="M7" s="270"/>
    </row>
    <row r="8" spans="1:13" ht="51" customHeight="1" thickTop="1" thickBot="1" x14ac:dyDescent="0.4">
      <c r="A8" s="283"/>
      <c r="B8" s="95" t="s">
        <v>101</v>
      </c>
      <c r="C8" s="95">
        <f>'Dane - 30 kwietnia 2021 r'!C21</f>
        <v>42</v>
      </c>
      <c r="D8" s="96">
        <f>'Dane - 30 kwietnia 2021 r'!D21/'Dane - 30 kwietnia 2021 r'!$B$1</f>
        <v>114445972.2937749</v>
      </c>
      <c r="E8" s="95">
        <f>'Dane - 30 kwietnia 2021 r'!X21</f>
        <v>9</v>
      </c>
      <c r="F8" s="96">
        <f>'Dane - 30 kwietnia 2021 r'!Y21/'Dane - 30 kwietnia 2021 r'!$B$1</f>
        <v>19296672.182065096</v>
      </c>
      <c r="G8" s="95">
        <f>'Dane - 30 kwietnia 2021 r'!AB21</f>
        <v>4</v>
      </c>
      <c r="H8" s="96">
        <f>'Dane - 30 kwietnia 2021 r'!AD21/'Dane - 30 kwietnia 2021 r'!$B$1</f>
        <v>60042.90314101721</v>
      </c>
      <c r="I8" s="95">
        <f>'Dane - 30 kwietnia 2021 r'!AO21</f>
        <v>2</v>
      </c>
      <c r="J8" s="96">
        <f>'Dane - 30 kwietnia 2021 r'!AP21/'Dane - 30 kwietnia 2021 r'!$B$1</f>
        <v>38939.591273491911</v>
      </c>
      <c r="K8" s="266"/>
      <c r="L8" s="269"/>
      <c r="M8" s="270"/>
    </row>
    <row r="9" spans="1:13" ht="16.5" thickTop="1" thickBot="1" x14ac:dyDescent="0.4">
      <c r="A9" s="290" t="s">
        <v>190</v>
      </c>
      <c r="B9" s="291"/>
      <c r="C9" s="187"/>
      <c r="D9" s="187"/>
      <c r="E9" s="187"/>
      <c r="F9" s="187"/>
      <c r="G9" s="187"/>
      <c r="H9" s="187"/>
      <c r="I9" s="187"/>
      <c r="J9" s="187"/>
      <c r="K9" s="170">
        <v>231675328</v>
      </c>
      <c r="L9" s="170">
        <f>'Dane - 30 kwietnia 2021 r'!AP4/'Dane - 30 kwietnia 2021 r'!$B$1</f>
        <v>124058391.95908353</v>
      </c>
      <c r="M9" s="175">
        <f>L9/K9</f>
        <v>0.53548383002217448</v>
      </c>
    </row>
    <row r="10" spans="1:13" ht="18" thickTop="1" thickBot="1" x14ac:dyDescent="0.4">
      <c r="A10" s="296" t="s">
        <v>209</v>
      </c>
      <c r="B10" s="297"/>
      <c r="C10" s="297"/>
      <c r="D10" s="297"/>
      <c r="E10" s="297"/>
      <c r="F10" s="297"/>
      <c r="G10" s="297"/>
      <c r="H10" s="297"/>
      <c r="I10" s="297"/>
      <c r="J10" s="297"/>
      <c r="K10" s="169"/>
      <c r="L10" s="169"/>
      <c r="M10" s="192"/>
    </row>
    <row r="11" spans="1:13" ht="15.5" thickTop="1" thickBot="1" x14ac:dyDescent="0.4">
      <c r="A11" s="298" t="s">
        <v>191</v>
      </c>
      <c r="B11" s="95" t="s">
        <v>118</v>
      </c>
      <c r="C11" s="95">
        <f>'Dane - 30 kwietnia 2021 r'!C30</f>
        <v>931</v>
      </c>
      <c r="D11" s="96">
        <f>'Dane - 30 kwietnia 2021 r'!D30/'Dane - 30 kwietnia 2021 r'!$B$1</f>
        <v>122233100.74254169</v>
      </c>
      <c r="E11" s="95">
        <f>'Dane - 30 kwietnia 2021 r'!X30</f>
        <v>415</v>
      </c>
      <c r="F11" s="96">
        <f>'Dane - 30 kwietnia 2021 r'!Y30/'Dane - 30 kwietnia 2021 r'!$B$1</f>
        <v>51340409.035352863</v>
      </c>
      <c r="G11" s="95">
        <f>'Dane - 30 kwietnia 2021 r'!AB30</f>
        <v>325</v>
      </c>
      <c r="H11" s="96">
        <f>'Dane - 30 kwietnia 2021 r'!AD30/'Dane - 30 kwietnia 2021 r'!$B$1</f>
        <v>30667772.716519907</v>
      </c>
      <c r="I11" s="95">
        <f>'Dane - 30 kwietnia 2021 r'!AO30</f>
        <v>260</v>
      </c>
      <c r="J11" s="96">
        <f>'Dane - 30 kwietnia 2021 r'!AP30/'Dane - 30 kwietnia 2021 r'!$B$1</f>
        <v>21897660.785473339</v>
      </c>
      <c r="K11" s="265">
        <v>560</v>
      </c>
      <c r="L11" s="267">
        <f>G11+G12+G13</f>
        <v>399</v>
      </c>
      <c r="M11" s="270">
        <f>L11/K11</f>
        <v>0.71250000000000002</v>
      </c>
    </row>
    <row r="12" spans="1:13" ht="15.5" thickTop="1" thickBot="1" x14ac:dyDescent="0.4">
      <c r="A12" s="299"/>
      <c r="B12" s="95" t="s">
        <v>120</v>
      </c>
      <c r="C12" s="95">
        <f>'Dane - 30 kwietnia 2021 r'!C31</f>
        <v>252</v>
      </c>
      <c r="D12" s="96">
        <f>'Dane - 30 kwietnia 2021 r'!D31/'Dane - 30 kwietnia 2021 r'!$B$1</f>
        <v>12156416.176019624</v>
      </c>
      <c r="E12" s="95">
        <f>'Dane - 30 kwietnia 2021 r'!X31</f>
        <v>115</v>
      </c>
      <c r="F12" s="96">
        <f>'Dane - 30 kwietnia 2021 r'!Y31/'Dane - 30 kwietnia 2021 r'!$B$1</f>
        <v>4576369.8580628196</v>
      </c>
      <c r="G12" s="95">
        <f>'Dane - 30 kwietnia 2021 r'!AB31</f>
        <v>48</v>
      </c>
      <c r="H12" s="96">
        <f>'Dane - 30 kwietnia 2021 r'!AD31/'Dane - 30 kwietnia 2021 r'!$B$1</f>
        <v>1440427.5025189468</v>
      </c>
      <c r="I12" s="95">
        <f>'Dane - 30 kwietnia 2021 r'!AO31</f>
        <v>37</v>
      </c>
      <c r="J12" s="96">
        <f>'Dane - 30 kwietnia 2021 r'!AP31/'Dane - 30 kwietnia 2021 r'!$B$1</f>
        <v>1185556.3981250273</v>
      </c>
      <c r="K12" s="266"/>
      <c r="L12" s="268"/>
      <c r="M12" s="270"/>
    </row>
    <row r="13" spans="1:13" ht="15.5" thickTop="1" thickBot="1" x14ac:dyDescent="0.4">
      <c r="A13" s="299"/>
      <c r="B13" s="98" t="s">
        <v>122</v>
      </c>
      <c r="C13" s="95">
        <f>'Dane - 30 kwietnia 2021 r'!C32</f>
        <v>116</v>
      </c>
      <c r="D13" s="96">
        <f>'Dane - 30 kwietnia 2021 r'!D32/'Dane - 30 kwietnia 2021 r'!$B$1</f>
        <v>68540869.218469352</v>
      </c>
      <c r="E13" s="95">
        <f>'Dane - 30 kwietnia 2021 r'!X32</f>
        <v>44</v>
      </c>
      <c r="F13" s="96">
        <f>'Dane - 30 kwietnia 2021 r'!Y32/'Dane - 30 kwietnia 2021 r'!$B$1</f>
        <v>24551597.803040259</v>
      </c>
      <c r="G13" s="95">
        <f>'Dane - 30 kwietnia 2021 r'!AB32</f>
        <v>26</v>
      </c>
      <c r="H13" s="96">
        <f>'Dane - 30 kwietnia 2021 r'!AD32/'Dane - 30 kwietnia 2021 r'!$B$1</f>
        <v>2642575.3143207603</v>
      </c>
      <c r="I13" s="95">
        <f>'Dane - 30 kwietnia 2021 r'!AO32</f>
        <v>16</v>
      </c>
      <c r="J13" s="96">
        <f>'Dane - 30 kwietnia 2021 r'!AP32/'Dane - 30 kwietnia 2021 r'!$B$1</f>
        <v>1845426.2408551278</v>
      </c>
      <c r="K13" s="266"/>
      <c r="L13" s="269"/>
      <c r="M13" s="270"/>
    </row>
    <row r="14" spans="1:13" ht="16.5" thickTop="1" thickBot="1" x14ac:dyDescent="0.4">
      <c r="A14" s="290" t="s">
        <v>190</v>
      </c>
      <c r="B14" s="291"/>
      <c r="C14" s="187"/>
      <c r="D14" s="187"/>
      <c r="E14" s="187"/>
      <c r="F14" s="187"/>
      <c r="G14" s="187"/>
      <c r="H14" s="187"/>
      <c r="I14" s="187"/>
      <c r="J14" s="187"/>
      <c r="K14" s="101">
        <v>217264768</v>
      </c>
      <c r="L14" s="170">
        <f>'Dane - 30 kwietnia 2021 r'!AP26/'Dane - 30 kwietnia 2021 r'!$B$1</f>
        <v>85505054.157357514</v>
      </c>
      <c r="M14" s="175">
        <f>L14/K14</f>
        <v>0.39355232302255982</v>
      </c>
    </row>
    <row r="15" spans="1:13" ht="18" thickTop="1" thickBot="1" x14ac:dyDescent="0.4">
      <c r="A15" s="300" t="s">
        <v>192</v>
      </c>
      <c r="B15" s="301"/>
      <c r="C15" s="301"/>
      <c r="D15" s="301"/>
      <c r="E15" s="301"/>
      <c r="F15" s="301"/>
      <c r="G15" s="301"/>
      <c r="H15" s="301"/>
      <c r="I15" s="301"/>
      <c r="J15" s="301"/>
      <c r="K15" s="169"/>
      <c r="L15" s="169"/>
      <c r="M15" s="192"/>
    </row>
    <row r="16" spans="1:13" ht="63" thickTop="1" thickBot="1" x14ac:dyDescent="0.4">
      <c r="A16" s="85" t="s">
        <v>193</v>
      </c>
      <c r="B16" s="168" t="s">
        <v>134</v>
      </c>
      <c r="C16" s="95">
        <f>'Dane - 30 kwietnia 2021 r'!C40</f>
        <v>53</v>
      </c>
      <c r="D16" s="96">
        <f>'Dane - 30 kwietnia 2021 r'!D40/'Dane - 30 kwietnia 2021 r'!$B$1</f>
        <v>7316225.1609935602</v>
      </c>
      <c r="E16" s="95">
        <f>'Dane - 30 kwietnia 2021 r'!X40</f>
        <v>47</v>
      </c>
      <c r="F16" s="96">
        <f>'Dane - 30 kwietnia 2021 r'!Y40/'Dane - 30 kwietnia 2021 r'!$B$1</f>
        <v>6091943.8581504347</v>
      </c>
      <c r="G16" s="95">
        <f>'Dane - 30 kwietnia 2021 r'!AB40</f>
        <v>45</v>
      </c>
      <c r="H16" s="96">
        <f>'Dane - 30 kwietnia 2021 r'!AD40/'Dane - 30 kwietnia 2021 r'!$B$1</f>
        <v>5008543.7924387781</v>
      </c>
      <c r="I16" s="95">
        <f>'Dane - 30 kwietnia 2021 r'!AO40</f>
        <v>42</v>
      </c>
      <c r="J16" s="96">
        <f>'Dane - 30 kwietnia 2021 r'!AP40/'Dane - 30 kwietnia 2021 r'!$B$1</f>
        <v>4752901.7676435793</v>
      </c>
      <c r="K16" s="185">
        <v>20</v>
      </c>
      <c r="L16" s="97">
        <f>G16</f>
        <v>45</v>
      </c>
      <c r="M16" s="175">
        <f>L16/K16</f>
        <v>2.25</v>
      </c>
    </row>
    <row r="17" spans="1:13" ht="16.5" thickTop="1" thickBot="1" x14ac:dyDescent="0.4">
      <c r="A17" s="290" t="s">
        <v>190</v>
      </c>
      <c r="B17" s="291"/>
      <c r="C17" s="187"/>
      <c r="D17" s="187"/>
      <c r="E17" s="187"/>
      <c r="F17" s="187"/>
      <c r="G17" s="187"/>
      <c r="H17" s="187"/>
      <c r="I17" s="187"/>
      <c r="J17" s="187"/>
      <c r="K17" s="101">
        <v>29824825</v>
      </c>
      <c r="L17" s="170">
        <f>'Dane - 30 kwietnia 2021 r'!AP38/'Dane - 30 kwietnia 2021 r'!$B$1</f>
        <v>11363858.722127303</v>
      </c>
      <c r="M17" s="175">
        <f>L17/K17</f>
        <v>0.38102013078458308</v>
      </c>
    </row>
    <row r="18" spans="1:13" ht="18" thickTop="1" thickBot="1" x14ac:dyDescent="0.4">
      <c r="A18" s="302" t="s">
        <v>194</v>
      </c>
      <c r="B18" s="303"/>
      <c r="C18" s="303"/>
      <c r="D18" s="303"/>
      <c r="E18" s="303"/>
      <c r="F18" s="303"/>
      <c r="G18" s="303"/>
      <c r="H18" s="303"/>
      <c r="I18" s="303"/>
      <c r="J18" s="303"/>
      <c r="K18" s="169"/>
      <c r="L18" s="169"/>
      <c r="M18" s="192"/>
    </row>
    <row r="19" spans="1:13" ht="32" thickTop="1" thickBot="1" x14ac:dyDescent="0.4">
      <c r="A19" s="171" t="s">
        <v>165</v>
      </c>
      <c r="B19" s="172" t="s">
        <v>142</v>
      </c>
      <c r="C19" s="173">
        <f>'Dane - 30 kwietnia 2021 r'!C45</f>
        <v>3362</v>
      </c>
      <c r="D19" s="174">
        <f>'Dane - 30 kwietnia 2021 r'!D45/'Dane - 30 kwietnia 2021 r'!$B$1</f>
        <v>105960712.80939238</v>
      </c>
      <c r="E19" s="173">
        <f>'Dane - 30 kwietnia 2021 r'!X45</f>
        <v>2011</v>
      </c>
      <c r="F19" s="174">
        <f>'Dane - 30 kwietnia 2021 r'!Y45/'Dane - 30 kwietnia 2021 r'!$B$1</f>
        <v>63199661.20602794</v>
      </c>
      <c r="G19" s="173">
        <f>'Dane - 30 kwietnia 2021 r'!AB45</f>
        <v>1601</v>
      </c>
      <c r="H19" s="174">
        <f>'Dane - 30 kwietnia 2021 r'!AD45/'Dane - 30 kwietnia 2021 r'!$B$1</f>
        <v>49641035.157927021</v>
      </c>
      <c r="I19" s="173">
        <f>'Dane - 30 kwietnia 2021 r'!AO45</f>
        <v>1423</v>
      </c>
      <c r="J19" s="174">
        <f>'Dane - 30 kwietnia 2021 r'!AP45/'Dane - 30 kwietnia 2021 r'!$B$1</f>
        <v>42724990.31191133</v>
      </c>
      <c r="K19" s="186">
        <v>36</v>
      </c>
      <c r="L19" s="193">
        <v>36</v>
      </c>
      <c r="M19" s="176">
        <f>L19/K19</f>
        <v>1</v>
      </c>
    </row>
    <row r="20" spans="1:13" ht="16.5" thickTop="1" thickBot="1" x14ac:dyDescent="0.4">
      <c r="A20" s="290" t="s">
        <v>190</v>
      </c>
      <c r="B20" s="291"/>
      <c r="C20" s="187"/>
      <c r="D20" s="187"/>
      <c r="E20" s="187"/>
      <c r="F20" s="187"/>
      <c r="G20" s="187"/>
      <c r="H20" s="187"/>
      <c r="I20" s="187"/>
      <c r="J20" s="187"/>
      <c r="K20" s="101">
        <v>93764700</v>
      </c>
      <c r="L20" s="170">
        <f>'Dane - 30 kwietnia 2021 r'!AP43/'Dane - 30 kwietnia 2021 r'!$B$1</f>
        <v>43422565.886888333</v>
      </c>
      <c r="M20" s="175">
        <f>L20/K20</f>
        <v>0.46310142182386688</v>
      </c>
    </row>
    <row r="21" spans="1:13" ht="18" thickTop="1" thickBot="1" x14ac:dyDescent="0.4">
      <c r="A21" s="300" t="s">
        <v>195</v>
      </c>
      <c r="B21" s="301"/>
      <c r="C21" s="301"/>
      <c r="D21" s="301"/>
      <c r="E21" s="301"/>
      <c r="F21" s="301"/>
      <c r="G21" s="301"/>
      <c r="H21" s="301"/>
      <c r="I21" s="301"/>
      <c r="J21" s="301"/>
      <c r="K21" s="169"/>
      <c r="L21" s="169"/>
      <c r="M21" s="192"/>
    </row>
    <row r="22" spans="1:13" ht="78.5" thickTop="1" thickBot="1" x14ac:dyDescent="0.4">
      <c r="A22" s="86" t="s">
        <v>166</v>
      </c>
      <c r="B22" s="99" t="s">
        <v>147</v>
      </c>
      <c r="C22" s="95">
        <f>'Dane - 30 kwietnia 2021 r'!C48</f>
        <v>48</v>
      </c>
      <c r="D22" s="96">
        <f>'Dane - 30 kwietnia 2021 r'!D48/'Dane - 30 kwietnia 2021 r'!$B$1</f>
        <v>23341061.896000348</v>
      </c>
      <c r="E22" s="95">
        <f>'Dane - 30 kwietnia 2021 r'!X48</f>
        <v>28</v>
      </c>
      <c r="F22" s="96">
        <f>'Dane - 30 kwietnia 2021 r'!Y48/'Dane - 30 kwietnia 2021 r'!$B$1</f>
        <v>8330439.9789722692</v>
      </c>
      <c r="G22" s="95">
        <f>'Dane - 30 kwietnia 2021 r'!AB48</f>
        <v>29</v>
      </c>
      <c r="H22" s="96">
        <f>'Dane - 30 kwietnia 2021 r'!AD48/'Dane - 30 kwietnia 2021 r'!$B$1</f>
        <v>8180120.031103516</v>
      </c>
      <c r="I22" s="95">
        <f>'Dane - 30 kwietnia 2021 r'!AO48</f>
        <v>18</v>
      </c>
      <c r="J22" s="96">
        <f>'Dane - 30 kwietnia 2021 r'!AP48/'Dane - 30 kwietnia 2021 r'!$B$1</f>
        <v>5391466.8791343579</v>
      </c>
      <c r="K22" s="185">
        <v>15</v>
      </c>
      <c r="L22" s="97">
        <v>13</v>
      </c>
      <c r="M22" s="175">
        <f>L22/K22</f>
        <v>0.8666666666666667</v>
      </c>
    </row>
    <row r="23" spans="1:13" ht="32" thickTop="1" thickBot="1" x14ac:dyDescent="0.4">
      <c r="A23" s="87" t="s">
        <v>196</v>
      </c>
      <c r="B23" s="100" t="s">
        <v>153</v>
      </c>
      <c r="C23" s="95">
        <f>'Dane - 30 kwietnia 2021 r'!C51</f>
        <v>331</v>
      </c>
      <c r="D23" s="96">
        <f>'Dane - 30 kwietnia 2021 r'!D51/'Dane - 30 kwietnia 2021 r'!$B$1</f>
        <v>85436826.639505833</v>
      </c>
      <c r="E23" s="95">
        <f>'Dane - 30 kwietnia 2021 r'!X51</f>
        <v>188</v>
      </c>
      <c r="F23" s="96">
        <f>'Dane - 30 kwietnia 2021 r'!Y51/'Dane - 30 kwietnia 2021 r'!$B$1</f>
        <v>37080724.922241203</v>
      </c>
      <c r="G23" s="95">
        <f>'Dane - 30 kwietnia 2021 r'!AB51</f>
        <v>57</v>
      </c>
      <c r="H23" s="96">
        <f>'Dane - 30 kwietnia 2021 r'!AD51/'Dane - 30 kwietnia 2021 r'!$B$1</f>
        <v>11079215.047969509</v>
      </c>
      <c r="I23" s="95">
        <f>'Dane - 30 kwietnia 2021 r'!AO51</f>
        <v>172</v>
      </c>
      <c r="J23" s="96">
        <f>'Dane - 30 kwietnia 2021 r'!AP51/'Dane - 30 kwietnia 2021 r'!$B$1</f>
        <v>28765251.835545626</v>
      </c>
      <c r="K23" s="185">
        <v>80</v>
      </c>
      <c r="L23" s="97">
        <f>G23</f>
        <v>57</v>
      </c>
      <c r="M23" s="175">
        <f>L23/K23</f>
        <v>0.71250000000000002</v>
      </c>
    </row>
    <row r="24" spans="1:13" ht="16.5" thickTop="1" thickBot="1" x14ac:dyDescent="0.4">
      <c r="A24" s="290" t="s">
        <v>190</v>
      </c>
      <c r="B24" s="291"/>
      <c r="C24" s="187"/>
      <c r="D24" s="187"/>
      <c r="E24" s="187"/>
      <c r="F24" s="187"/>
      <c r="G24" s="187"/>
      <c r="H24" s="187"/>
      <c r="I24" s="187"/>
      <c r="J24" s="187"/>
      <c r="K24" s="170">
        <v>92149002</v>
      </c>
      <c r="L24" s="170">
        <f>'Dane - 30 kwietnia 2021 r'!AP47/'Dane - 30 kwietnia 2021 r'!$B$1</f>
        <v>38139513.442414686</v>
      </c>
      <c r="M24" s="175">
        <f>L24/K24</f>
        <v>0.41388959852668494</v>
      </c>
    </row>
    <row r="25" spans="1:13" ht="18" thickTop="1" thickBot="1" x14ac:dyDescent="0.4">
      <c r="A25" s="292" t="s">
        <v>197</v>
      </c>
      <c r="B25" s="293"/>
      <c r="C25" s="293"/>
      <c r="D25" s="293"/>
      <c r="E25" s="293"/>
      <c r="F25" s="293"/>
      <c r="G25" s="293"/>
      <c r="H25" s="293"/>
      <c r="I25" s="293"/>
      <c r="J25" s="293"/>
      <c r="K25" s="169"/>
      <c r="L25" s="169"/>
      <c r="M25" s="192"/>
    </row>
    <row r="26" spans="1:13" ht="32" thickTop="1" thickBot="1" x14ac:dyDescent="0.4">
      <c r="A26" s="85" t="s">
        <v>198</v>
      </c>
      <c r="B26" s="168" t="s">
        <v>156</v>
      </c>
      <c r="C26" s="95">
        <f>'Dane - 30 kwietnia 2021 r'!C52</f>
        <v>10</v>
      </c>
      <c r="D26" s="96">
        <f>'Dane - 30 kwietnia 2021 r'!D52/'Dane - 30 kwietnia 2021 r'!$B$1</f>
        <v>801887.03728041355</v>
      </c>
      <c r="E26" s="95">
        <f>'Dane - 30 kwietnia 2021 r'!X52</f>
        <v>1</v>
      </c>
      <c r="F26" s="96">
        <f>'Dane - 30 kwietnia 2021 r'!Y52/'Dane - 30 kwietnia 2021 r'!$B$1</f>
        <v>247036.58825075568</v>
      </c>
      <c r="G26" s="95">
        <f>'Dane - 30 kwietnia 2021 r'!AB52</f>
        <v>0</v>
      </c>
      <c r="H26" s="96">
        <f>'Dane - 30 kwietnia 2021 r'!AD52/'Dane - 30 kwietnia 2021 r'!$B$1</f>
        <v>0</v>
      </c>
      <c r="I26" s="95">
        <f>'Dane - 30 kwietnia 2021 r'!AO52</f>
        <v>0</v>
      </c>
      <c r="J26" s="96">
        <f>'Dane - 30 kwietnia 2021 r'!AP52/'Dane - 30 kwietnia 2021 r'!$B$1</f>
        <v>0</v>
      </c>
      <c r="K26" s="185">
        <v>10</v>
      </c>
      <c r="L26" s="97">
        <f>G26</f>
        <v>0</v>
      </c>
      <c r="M26" s="175">
        <f>L26/K26</f>
        <v>0</v>
      </c>
    </row>
    <row r="27" spans="1:13" ht="16.5" thickTop="1" thickBot="1" x14ac:dyDescent="0.4">
      <c r="A27" s="294" t="s">
        <v>190</v>
      </c>
      <c r="B27" s="295"/>
      <c r="C27" s="184"/>
      <c r="D27" s="184"/>
      <c r="E27" s="184"/>
      <c r="F27" s="184"/>
      <c r="G27" s="184"/>
      <c r="H27" s="184"/>
      <c r="I27" s="184"/>
      <c r="J27" s="184"/>
      <c r="K27" s="102">
        <v>3333334</v>
      </c>
      <c r="L27" s="194">
        <f>'Dane - 30 kwietnia 2021 r'!AP52/'Dane - 30 kwietnia 2021 r'!$B$1</f>
        <v>0</v>
      </c>
      <c r="M27" s="191">
        <f>L27/K27</f>
        <v>0</v>
      </c>
    </row>
    <row r="28" spans="1:13" ht="15" thickTop="1" x14ac:dyDescent="0.35">
      <c r="A28"/>
    </row>
    <row r="29" spans="1:13" x14ac:dyDescent="0.35">
      <c r="A29"/>
    </row>
    <row r="30" spans="1:13" x14ac:dyDescent="0.35">
      <c r="A30"/>
    </row>
    <row r="31" spans="1:13" x14ac:dyDescent="0.35">
      <c r="A31"/>
    </row>
    <row r="32" spans="1:13" x14ac:dyDescent="0.35">
      <c r="A32"/>
    </row>
    <row r="33" spans="1:1" x14ac:dyDescent="0.35">
      <c r="A33"/>
    </row>
    <row r="34" spans="1:1" x14ac:dyDescent="0.35">
      <c r="A34"/>
    </row>
  </sheetData>
  <customSheetViews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  <mergeCell ref="A4:J4"/>
    <mergeCell ref="A6:A8"/>
    <mergeCell ref="A1:A3"/>
    <mergeCell ref="B1:B3"/>
    <mergeCell ref="A9:B9"/>
    <mergeCell ref="K11:K13"/>
    <mergeCell ref="L11:L13"/>
    <mergeCell ref="M11:M13"/>
    <mergeCell ref="K1:K3"/>
    <mergeCell ref="L1:L3"/>
    <mergeCell ref="M1:M3"/>
    <mergeCell ref="K6:K8"/>
    <mergeCell ref="L6:L8"/>
    <mergeCell ref="M6:M8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- 30 kwietnia 2021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2019-11-21T12:06:23Z</cp:lastPrinted>
  <dcterms:created xsi:type="dcterms:W3CDTF">2017-11-16T12:30:52Z</dcterms:created>
  <dcterms:modified xsi:type="dcterms:W3CDTF">2022-04-27T07:59:59Z</dcterms:modified>
</cp:coreProperties>
</file>