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14\"/>
    </mc:Choice>
  </mc:AlternateContent>
  <xr:revisionPtr revIDLastSave="0" documentId="13_ncr:1_{CF47150B-94A6-45BA-BCA2-8256496A9CA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ane - 28 lutego 2023 r" sheetId="1" r:id="rId1"/>
  </sheet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" l="1"/>
  <c r="D60" i="1"/>
  <c r="E60" i="1"/>
  <c r="N60" i="1" l="1"/>
  <c r="O60" i="1"/>
  <c r="P60" i="1"/>
  <c r="AN46" i="1" l="1"/>
  <c r="AN47" i="1"/>
  <c r="AN48" i="1"/>
  <c r="AA46" i="1"/>
  <c r="AA47" i="1"/>
  <c r="AA48" i="1"/>
  <c r="AA61" i="1"/>
  <c r="AA62" i="1"/>
  <c r="B54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G60" i="1" l="1"/>
  <c r="H60" i="1"/>
  <c r="I60" i="1"/>
  <c r="K60" i="1"/>
  <c r="L60" i="1"/>
  <c r="M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Y64" i="1" l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R46" i="1"/>
  <c r="AF47" i="1"/>
  <c r="AR47" i="1"/>
  <c r="AF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B49" i="1"/>
  <c r="J49" i="1" s="1"/>
  <c r="B58" i="1"/>
  <c r="J58" i="1" s="1"/>
  <c r="AN45" i="1" l="1"/>
  <c r="AA45" i="1"/>
  <c r="AN54" i="1"/>
  <c r="J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l="1"/>
  <c r="AA60" i="1"/>
  <c r="AF60" i="1"/>
  <c r="Q60" i="1"/>
  <c r="F60" i="1"/>
  <c r="AN60" i="1"/>
  <c r="AR60" i="1"/>
</calcChain>
</file>

<file path=xl/sharedStrings.xml><?xml version="1.0" encoding="utf-8"?>
<sst xmlns="http://schemas.openxmlformats.org/spreadsheetml/2006/main" count="121" uniqueCount="88">
  <si>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</si>
  <si>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</si>
  <si>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</si>
  <si>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</si>
  <si>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</si>
  <si>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</si>
  <si>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</si>
  <si>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</si>
  <si>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</si>
  <si>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</si>
  <si>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</si>
  <si>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</si>
  <si>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</si>
  <si>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</si>
  <si>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</si>
  <si>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</si>
  <si>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</si>
  <si>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</si>
  <si>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</si>
  <si>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</si>
  <si>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</si>
  <si>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</si>
  <si>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</si>
  <si>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</si>
  <si>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</si>
  <si>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</si>
  <si>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</si>
  <si>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</si>
  <si>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</si>
  <si>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</si>
  <si>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</si>
  <si>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</si>
  <si>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</si>
  <si>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</si>
  <si>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</si>
  <si>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</si>
  <si>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</si>
  <si>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</si>
  <si>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</si>
  <si>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</si>
  <si>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</si>
  <si>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</si>
  <si>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</si>
  <si>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</si>
  <si>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</si>
  <si>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</si>
  <si>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</si>
  <si>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</si>
  <si>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</si>
  <si>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</si>
  <si>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</si>
  <si>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</si>
  <si>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</si>
  <si>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</si>
  <si>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</si>
  <si>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</si>
  <si>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</si>
  <si>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</si>
  <si>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</si>
  <si>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</si>
  <si>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</si>
  <si>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</si>
  <si>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</si>
  <si>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</si>
  <si>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</si>
  <si>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</si>
  <si>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</si>
  <si>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</si>
  <si>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</si>
  <si>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</si>
  <si>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</si>
  <si>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</si>
  <si>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</si>
  <si>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</si>
  <si>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</si>
  <si>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</si>
  <si>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</si>
  <si>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</si>
  <si>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</si>
  <si>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</si>
  <si>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</si>
  <si>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</si>
  <si>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</si>
  <si>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</si>
  <si>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</si>
  <si>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0,00%</t>
  </si>
  <si>
    <t>dane na dzień  28.02.2023</t>
  </si>
  <si>
    <t xml:space="preserve">Limit finansowy zgodny z arkuszem kalkulacyjnym z dnia 05.03.2023, kurs 1 EUR= 4,7160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</si>
</sst>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66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166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selection activeCell="E13" sqref="E13"/>
    </sheetView>
  </sheetViews>
  <sheetFormatPr defaultColWidth="9.1796875" defaultRowHeight="13.5" outlineLevelRow="1" x14ac:dyDescent="0.3"/>
  <cols>
    <col min="1" max="1" width="59.54296875" style="25" customWidth="1"/>
    <col min="2" max="3" width="39.26953125" style="25" customWidth="1"/>
    <col min="4" max="4" width="30.26953125" style="29" bestFit="1" customWidth="1"/>
    <col min="5" max="5" width="30.26953125" style="10" bestFit="1" customWidth="1"/>
    <col min="6" max="6" width="23" style="25" customWidth="1"/>
    <col min="7" max="7" width="11.54296875" style="9" bestFit="1" customWidth="1"/>
    <col min="8" max="9" width="30.26953125" style="9" bestFit="1" customWidth="1"/>
    <col min="10" max="10" width="21.81640625" style="9" customWidth="1"/>
    <col min="11" max="11" width="17.26953125" style="25" customWidth="1"/>
    <col min="12" max="13" width="30.26953125" style="25" bestFit="1" customWidth="1"/>
    <col min="14" max="14" width="11.54296875" style="9" bestFit="1" customWidth="1"/>
    <col min="15" max="16" width="30.26953125" style="9" bestFit="1" customWidth="1"/>
    <col min="17" max="17" width="23" style="9" customWidth="1"/>
    <col min="18" max="18" width="21.1796875" style="9" customWidth="1"/>
    <col min="19" max="19" width="26" style="25" customWidth="1"/>
    <col min="20" max="20" width="27.1796875" style="25" bestFit="1" customWidth="1"/>
    <col min="21" max="21" width="19" style="25" customWidth="1"/>
    <col min="22" max="22" width="24.81640625" style="25" customWidth="1"/>
    <col min="23" max="23" width="25" style="25" bestFit="1" customWidth="1"/>
    <col min="24" max="24" width="19.81640625" style="25" customWidth="1"/>
    <col min="25" max="26" width="30.26953125" style="25" bestFit="1" customWidth="1"/>
    <col min="27" max="27" width="23" style="25" customWidth="1"/>
    <col min="28" max="28" width="25" style="25" bestFit="1" customWidth="1"/>
    <col min="29" max="29" width="16.1796875" style="25" customWidth="1"/>
    <col min="30" max="31" width="30.26953125" style="25" bestFit="1" customWidth="1"/>
    <col min="32" max="32" width="21.7265625" style="25" customWidth="1"/>
    <col min="33" max="33" width="21.54296875" style="25" customWidth="1"/>
    <col min="34" max="34" width="25" style="25" customWidth="1"/>
    <col min="35" max="35" width="14.26953125" style="25" customWidth="1"/>
    <col min="36" max="36" width="30.54296875" style="25" customWidth="1"/>
    <col min="37" max="37" width="30.26953125" style="25" bestFit="1" customWidth="1"/>
    <col min="38" max="39" width="27.1796875" style="25" bestFit="1" customWidth="1"/>
    <col min="40" max="40" width="21.54296875" style="25" customWidth="1"/>
    <col min="41" max="41" width="13.453125" style="25" customWidth="1"/>
    <col min="42" max="43" width="30.26953125" style="28" bestFit="1" customWidth="1"/>
    <col min="44" max="44" width="23.26953125" style="25" customWidth="1"/>
    <col min="45" max="16384" width="9.1796875" style="25"/>
  </cols>
  <sheetData>
    <row r="1" spans="1:44" s="5" customFormat="1" ht="20.25" customHeight="1" x14ac:dyDescent="0.3">
      <c r="A1" s="12" t="s">
        <v>82</v>
      </c>
      <c r="B1" s="13"/>
      <c r="C1" s="1"/>
      <c r="D1" s="2"/>
      <c r="E1" s="2"/>
      <c r="F1" s="3"/>
      <c r="G1" s="3"/>
      <c r="H1" s="3"/>
      <c r="I1" s="3"/>
      <c r="J1" s="3"/>
      <c r="K1" s="157"/>
      <c r="L1" s="157"/>
      <c r="M1" s="157"/>
      <c r="N1" s="4"/>
      <c r="AP1" s="6"/>
      <c r="AQ1" s="6"/>
    </row>
    <row r="2" spans="1:44" s="5" customFormat="1" x14ac:dyDescent="0.3">
      <c r="A2" s="12"/>
      <c r="B2" s="56"/>
      <c r="C2" s="1"/>
      <c r="D2" s="2"/>
      <c r="E2" s="2"/>
      <c r="F2" s="3"/>
      <c r="G2" s="3"/>
      <c r="H2" s="3"/>
      <c r="I2" s="3"/>
      <c r="J2" s="3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J2" s="6"/>
      <c r="AP2" s="6"/>
      <c r="AQ2" s="6"/>
    </row>
    <row r="3" spans="1:44" s="5" customFormat="1" ht="45" customHeight="1" thickBot="1" x14ac:dyDescent="0.35">
      <c r="A3" s="14" t="s">
        <v>87</v>
      </c>
      <c r="B3" s="57">
        <v>4.7160000000000002</v>
      </c>
      <c r="C3" s="159"/>
      <c r="D3" s="159"/>
      <c r="E3" s="7"/>
      <c r="F3" s="160"/>
      <c r="G3" s="160"/>
      <c r="H3" s="160"/>
      <c r="I3" s="160"/>
      <c r="J3" s="160"/>
      <c r="K3" s="15"/>
      <c r="L3" s="15"/>
      <c r="M3" s="16"/>
      <c r="N3" s="17"/>
      <c r="O3" s="18" t="s">
        <v>86</v>
      </c>
      <c r="P3" s="165"/>
      <c r="Q3" s="165"/>
      <c r="R3" s="161"/>
      <c r="S3" s="161"/>
      <c r="T3" s="161"/>
      <c r="U3" s="15"/>
      <c r="V3" s="15"/>
      <c r="W3" s="15"/>
      <c r="X3" s="116"/>
      <c r="Y3" s="15"/>
      <c r="Z3" s="15"/>
      <c r="AA3" s="15"/>
      <c r="AB3" s="18"/>
      <c r="AP3" s="6"/>
      <c r="AQ3" s="6"/>
    </row>
    <row r="4" spans="1:44" s="19" customFormat="1" ht="28.5" customHeight="1" thickBot="1" x14ac:dyDescent="0.4">
      <c r="A4" s="148" t="s">
        <v>77</v>
      </c>
      <c r="B4" s="149" t="s">
        <v>0</v>
      </c>
      <c r="C4" s="150" t="s">
        <v>64</v>
      </c>
      <c r="D4" s="150"/>
      <c r="E4" s="150"/>
      <c r="F4" s="151"/>
      <c r="G4" s="152" t="s">
        <v>63</v>
      </c>
      <c r="H4" s="153"/>
      <c r="I4" s="153"/>
      <c r="J4" s="154"/>
      <c r="K4" s="155" t="s">
        <v>65</v>
      </c>
      <c r="L4" s="155"/>
      <c r="M4" s="155"/>
      <c r="N4" s="155" t="s">
        <v>1</v>
      </c>
      <c r="O4" s="155"/>
      <c r="P4" s="155"/>
      <c r="Q4" s="162"/>
      <c r="R4" s="163"/>
      <c r="S4" s="163"/>
      <c r="T4" s="163"/>
      <c r="U4" s="155" t="s">
        <v>2</v>
      </c>
      <c r="V4" s="155"/>
      <c r="W4" s="155"/>
      <c r="X4" s="155" t="s">
        <v>78</v>
      </c>
      <c r="Y4" s="155"/>
      <c r="Z4" s="155"/>
      <c r="AA4" s="162"/>
      <c r="AB4" s="150" t="s">
        <v>3</v>
      </c>
      <c r="AC4" s="164"/>
      <c r="AD4" s="164"/>
      <c r="AE4" s="164"/>
      <c r="AF4" s="156"/>
      <c r="AG4" s="164"/>
      <c r="AH4" s="164"/>
      <c r="AI4" s="150" t="s">
        <v>83</v>
      </c>
      <c r="AJ4" s="150"/>
      <c r="AK4" s="150"/>
      <c r="AL4" s="150"/>
      <c r="AM4" s="150"/>
      <c r="AN4" s="156"/>
      <c r="AO4" s="150" t="s">
        <v>84</v>
      </c>
      <c r="AP4" s="150"/>
      <c r="AQ4" s="150"/>
      <c r="AR4" s="156"/>
    </row>
    <row r="5" spans="1:44" s="19" customFormat="1" ht="58.5" thickBot="1" x14ac:dyDescent="0.4">
      <c r="A5" s="148"/>
      <c r="B5" s="149"/>
      <c r="C5" s="40" t="s">
        <v>4</v>
      </c>
      <c r="D5" s="39" t="s">
        <v>5</v>
      </c>
      <c r="E5" s="39" t="s">
        <v>6</v>
      </c>
      <c r="F5" s="30" t="s">
        <v>7</v>
      </c>
      <c r="G5" s="40" t="s">
        <v>4</v>
      </c>
      <c r="H5" s="39" t="s">
        <v>5</v>
      </c>
      <c r="I5" s="39" t="s">
        <v>6</v>
      </c>
      <c r="J5" s="30" t="s">
        <v>7</v>
      </c>
      <c r="K5" s="41" t="s">
        <v>62</v>
      </c>
      <c r="L5" s="39" t="s">
        <v>66</v>
      </c>
      <c r="M5" s="39" t="s">
        <v>6</v>
      </c>
      <c r="N5" s="40" t="s">
        <v>4</v>
      </c>
      <c r="O5" s="39" t="s">
        <v>8</v>
      </c>
      <c r="P5" s="39" t="s">
        <v>6</v>
      </c>
      <c r="Q5" s="30" t="s">
        <v>7</v>
      </c>
      <c r="R5" s="41" t="s">
        <v>60</v>
      </c>
      <c r="S5" s="39" t="s">
        <v>61</v>
      </c>
      <c r="T5" s="39" t="s">
        <v>6</v>
      </c>
      <c r="U5" s="40" t="s">
        <v>4</v>
      </c>
      <c r="V5" s="39" t="s">
        <v>8</v>
      </c>
      <c r="W5" s="39" t="s">
        <v>6</v>
      </c>
      <c r="X5" s="41" t="s">
        <v>4</v>
      </c>
      <c r="Y5" s="39" t="s">
        <v>8</v>
      </c>
      <c r="Z5" s="39" t="s">
        <v>6</v>
      </c>
      <c r="AA5" s="30" t="s">
        <v>7</v>
      </c>
      <c r="AB5" s="41" t="s">
        <v>9</v>
      </c>
      <c r="AC5" s="41" t="s">
        <v>10</v>
      </c>
      <c r="AD5" s="39" t="s">
        <v>5</v>
      </c>
      <c r="AE5" s="39" t="s">
        <v>6</v>
      </c>
      <c r="AF5" s="30" t="s">
        <v>7</v>
      </c>
      <c r="AG5" s="41" t="s">
        <v>62</v>
      </c>
      <c r="AH5" s="39" t="s">
        <v>66</v>
      </c>
      <c r="AI5" s="41" t="s">
        <v>9</v>
      </c>
      <c r="AJ5" s="39" t="s">
        <v>8</v>
      </c>
      <c r="AK5" s="39" t="s">
        <v>6</v>
      </c>
      <c r="AL5" s="39" t="s">
        <v>11</v>
      </c>
      <c r="AM5" s="39" t="s">
        <v>12</v>
      </c>
      <c r="AN5" s="30" t="s">
        <v>7</v>
      </c>
      <c r="AO5" s="41" t="s">
        <v>9</v>
      </c>
      <c r="AP5" s="39" t="s">
        <v>8</v>
      </c>
      <c r="AQ5" s="39" t="s">
        <v>6</v>
      </c>
      <c r="AR5" s="30" t="s">
        <v>7</v>
      </c>
    </row>
    <row r="6" spans="1:44" s="19" customFormat="1" ht="81.75" customHeight="1" thickBot="1" x14ac:dyDescent="0.4">
      <c r="A6" s="86" t="s">
        <v>67</v>
      </c>
      <c r="B6" s="60">
        <v>1041678433.4061177</v>
      </c>
      <c r="C6" s="130">
        <v>6677</v>
      </c>
      <c r="D6" s="68">
        <v>1817076791.23</v>
      </c>
      <c r="E6" s="68">
        <v>1305613246.5</v>
      </c>
      <c r="F6" s="118">
        <f>D6/B6</f>
        <v>1.744374015010042</v>
      </c>
      <c r="G6" s="129">
        <v>5568</v>
      </c>
      <c r="H6" s="120">
        <v>1096142413.1800001</v>
      </c>
      <c r="I6" s="120">
        <v>764912464.22000003</v>
      </c>
      <c r="J6" s="118">
        <f>H6/B6</f>
        <v>1.0522848299698344</v>
      </c>
      <c r="K6" s="119">
        <v>842</v>
      </c>
      <c r="L6" s="120">
        <v>419422831.62</v>
      </c>
      <c r="M6" s="120">
        <v>310338744.72000003</v>
      </c>
      <c r="N6" s="129">
        <v>5462</v>
      </c>
      <c r="O6" s="120">
        <v>1204439889.23</v>
      </c>
      <c r="P6" s="120">
        <v>850948997.61000001</v>
      </c>
      <c r="Q6" s="118">
        <f>O6/B6</f>
        <v>1.1562492325886782</v>
      </c>
      <c r="R6" s="119">
        <v>111</v>
      </c>
      <c r="S6" s="120">
        <v>211601870.59</v>
      </c>
      <c r="T6" s="120">
        <v>157796050.97</v>
      </c>
      <c r="U6" s="119">
        <v>144</v>
      </c>
      <c r="V6" s="120">
        <v>5006988.32</v>
      </c>
      <c r="W6" s="120">
        <v>3755241.22</v>
      </c>
      <c r="X6" s="129">
        <v>5351</v>
      </c>
      <c r="Y6" s="120">
        <v>987831030.32000005</v>
      </c>
      <c r="Z6" s="68">
        <v>689397705.41999996</v>
      </c>
      <c r="AA6" s="118">
        <v>0.94872369565085235</v>
      </c>
      <c r="AB6" s="130">
        <v>5159</v>
      </c>
      <c r="AC6" s="130">
        <v>5362</v>
      </c>
      <c r="AD6" s="68">
        <v>770415497.30999994</v>
      </c>
      <c r="AE6" s="68">
        <v>528982978.93000001</v>
      </c>
      <c r="AF6" s="106">
        <f>AD6/B6</f>
        <v>0.73959052295137528</v>
      </c>
      <c r="AG6" s="67">
        <v>27</v>
      </c>
      <c r="AH6" s="68">
        <v>3931770.3</v>
      </c>
      <c r="AI6" s="130">
        <v>5319</v>
      </c>
      <c r="AJ6" s="68">
        <v>826523775.17999995</v>
      </c>
      <c r="AK6" s="68">
        <v>568744604.96999991</v>
      </c>
      <c r="AL6" s="68">
        <v>420705525.24999994</v>
      </c>
      <c r="AM6" s="68">
        <v>315529142.70000005</v>
      </c>
      <c r="AN6" s="106">
        <f>AJ6/B6</f>
        <v>0.79345386126254214</v>
      </c>
      <c r="AO6" s="130">
        <v>5182</v>
      </c>
      <c r="AP6" s="68">
        <v>716110302.27999997</v>
      </c>
      <c r="AQ6" s="68">
        <v>485934500.81999999</v>
      </c>
      <c r="AR6" s="106">
        <f>AP6/B6</f>
        <v>0.68745812461378963</v>
      </c>
    </row>
    <row r="7" spans="1:44" x14ac:dyDescent="0.3">
      <c r="A7" s="87" t="s">
        <v>13</v>
      </c>
      <c r="B7" s="95">
        <v>9304415.9756800011</v>
      </c>
      <c r="C7" s="61">
        <v>3</v>
      </c>
      <c r="D7" s="62">
        <v>9954416.0800000001</v>
      </c>
      <c r="E7" s="63">
        <v>7465812.0599999996</v>
      </c>
      <c r="F7" s="105">
        <f t="shared" ref="F7:F59" si="0">D7/B7</f>
        <v>1.0698593126123099</v>
      </c>
      <c r="G7" s="77">
        <v>1</v>
      </c>
      <c r="H7" s="76">
        <v>8181268.0800000001</v>
      </c>
      <c r="I7" s="76">
        <v>6135951.0599999996</v>
      </c>
      <c r="J7" s="105">
        <f t="shared" ref="J7:J60" si="1">H7/B7</f>
        <v>0.87928872713605033</v>
      </c>
      <c r="K7" s="77">
        <v>2</v>
      </c>
      <c r="L7" s="76">
        <v>1773148</v>
      </c>
      <c r="M7" s="78">
        <v>1329861</v>
      </c>
      <c r="N7" s="77">
        <v>1</v>
      </c>
      <c r="O7" s="76">
        <v>8180770.6500000004</v>
      </c>
      <c r="P7" s="76">
        <v>6135577.9800000004</v>
      </c>
      <c r="Q7" s="108">
        <f>O7/$B7</f>
        <v>0.87923526542482633</v>
      </c>
      <c r="R7" s="77">
        <v>0</v>
      </c>
      <c r="S7" s="76">
        <v>0</v>
      </c>
      <c r="T7" s="78">
        <v>0</v>
      </c>
      <c r="U7" s="77">
        <v>0</v>
      </c>
      <c r="V7" s="76">
        <v>0</v>
      </c>
      <c r="W7" s="78">
        <v>0</v>
      </c>
      <c r="X7" s="77">
        <v>1</v>
      </c>
      <c r="Y7" s="62">
        <v>8180770.6500000004</v>
      </c>
      <c r="Z7" s="62">
        <v>6135577.9800000004</v>
      </c>
      <c r="AA7" s="108">
        <v>0.88021865844425673</v>
      </c>
      <c r="AB7" s="64">
        <v>1</v>
      </c>
      <c r="AC7" s="66">
        <v>3</v>
      </c>
      <c r="AD7" s="62">
        <v>7787870.1399999997</v>
      </c>
      <c r="AE7" s="62">
        <v>5840902.5899999999</v>
      </c>
      <c r="AF7" s="105">
        <f t="shared" ref="AF7:AF59" si="2">AD7/B7</f>
        <v>0.83700794981179172</v>
      </c>
      <c r="AG7" s="66">
        <v>0</v>
      </c>
      <c r="AH7" s="65">
        <v>0</v>
      </c>
      <c r="AI7" s="64">
        <v>1</v>
      </c>
      <c r="AJ7" s="62">
        <v>8194908.8399999999</v>
      </c>
      <c r="AK7" s="62">
        <v>6146181.6299999999</v>
      </c>
      <c r="AL7" s="62">
        <v>7781300</v>
      </c>
      <c r="AM7" s="62">
        <v>5835975</v>
      </c>
      <c r="AN7" s="105">
        <f t="shared" ref="AN7:AN59" si="3">AJ7/B7</f>
        <v>0.88075477938862101</v>
      </c>
      <c r="AO7" s="64">
        <v>1</v>
      </c>
      <c r="AP7" s="62">
        <v>703897.97</v>
      </c>
      <c r="AQ7" s="62">
        <v>527923.47</v>
      </c>
      <c r="AR7" s="105">
        <f t="shared" ref="AR7:AR59" si="4">AP7/B7</f>
        <v>7.5652031448277604E-2</v>
      </c>
    </row>
    <row r="8" spans="1:44" x14ac:dyDescent="0.3">
      <c r="A8" s="88" t="s">
        <v>14</v>
      </c>
      <c r="B8" s="96">
        <v>15865906.275893334</v>
      </c>
      <c r="C8" s="20">
        <v>370</v>
      </c>
      <c r="D8" s="21">
        <v>23277761.059999999</v>
      </c>
      <c r="E8" s="31">
        <v>17458320.68</v>
      </c>
      <c r="F8" s="105">
        <f t="shared" si="0"/>
        <v>1.4671560927703349</v>
      </c>
      <c r="G8" s="43">
        <v>269</v>
      </c>
      <c r="H8" s="42">
        <v>16296967.529999999</v>
      </c>
      <c r="I8" s="42">
        <v>12222725.58</v>
      </c>
      <c r="J8" s="105">
        <f t="shared" si="1"/>
        <v>1.0271690281419108</v>
      </c>
      <c r="K8" s="43">
        <v>80</v>
      </c>
      <c r="L8" s="42">
        <v>5565657.0800000001</v>
      </c>
      <c r="M8" s="44">
        <v>4174242.77</v>
      </c>
      <c r="N8" s="43">
        <v>290</v>
      </c>
      <c r="O8" s="42">
        <v>16854324.68</v>
      </c>
      <c r="P8" s="42">
        <v>12640743.470000001</v>
      </c>
      <c r="Q8" s="108">
        <f t="shared" ref="Q8:Q27" si="5">O8/$B8</f>
        <v>1.0622982631385178</v>
      </c>
      <c r="R8" s="43">
        <v>21</v>
      </c>
      <c r="S8" s="42">
        <v>1229073.9199999999</v>
      </c>
      <c r="T8" s="44">
        <v>921805.44</v>
      </c>
      <c r="U8" s="43">
        <v>16</v>
      </c>
      <c r="V8" s="42">
        <v>43459.32</v>
      </c>
      <c r="W8" s="44">
        <v>32594.5</v>
      </c>
      <c r="X8" s="43">
        <v>269</v>
      </c>
      <c r="Y8" s="21">
        <v>15581791.439999999</v>
      </c>
      <c r="Z8" s="21">
        <v>11686343.529999999</v>
      </c>
      <c r="AA8" s="108">
        <v>0.98215975340848793</v>
      </c>
      <c r="AB8" s="43">
        <v>272</v>
      </c>
      <c r="AC8" s="24">
        <v>283</v>
      </c>
      <c r="AD8" s="21">
        <v>15792069.42</v>
      </c>
      <c r="AE8" s="21">
        <v>11844052.01</v>
      </c>
      <c r="AF8" s="105">
        <f t="shared" si="2"/>
        <v>0.99534619361734655</v>
      </c>
      <c r="AG8" s="24">
        <v>6</v>
      </c>
      <c r="AH8" s="22">
        <v>302286.08000000002</v>
      </c>
      <c r="AI8" s="23">
        <v>272</v>
      </c>
      <c r="AJ8" s="21">
        <v>16086299.050000001</v>
      </c>
      <c r="AK8" s="21">
        <v>12064724.140000001</v>
      </c>
      <c r="AL8" s="21">
        <v>13557492.220000001</v>
      </c>
      <c r="AM8" s="21">
        <v>10168119.16</v>
      </c>
      <c r="AN8" s="105">
        <f t="shared" si="3"/>
        <v>1.0138909665968172</v>
      </c>
      <c r="AO8" s="23">
        <v>269</v>
      </c>
      <c r="AP8" s="21">
        <v>15438357.359999999</v>
      </c>
      <c r="AQ8" s="21">
        <v>11578767.880000001</v>
      </c>
      <c r="AR8" s="105">
        <f t="shared" si="4"/>
        <v>0.97305234832106924</v>
      </c>
    </row>
    <row r="9" spans="1:44" ht="27" x14ac:dyDescent="0.3">
      <c r="A9" s="88" t="s">
        <v>15</v>
      </c>
      <c r="B9" s="96">
        <v>11081436.501386667</v>
      </c>
      <c r="C9" s="36">
        <v>8</v>
      </c>
      <c r="D9" s="32">
        <v>27789237.25</v>
      </c>
      <c r="E9" s="33">
        <v>20841927.920000002</v>
      </c>
      <c r="F9" s="105">
        <f t="shared" si="0"/>
        <v>2.5077287810585402</v>
      </c>
      <c r="G9" s="48">
        <v>4</v>
      </c>
      <c r="H9" s="47">
        <v>9705855.1699999999</v>
      </c>
      <c r="I9" s="47">
        <v>7279391.3700000001</v>
      </c>
      <c r="J9" s="105">
        <f t="shared" si="1"/>
        <v>0.87586615406634916</v>
      </c>
      <c r="K9" s="48">
        <v>4</v>
      </c>
      <c r="L9" s="47">
        <v>18083382.079999998</v>
      </c>
      <c r="M9" s="49">
        <v>13562536.550000001</v>
      </c>
      <c r="N9" s="48">
        <v>2</v>
      </c>
      <c r="O9" s="47">
        <v>4194517.53</v>
      </c>
      <c r="P9" s="47">
        <v>3145888.14</v>
      </c>
      <c r="Q9" s="108">
        <f t="shared" si="5"/>
        <v>0.37851748999104246</v>
      </c>
      <c r="R9" s="48">
        <v>0</v>
      </c>
      <c r="S9" s="47">
        <v>0</v>
      </c>
      <c r="T9" s="49">
        <v>0</v>
      </c>
      <c r="U9" s="48">
        <v>0</v>
      </c>
      <c r="V9" s="47">
        <v>0</v>
      </c>
      <c r="W9" s="49">
        <v>0</v>
      </c>
      <c r="X9" s="48">
        <v>2</v>
      </c>
      <c r="Y9" s="32">
        <v>4194517.53</v>
      </c>
      <c r="Z9" s="32">
        <v>3145888.14</v>
      </c>
      <c r="AA9" s="108">
        <v>0.37896778408076059</v>
      </c>
      <c r="AB9" s="34">
        <v>2</v>
      </c>
      <c r="AC9" s="35">
        <v>2</v>
      </c>
      <c r="AD9" s="32">
        <v>1524346.69</v>
      </c>
      <c r="AE9" s="32">
        <v>1143260.01</v>
      </c>
      <c r="AF9" s="105">
        <f t="shared" si="2"/>
        <v>0.13755858185076023</v>
      </c>
      <c r="AG9" s="35">
        <v>0</v>
      </c>
      <c r="AH9" s="37">
        <v>0</v>
      </c>
      <c r="AI9" s="34">
        <v>2</v>
      </c>
      <c r="AJ9" s="47">
        <v>2857754.22</v>
      </c>
      <c r="AK9" s="47">
        <v>2143315.63</v>
      </c>
      <c r="AL9" s="32">
        <v>2834579.37</v>
      </c>
      <c r="AM9" s="32">
        <v>2125934.5</v>
      </c>
      <c r="AN9" s="105">
        <f t="shared" si="3"/>
        <v>0.25788662143598418</v>
      </c>
      <c r="AO9" s="34">
        <v>1</v>
      </c>
      <c r="AP9" s="32">
        <v>187396.72</v>
      </c>
      <c r="AQ9" s="32">
        <v>140547.53</v>
      </c>
      <c r="AR9" s="105">
        <f t="shared" si="4"/>
        <v>1.6910868909148221E-2</v>
      </c>
    </row>
    <row r="10" spans="1:44" x14ac:dyDescent="0.3">
      <c r="A10" s="88" t="s">
        <v>16</v>
      </c>
      <c r="B10" s="96">
        <v>174674496.82449648</v>
      </c>
      <c r="C10" s="23">
        <v>75</v>
      </c>
      <c r="D10" s="38">
        <v>211345737.41</v>
      </c>
      <c r="E10" s="38">
        <v>158509302.93000001</v>
      </c>
      <c r="F10" s="105">
        <f t="shared" si="0"/>
        <v>1.2099404392293673</v>
      </c>
      <c r="G10" s="43">
        <v>56</v>
      </c>
      <c r="H10" s="117">
        <v>177678412.05000001</v>
      </c>
      <c r="I10" s="117">
        <v>133258808.94</v>
      </c>
      <c r="J10" s="105">
        <f t="shared" si="1"/>
        <v>1.0171972169956882</v>
      </c>
      <c r="K10" s="43">
        <v>18</v>
      </c>
      <c r="L10" s="117">
        <v>30645413.359999999</v>
      </c>
      <c r="M10" s="44">
        <v>22984059.989999998</v>
      </c>
      <c r="N10" s="48">
        <v>56</v>
      </c>
      <c r="O10" s="117">
        <v>173624503.37</v>
      </c>
      <c r="P10" s="117">
        <v>130218377.40000001</v>
      </c>
      <c r="Q10" s="108">
        <f t="shared" si="5"/>
        <v>0.9939888565670153</v>
      </c>
      <c r="R10" s="43">
        <v>0</v>
      </c>
      <c r="S10" s="117">
        <v>0</v>
      </c>
      <c r="T10" s="44">
        <v>0</v>
      </c>
      <c r="U10" s="48">
        <v>19</v>
      </c>
      <c r="V10" s="117">
        <v>1370257.55</v>
      </c>
      <c r="W10" s="117">
        <v>1027693.16</v>
      </c>
      <c r="X10" s="48">
        <v>56</v>
      </c>
      <c r="Y10" s="38">
        <v>172254245.81999999</v>
      </c>
      <c r="Z10" s="38">
        <v>129190684.23999999</v>
      </c>
      <c r="AA10" s="108">
        <v>0.98670358670280311</v>
      </c>
      <c r="AB10" s="34">
        <v>48</v>
      </c>
      <c r="AC10" s="35">
        <v>73</v>
      </c>
      <c r="AD10" s="38">
        <v>145005890.69999999</v>
      </c>
      <c r="AE10" s="38">
        <v>108754417.88</v>
      </c>
      <c r="AF10" s="105">
        <f t="shared" si="2"/>
        <v>0.83014918225695011</v>
      </c>
      <c r="AG10" s="34">
        <v>1</v>
      </c>
      <c r="AH10" s="22">
        <v>0</v>
      </c>
      <c r="AI10" s="34">
        <v>56</v>
      </c>
      <c r="AJ10" s="117">
        <v>162670483.43000001</v>
      </c>
      <c r="AK10" s="117">
        <v>122002862.33</v>
      </c>
      <c r="AL10" s="38">
        <v>156728325.28</v>
      </c>
      <c r="AM10" s="38">
        <v>117546243.84</v>
      </c>
      <c r="AN10" s="105">
        <f t="shared" si="3"/>
        <v>0.93127781323133019</v>
      </c>
      <c r="AO10" s="34">
        <v>47</v>
      </c>
      <c r="AP10" s="38">
        <v>140711440.19999999</v>
      </c>
      <c r="AQ10" s="38">
        <v>105533579.95</v>
      </c>
      <c r="AR10" s="105">
        <f t="shared" si="4"/>
        <v>0.80556373573744577</v>
      </c>
    </row>
    <row r="11" spans="1:44" s="58" customFormat="1" outlineLevel="1" collapsed="1" x14ac:dyDescent="0.3">
      <c r="A11" s="89" t="s">
        <v>17</v>
      </c>
      <c r="B11" s="97">
        <v>83848639.595526218</v>
      </c>
      <c r="C11" s="20">
        <v>15</v>
      </c>
      <c r="D11" s="21">
        <v>91804817.5</v>
      </c>
      <c r="E11" s="31">
        <v>68853613.099999994</v>
      </c>
      <c r="F11" s="105">
        <f t="shared" si="0"/>
        <v>1.09488738210725</v>
      </c>
      <c r="G11" s="43">
        <v>14</v>
      </c>
      <c r="H11" s="42">
        <v>85778346.5</v>
      </c>
      <c r="I11" s="42">
        <v>64333759.850000001</v>
      </c>
      <c r="J11" s="105">
        <f t="shared" si="1"/>
        <v>1.0230141706983251</v>
      </c>
      <c r="K11" s="43">
        <v>1</v>
      </c>
      <c r="L11" s="42">
        <v>6026471</v>
      </c>
      <c r="M11" s="44">
        <v>4519853.25</v>
      </c>
      <c r="N11" s="43">
        <v>14</v>
      </c>
      <c r="O11" s="42">
        <v>83848395.319999993</v>
      </c>
      <c r="P11" s="42">
        <v>62886296.460000001</v>
      </c>
      <c r="Q11" s="108">
        <f t="shared" si="5"/>
        <v>0.99999708670853338</v>
      </c>
      <c r="R11" s="43">
        <v>0</v>
      </c>
      <c r="S11" s="42">
        <v>0</v>
      </c>
      <c r="T11" s="44">
        <v>0</v>
      </c>
      <c r="U11" s="43">
        <v>12</v>
      </c>
      <c r="V11" s="42">
        <v>809017.82</v>
      </c>
      <c r="W11" s="44">
        <v>606763.37</v>
      </c>
      <c r="X11" s="43">
        <v>14</v>
      </c>
      <c r="Y11" s="21">
        <v>83039377.5</v>
      </c>
      <c r="Z11" s="21">
        <v>62279533.090000004</v>
      </c>
      <c r="AA11" s="108">
        <v>0.99103199619990656</v>
      </c>
      <c r="AB11" s="23">
        <v>14</v>
      </c>
      <c r="AC11" s="24">
        <v>29</v>
      </c>
      <c r="AD11" s="21">
        <v>83238445.459999993</v>
      </c>
      <c r="AE11" s="21">
        <v>62428834.039999999</v>
      </c>
      <c r="AF11" s="105">
        <f t="shared" si="2"/>
        <v>0.99272267101207945</v>
      </c>
      <c r="AG11" s="24">
        <v>1</v>
      </c>
      <c r="AH11" s="22">
        <v>0</v>
      </c>
      <c r="AI11" s="23">
        <v>14</v>
      </c>
      <c r="AJ11" s="42">
        <v>85155507.349999994</v>
      </c>
      <c r="AK11" s="42">
        <v>63866630.43</v>
      </c>
      <c r="AL11" s="21">
        <v>82204176.569999993</v>
      </c>
      <c r="AM11" s="21">
        <v>61653132.380000003</v>
      </c>
      <c r="AN11" s="105">
        <f t="shared" si="3"/>
        <v>1.0155860340821021</v>
      </c>
      <c r="AO11" s="43">
        <v>14</v>
      </c>
      <c r="AP11" s="42">
        <v>82387495.890000001</v>
      </c>
      <c r="AQ11" s="42">
        <v>61790621.850000001</v>
      </c>
      <c r="AR11" s="105">
        <f t="shared" si="4"/>
        <v>0.98257403205854543</v>
      </c>
    </row>
    <row r="12" spans="1:44" s="58" customFormat="1" ht="27" outlineLevel="1" x14ac:dyDescent="0.3">
      <c r="A12" s="89" t="s">
        <v>18</v>
      </c>
      <c r="B12" s="97">
        <v>89360801.823537767</v>
      </c>
      <c r="C12" s="20">
        <v>32</v>
      </c>
      <c r="D12" s="21">
        <v>117895050.31</v>
      </c>
      <c r="E12" s="31">
        <v>88421287.659999996</v>
      </c>
      <c r="F12" s="105">
        <f t="shared" si="0"/>
        <v>1.3193150453462725</v>
      </c>
      <c r="G12" s="43">
        <v>23</v>
      </c>
      <c r="H12" s="42">
        <v>90535657.450000003</v>
      </c>
      <c r="I12" s="42">
        <v>67901743.040000007</v>
      </c>
      <c r="J12" s="105">
        <f t="shared" si="1"/>
        <v>1.013147326372275</v>
      </c>
      <c r="K12" s="43">
        <v>8</v>
      </c>
      <c r="L12" s="42">
        <v>24337480.859999999</v>
      </c>
      <c r="M12" s="44">
        <v>18253110.620000001</v>
      </c>
      <c r="N12" s="43">
        <v>23</v>
      </c>
      <c r="O12" s="42">
        <v>88448611.349999994</v>
      </c>
      <c r="P12" s="42">
        <v>66336458.439999998</v>
      </c>
      <c r="Q12" s="108">
        <f t="shared" si="5"/>
        <v>0.98979205138133064</v>
      </c>
      <c r="R12" s="43">
        <v>0</v>
      </c>
      <c r="S12" s="42">
        <v>0</v>
      </c>
      <c r="T12" s="44">
        <v>0</v>
      </c>
      <c r="U12" s="43">
        <v>7</v>
      </c>
      <c r="V12" s="42">
        <v>561239.73</v>
      </c>
      <c r="W12" s="44">
        <v>420929.79</v>
      </c>
      <c r="X12" s="43">
        <v>23</v>
      </c>
      <c r="Y12" s="21">
        <v>87887371.620000005</v>
      </c>
      <c r="Z12" s="21">
        <v>65915528.649999999</v>
      </c>
      <c r="AA12" s="108">
        <v>0.98396298894429846</v>
      </c>
      <c r="AB12" s="23">
        <v>15</v>
      </c>
      <c r="AC12" s="24">
        <v>25</v>
      </c>
      <c r="AD12" s="21">
        <v>60439949.039999999</v>
      </c>
      <c r="AE12" s="21">
        <v>45329961.719999999</v>
      </c>
      <c r="AF12" s="105">
        <f t="shared" si="2"/>
        <v>0.67635862488512299</v>
      </c>
      <c r="AG12" s="24">
        <v>0</v>
      </c>
      <c r="AH12" s="22">
        <v>0</v>
      </c>
      <c r="AI12" s="23">
        <v>23</v>
      </c>
      <c r="AJ12" s="42">
        <v>76187479.379999995</v>
      </c>
      <c r="AK12" s="42">
        <v>57140609.439999998</v>
      </c>
      <c r="AL12" s="21">
        <v>74524148.709999993</v>
      </c>
      <c r="AM12" s="21">
        <v>55893111.460000001</v>
      </c>
      <c r="AN12" s="105">
        <f t="shared" si="3"/>
        <v>0.85258276364225838</v>
      </c>
      <c r="AO12" s="43">
        <v>14</v>
      </c>
      <c r="AP12" s="42">
        <v>56996447.609999999</v>
      </c>
      <c r="AQ12" s="42">
        <v>42747335.640000001</v>
      </c>
      <c r="AR12" s="105">
        <f t="shared" si="4"/>
        <v>0.63782381588911674</v>
      </c>
    </row>
    <row r="13" spans="1:44" s="58" customFormat="1" ht="27" outlineLevel="1" x14ac:dyDescent="0.3">
      <c r="A13" s="89" t="s">
        <v>19</v>
      </c>
      <c r="B13" s="97">
        <v>1465055.4054324909</v>
      </c>
      <c r="C13" s="20">
        <v>28</v>
      </c>
      <c r="D13" s="21">
        <v>1645869.6</v>
      </c>
      <c r="E13" s="31">
        <v>1234402.17</v>
      </c>
      <c r="F13" s="105">
        <f t="shared" si="0"/>
        <v>1.1234179908125264</v>
      </c>
      <c r="G13" s="43">
        <v>19</v>
      </c>
      <c r="H13" s="42">
        <v>1364408.1</v>
      </c>
      <c r="I13" s="42">
        <v>1023306.05</v>
      </c>
      <c r="J13" s="105">
        <f t="shared" si="1"/>
        <v>0.93130136576453959</v>
      </c>
      <c r="K13" s="43">
        <v>9</v>
      </c>
      <c r="L13" s="42">
        <v>281461.5</v>
      </c>
      <c r="M13" s="44">
        <v>211096.12</v>
      </c>
      <c r="N13" s="43">
        <v>19</v>
      </c>
      <c r="O13" s="42">
        <v>1327496.7</v>
      </c>
      <c r="P13" s="42">
        <v>995622.5</v>
      </c>
      <c r="Q13" s="108">
        <f t="shared" si="5"/>
        <v>0.90610682372665419</v>
      </c>
      <c r="R13" s="43">
        <v>0</v>
      </c>
      <c r="S13" s="42">
        <v>0</v>
      </c>
      <c r="T13" s="44">
        <v>0</v>
      </c>
      <c r="U13" s="43">
        <v>0</v>
      </c>
      <c r="V13" s="42">
        <v>0</v>
      </c>
      <c r="W13" s="44">
        <v>0</v>
      </c>
      <c r="X13" s="43">
        <v>19</v>
      </c>
      <c r="Y13" s="21">
        <v>1327496.7</v>
      </c>
      <c r="Z13" s="21">
        <v>995622.5</v>
      </c>
      <c r="AA13" s="108">
        <v>0.90622430169657819</v>
      </c>
      <c r="AB13" s="23">
        <v>19</v>
      </c>
      <c r="AC13" s="24">
        <v>19</v>
      </c>
      <c r="AD13" s="21">
        <v>1327496.2</v>
      </c>
      <c r="AE13" s="21">
        <v>995622.12</v>
      </c>
      <c r="AF13" s="105">
        <f t="shared" si="2"/>
        <v>0.90610648244263303</v>
      </c>
      <c r="AG13" s="24">
        <v>0</v>
      </c>
      <c r="AH13" s="22">
        <v>0</v>
      </c>
      <c r="AI13" s="43">
        <v>19</v>
      </c>
      <c r="AJ13" s="42">
        <v>1327496.7</v>
      </c>
      <c r="AK13" s="42">
        <v>995622.46</v>
      </c>
      <c r="AL13" s="21">
        <v>0</v>
      </c>
      <c r="AM13" s="21">
        <v>0</v>
      </c>
      <c r="AN13" s="105">
        <f t="shared" si="3"/>
        <v>0.90610682372665419</v>
      </c>
      <c r="AO13" s="43">
        <v>19</v>
      </c>
      <c r="AP13" s="42">
        <v>1327496.7</v>
      </c>
      <c r="AQ13" s="42">
        <v>995622.46</v>
      </c>
      <c r="AR13" s="105">
        <f t="shared" si="4"/>
        <v>0.90610682372665419</v>
      </c>
    </row>
    <row r="14" spans="1:44" ht="36.75" customHeight="1" x14ac:dyDescent="0.3">
      <c r="A14" s="88" t="s">
        <v>20</v>
      </c>
      <c r="B14" s="96">
        <v>25188285.404906671</v>
      </c>
      <c r="C14" s="20">
        <v>13</v>
      </c>
      <c r="D14" s="21">
        <v>30276905.75</v>
      </c>
      <c r="E14" s="31">
        <v>22707679.27</v>
      </c>
      <c r="F14" s="105">
        <f t="shared" si="0"/>
        <v>1.2020232923080214</v>
      </c>
      <c r="G14" s="43">
        <v>11</v>
      </c>
      <c r="H14" s="42">
        <v>25712899.84</v>
      </c>
      <c r="I14" s="42">
        <v>19284674.850000001</v>
      </c>
      <c r="J14" s="105">
        <f t="shared" si="1"/>
        <v>1.0208277152120537</v>
      </c>
      <c r="K14" s="43">
        <v>2</v>
      </c>
      <c r="L14" s="42">
        <v>4564005.91</v>
      </c>
      <c r="M14" s="44">
        <v>3423004.42</v>
      </c>
      <c r="N14" s="43">
        <v>11</v>
      </c>
      <c r="O14" s="42">
        <v>25076104.82</v>
      </c>
      <c r="P14" s="42">
        <v>18807078.579999998</v>
      </c>
      <c r="Q14" s="108">
        <f t="shared" si="5"/>
        <v>0.99554631912798563</v>
      </c>
      <c r="R14" s="43">
        <v>0</v>
      </c>
      <c r="S14" s="42">
        <v>0</v>
      </c>
      <c r="T14" s="44">
        <v>0</v>
      </c>
      <c r="U14" s="43">
        <v>1</v>
      </c>
      <c r="V14" s="42">
        <v>160416.69</v>
      </c>
      <c r="W14" s="44">
        <v>120312.52</v>
      </c>
      <c r="X14" s="43">
        <v>11</v>
      </c>
      <c r="Y14" s="21">
        <v>24915688.129999999</v>
      </c>
      <c r="Z14" s="21">
        <v>18686766.059999999</v>
      </c>
      <c r="AA14" s="108">
        <v>0.98952288584034964</v>
      </c>
      <c r="AB14" s="43">
        <v>10</v>
      </c>
      <c r="AC14" s="24">
        <v>13</v>
      </c>
      <c r="AD14" s="21">
        <v>17913280.050000001</v>
      </c>
      <c r="AE14" s="21">
        <v>13434959.99</v>
      </c>
      <c r="AF14" s="105">
        <f t="shared" si="2"/>
        <v>0.71117504673464194</v>
      </c>
      <c r="AG14" s="24">
        <v>0</v>
      </c>
      <c r="AH14" s="22">
        <v>0</v>
      </c>
      <c r="AI14" s="43">
        <v>11</v>
      </c>
      <c r="AJ14" s="42">
        <v>21987046.940000001</v>
      </c>
      <c r="AK14" s="42">
        <v>16490285.15</v>
      </c>
      <c r="AL14" s="21">
        <v>19664354.550000001</v>
      </c>
      <c r="AM14" s="21">
        <v>14748265.890000001</v>
      </c>
      <c r="AN14" s="105">
        <f t="shared" si="3"/>
        <v>0.87290764681096278</v>
      </c>
      <c r="AO14" s="43">
        <v>10</v>
      </c>
      <c r="AP14" s="42">
        <v>18337058.52</v>
      </c>
      <c r="AQ14" s="42">
        <v>13752793.83</v>
      </c>
      <c r="AR14" s="105">
        <f t="shared" si="4"/>
        <v>0.72799947377235708</v>
      </c>
    </row>
    <row r="15" spans="1:44" x14ac:dyDescent="0.3">
      <c r="A15" s="88" t="s">
        <v>21</v>
      </c>
      <c r="B15" s="96">
        <v>53437399.135520004</v>
      </c>
      <c r="C15" s="20">
        <v>207</v>
      </c>
      <c r="D15" s="21">
        <v>71015925.829999998</v>
      </c>
      <c r="E15" s="31">
        <v>35507962.82</v>
      </c>
      <c r="F15" s="105">
        <f t="shared" si="0"/>
        <v>1.3289555064216345</v>
      </c>
      <c r="G15" s="43">
        <v>207</v>
      </c>
      <c r="H15" s="42">
        <v>71015925.829999998</v>
      </c>
      <c r="I15" s="42">
        <v>35507962.82</v>
      </c>
      <c r="J15" s="105">
        <f t="shared" si="1"/>
        <v>1.3289555064216345</v>
      </c>
      <c r="K15" s="43">
        <v>51</v>
      </c>
      <c r="L15" s="42">
        <v>11225762.99</v>
      </c>
      <c r="M15" s="44">
        <v>5612881.4800000004</v>
      </c>
      <c r="N15" s="43">
        <v>156</v>
      </c>
      <c r="O15" s="42">
        <v>58485169.600000001</v>
      </c>
      <c r="P15" s="42">
        <v>29242584.699999999</v>
      </c>
      <c r="Q15" s="108">
        <f t="shared" si="5"/>
        <v>1.0944613799724532</v>
      </c>
      <c r="R15" s="43">
        <v>2</v>
      </c>
      <c r="S15" s="42">
        <v>3504407.4</v>
      </c>
      <c r="T15" s="44">
        <v>1752203.7</v>
      </c>
      <c r="U15" s="43">
        <v>0</v>
      </c>
      <c r="V15" s="42">
        <v>0</v>
      </c>
      <c r="W15" s="44">
        <v>0</v>
      </c>
      <c r="X15" s="43">
        <v>154</v>
      </c>
      <c r="Y15" s="21">
        <v>54980762.200000003</v>
      </c>
      <c r="Z15" s="21">
        <v>27490381</v>
      </c>
      <c r="AA15" s="108">
        <v>1.0288817025841486</v>
      </c>
      <c r="AB15" s="43">
        <v>46</v>
      </c>
      <c r="AC15" s="24">
        <v>46</v>
      </c>
      <c r="AD15" s="21">
        <v>44344668.969999999</v>
      </c>
      <c r="AE15" s="21">
        <v>22172334.379999999</v>
      </c>
      <c r="AF15" s="105">
        <f t="shared" si="2"/>
        <v>0.82984332485081524</v>
      </c>
      <c r="AG15" s="24">
        <v>0</v>
      </c>
      <c r="AH15" s="22">
        <v>0</v>
      </c>
      <c r="AI15" s="43">
        <v>154</v>
      </c>
      <c r="AJ15" s="42">
        <v>53671395.950000003</v>
      </c>
      <c r="AK15" s="42">
        <v>26835697.870000001</v>
      </c>
      <c r="AL15" s="21">
        <v>0</v>
      </c>
      <c r="AM15" s="21">
        <v>0</v>
      </c>
      <c r="AN15" s="105">
        <f t="shared" si="3"/>
        <v>1.0043788960216153</v>
      </c>
      <c r="AO15" s="43">
        <v>154</v>
      </c>
      <c r="AP15" s="42">
        <v>53671395.950000003</v>
      </c>
      <c r="AQ15" s="42">
        <v>26835697.870000001</v>
      </c>
      <c r="AR15" s="105">
        <f t="shared" si="4"/>
        <v>1.0043788960216153</v>
      </c>
    </row>
    <row r="16" spans="1:44" x14ac:dyDescent="0.3">
      <c r="A16" s="88" t="s">
        <v>22</v>
      </c>
      <c r="B16" s="96">
        <v>6489085.5989866666</v>
      </c>
      <c r="C16" s="20">
        <v>4</v>
      </c>
      <c r="D16" s="21">
        <v>5200000</v>
      </c>
      <c r="E16" s="31">
        <v>3900000</v>
      </c>
      <c r="F16" s="105">
        <f t="shared" si="0"/>
        <v>0.80134557029299014</v>
      </c>
      <c r="G16" s="43">
        <v>3</v>
      </c>
      <c r="H16" s="42">
        <v>2700000</v>
      </c>
      <c r="I16" s="42">
        <v>2025000</v>
      </c>
      <c r="J16" s="105">
        <f t="shared" si="1"/>
        <v>0.41608327688289876</v>
      </c>
      <c r="K16" s="43">
        <v>0</v>
      </c>
      <c r="L16" s="42">
        <v>0</v>
      </c>
      <c r="M16" s="44">
        <v>0</v>
      </c>
      <c r="N16" s="43">
        <v>3</v>
      </c>
      <c r="O16" s="42">
        <v>2700000</v>
      </c>
      <c r="P16" s="42">
        <v>2025000</v>
      </c>
      <c r="Q16" s="108">
        <f t="shared" si="5"/>
        <v>0.41608327688289876</v>
      </c>
      <c r="R16" s="43">
        <v>0</v>
      </c>
      <c r="S16" s="42">
        <v>0</v>
      </c>
      <c r="T16" s="44">
        <v>0</v>
      </c>
      <c r="U16" s="43">
        <v>0</v>
      </c>
      <c r="V16" s="42">
        <v>0</v>
      </c>
      <c r="W16" s="44">
        <v>0</v>
      </c>
      <c r="X16" s="43">
        <v>3</v>
      </c>
      <c r="Y16" s="21">
        <v>2700000</v>
      </c>
      <c r="Z16" s="21">
        <v>2025000</v>
      </c>
      <c r="AA16" s="108">
        <v>0.41650025803641938</v>
      </c>
      <c r="AB16" s="43">
        <v>3</v>
      </c>
      <c r="AC16" s="24">
        <v>5</v>
      </c>
      <c r="AD16" s="21">
        <v>1944394.7</v>
      </c>
      <c r="AE16" s="21">
        <v>1458296.02</v>
      </c>
      <c r="AF16" s="105">
        <f t="shared" si="2"/>
        <v>0.29964078456657067</v>
      </c>
      <c r="AG16" s="24">
        <v>0</v>
      </c>
      <c r="AH16" s="22">
        <v>0</v>
      </c>
      <c r="AI16" s="43">
        <v>3</v>
      </c>
      <c r="AJ16" s="42">
        <v>1944394.7</v>
      </c>
      <c r="AK16" s="42">
        <v>1458296.02</v>
      </c>
      <c r="AL16" s="21">
        <v>0</v>
      </c>
      <c r="AM16" s="21">
        <v>0</v>
      </c>
      <c r="AN16" s="105">
        <f t="shared" si="3"/>
        <v>0.29964078456657067</v>
      </c>
      <c r="AO16" s="43">
        <v>3</v>
      </c>
      <c r="AP16" s="42">
        <v>1944394.7</v>
      </c>
      <c r="AQ16" s="42">
        <v>1458296.02</v>
      </c>
      <c r="AR16" s="105">
        <f t="shared" si="4"/>
        <v>0.29964078456657067</v>
      </c>
    </row>
    <row r="17" spans="1:44" ht="27" x14ac:dyDescent="0.3">
      <c r="A17" s="88" t="s">
        <v>23</v>
      </c>
      <c r="B17" s="96">
        <v>53196342.855146669</v>
      </c>
      <c r="C17" s="20">
        <v>468</v>
      </c>
      <c r="D17" s="21">
        <v>117886042.94</v>
      </c>
      <c r="E17" s="31">
        <v>88414531.420000002</v>
      </c>
      <c r="F17" s="105">
        <f t="shared" si="0"/>
        <v>2.216055401797131</v>
      </c>
      <c r="G17" s="43">
        <v>222</v>
      </c>
      <c r="H17" s="42">
        <v>53255805.380000003</v>
      </c>
      <c r="I17" s="42">
        <v>39941853.649999999</v>
      </c>
      <c r="J17" s="105">
        <f t="shared" si="1"/>
        <v>1.0011177934734208</v>
      </c>
      <c r="K17" s="43">
        <v>195</v>
      </c>
      <c r="L17" s="42">
        <v>50108144.700000003</v>
      </c>
      <c r="M17" s="44">
        <v>37581108.270000003</v>
      </c>
      <c r="N17" s="43">
        <v>218</v>
      </c>
      <c r="O17" s="42">
        <v>45897849.960000001</v>
      </c>
      <c r="P17" s="42">
        <v>34423386.869999997</v>
      </c>
      <c r="Q17" s="108">
        <f t="shared" si="5"/>
        <v>0.8628008524003159</v>
      </c>
      <c r="R17" s="43">
        <v>21</v>
      </c>
      <c r="S17" s="42">
        <v>4526694.1900000004</v>
      </c>
      <c r="T17" s="44">
        <v>3395020.59</v>
      </c>
      <c r="U17" s="43">
        <v>13</v>
      </c>
      <c r="V17" s="42">
        <v>404732.56</v>
      </c>
      <c r="W17" s="44">
        <v>303549.40000000002</v>
      </c>
      <c r="X17" s="43">
        <v>197</v>
      </c>
      <c r="Y17" s="21">
        <v>40966423.210000001</v>
      </c>
      <c r="Z17" s="21">
        <v>30724816.879999999</v>
      </c>
      <c r="AA17" s="108">
        <v>0.77055345422112154</v>
      </c>
      <c r="AB17" s="43">
        <v>169</v>
      </c>
      <c r="AC17" s="24">
        <v>180</v>
      </c>
      <c r="AD17" s="21">
        <v>32938036.300000001</v>
      </c>
      <c r="AE17" s="21">
        <v>24703526.75</v>
      </c>
      <c r="AF17" s="105">
        <f t="shared" si="2"/>
        <v>0.61917858507097157</v>
      </c>
      <c r="AG17" s="24">
        <v>2</v>
      </c>
      <c r="AH17" s="22">
        <v>181041.25</v>
      </c>
      <c r="AI17" s="43">
        <v>182</v>
      </c>
      <c r="AJ17" s="44">
        <v>36514234.780000001</v>
      </c>
      <c r="AK17" s="117">
        <v>27385675.449999999</v>
      </c>
      <c r="AL17" s="21">
        <v>32586062.530000001</v>
      </c>
      <c r="AM17" s="21">
        <v>24439546.469999999</v>
      </c>
      <c r="AN17" s="105">
        <f t="shared" si="3"/>
        <v>0.68640498237685343</v>
      </c>
      <c r="AO17" s="43">
        <v>156</v>
      </c>
      <c r="AP17" s="42">
        <v>29721091.039999999</v>
      </c>
      <c r="AQ17" s="42">
        <v>22290817.780000001</v>
      </c>
      <c r="AR17" s="105">
        <f t="shared" si="4"/>
        <v>0.55870553208761653</v>
      </c>
    </row>
    <row r="18" spans="1:44" x14ac:dyDescent="0.3">
      <c r="A18" s="88" t="s">
        <v>24</v>
      </c>
      <c r="B18" s="96">
        <v>29643775.79466667</v>
      </c>
      <c r="C18" s="20">
        <v>499</v>
      </c>
      <c r="D18" s="21">
        <v>63798204.240000002</v>
      </c>
      <c r="E18" s="31">
        <v>47848652.600000001</v>
      </c>
      <c r="F18" s="105">
        <f t="shared" si="0"/>
        <v>2.1521618798465676</v>
      </c>
      <c r="G18" s="43">
        <v>280</v>
      </c>
      <c r="H18" s="42">
        <v>35170525.840000004</v>
      </c>
      <c r="I18" s="42">
        <v>26377894.010000002</v>
      </c>
      <c r="J18" s="105">
        <f t="shared" si="1"/>
        <v>1.1864388019804033</v>
      </c>
      <c r="K18" s="43">
        <v>185</v>
      </c>
      <c r="L18" s="42">
        <v>22976118.469999999</v>
      </c>
      <c r="M18" s="44">
        <v>17232088.699999999</v>
      </c>
      <c r="N18" s="43">
        <v>309</v>
      </c>
      <c r="O18" s="42">
        <v>33341360.649999999</v>
      </c>
      <c r="P18" s="42">
        <v>25006020.109999999</v>
      </c>
      <c r="Q18" s="108">
        <f t="shared" si="5"/>
        <v>1.1247339367611389</v>
      </c>
      <c r="R18" s="43">
        <v>29</v>
      </c>
      <c r="S18" s="42">
        <v>3648446.23</v>
      </c>
      <c r="T18" s="44">
        <v>2736334.63</v>
      </c>
      <c r="U18" s="43">
        <v>37</v>
      </c>
      <c r="V18" s="42">
        <v>1282095.6200000001</v>
      </c>
      <c r="W18" s="44">
        <v>961571.72</v>
      </c>
      <c r="X18" s="43">
        <v>280</v>
      </c>
      <c r="Y18" s="21">
        <v>28410818.800000001</v>
      </c>
      <c r="Z18" s="21">
        <v>21308113.760000002</v>
      </c>
      <c r="AA18" s="108">
        <v>0.91974662500387017</v>
      </c>
      <c r="AB18" s="43">
        <v>269</v>
      </c>
      <c r="AC18" s="24">
        <v>280</v>
      </c>
      <c r="AD18" s="21">
        <v>24849168.34</v>
      </c>
      <c r="AE18" s="21">
        <v>18636875.899999999</v>
      </c>
      <c r="AF18" s="105">
        <f t="shared" si="2"/>
        <v>0.83825921880271115</v>
      </c>
      <c r="AG18" s="24">
        <v>4</v>
      </c>
      <c r="AH18" s="22">
        <v>100187.64</v>
      </c>
      <c r="AI18" s="43">
        <v>280</v>
      </c>
      <c r="AJ18" s="42">
        <v>26887104.100000001</v>
      </c>
      <c r="AK18" s="42">
        <v>20165327.649999999</v>
      </c>
      <c r="AL18" s="21">
        <v>23191214.219999999</v>
      </c>
      <c r="AM18" s="21">
        <v>17393410.43</v>
      </c>
      <c r="AN18" s="105">
        <f t="shared" si="3"/>
        <v>0.90700672836816443</v>
      </c>
      <c r="AO18" s="43">
        <v>257</v>
      </c>
      <c r="AP18" s="42">
        <v>22515578.550000001</v>
      </c>
      <c r="AQ18" s="42">
        <v>16886683.640000001</v>
      </c>
      <c r="AR18" s="105">
        <f t="shared" si="4"/>
        <v>0.75953814743298886</v>
      </c>
    </row>
    <row r="19" spans="1:44" ht="27" x14ac:dyDescent="0.3">
      <c r="A19" s="88" t="s">
        <v>25</v>
      </c>
      <c r="B19" s="96">
        <v>337883378.64650667</v>
      </c>
      <c r="C19" s="141">
        <v>3969</v>
      </c>
      <c r="D19" s="21">
        <v>350290101</v>
      </c>
      <c r="E19" s="31">
        <v>223277213.25</v>
      </c>
      <c r="F19" s="105">
        <f t="shared" si="0"/>
        <v>1.0367189484229504</v>
      </c>
      <c r="G19" s="131">
        <v>3969</v>
      </c>
      <c r="H19" s="42">
        <v>350290101</v>
      </c>
      <c r="I19" s="42">
        <v>223277213.25</v>
      </c>
      <c r="J19" s="105">
        <f t="shared" si="1"/>
        <v>1.0367189484229504</v>
      </c>
      <c r="K19" s="43">
        <v>115</v>
      </c>
      <c r="L19" s="42">
        <v>8908150</v>
      </c>
      <c r="M19" s="44">
        <v>5259175</v>
      </c>
      <c r="N19" s="131">
        <v>3854</v>
      </c>
      <c r="O19" s="42">
        <v>339790000</v>
      </c>
      <c r="P19" s="42">
        <v>217082875</v>
      </c>
      <c r="Q19" s="108">
        <f t="shared" si="5"/>
        <v>1.0056428385472256</v>
      </c>
      <c r="R19" s="43">
        <v>2</v>
      </c>
      <c r="S19" s="42">
        <v>319350</v>
      </c>
      <c r="T19" s="44">
        <v>210262.5</v>
      </c>
      <c r="U19" s="43">
        <v>1</v>
      </c>
      <c r="V19" s="42">
        <v>25150</v>
      </c>
      <c r="W19" s="44">
        <v>18862.5</v>
      </c>
      <c r="X19" s="131">
        <v>3852</v>
      </c>
      <c r="Y19" s="21">
        <v>339445500</v>
      </c>
      <c r="Z19" s="21">
        <v>216853750</v>
      </c>
      <c r="AA19" s="108">
        <v>1.0047060795590725</v>
      </c>
      <c r="AB19" s="131">
        <v>3870</v>
      </c>
      <c r="AC19" s="132">
        <v>3961</v>
      </c>
      <c r="AD19" s="21">
        <v>317512462.5</v>
      </c>
      <c r="AE19" s="21">
        <v>200391871.87</v>
      </c>
      <c r="AF19" s="105">
        <f t="shared" si="2"/>
        <v>0.93971021531716503</v>
      </c>
      <c r="AG19" s="24">
        <v>3</v>
      </c>
      <c r="AH19" s="22">
        <v>160500</v>
      </c>
      <c r="AI19" s="131">
        <v>3853</v>
      </c>
      <c r="AJ19" s="42">
        <v>316269500</v>
      </c>
      <c r="AK19" s="42">
        <v>199471750</v>
      </c>
      <c r="AL19" s="21">
        <v>0</v>
      </c>
      <c r="AM19" s="21">
        <v>0</v>
      </c>
      <c r="AN19" s="105">
        <f t="shared" si="3"/>
        <v>0.93603154220522022</v>
      </c>
      <c r="AO19" s="131">
        <v>3853</v>
      </c>
      <c r="AP19" s="42">
        <v>316269500</v>
      </c>
      <c r="AQ19" s="42">
        <v>199471750</v>
      </c>
      <c r="AR19" s="105">
        <f t="shared" si="4"/>
        <v>0.93603154220522022</v>
      </c>
    </row>
    <row r="20" spans="1:44" outlineLevel="1" x14ac:dyDescent="0.3">
      <c r="A20" s="89" t="s">
        <v>74</v>
      </c>
      <c r="B20" s="97">
        <v>172744821.70495999</v>
      </c>
      <c r="C20" s="142">
        <v>2745</v>
      </c>
      <c r="D20" s="111">
        <v>157761450</v>
      </c>
      <c r="E20" s="112">
        <v>78880725</v>
      </c>
      <c r="F20" s="113">
        <f t="shared" si="0"/>
        <v>0.91326297623814812</v>
      </c>
      <c r="G20" s="145">
        <v>2745</v>
      </c>
      <c r="H20" s="123">
        <v>157761450</v>
      </c>
      <c r="I20" s="123">
        <v>78880725</v>
      </c>
      <c r="J20" s="113">
        <f t="shared" si="1"/>
        <v>0.91326297623814812</v>
      </c>
      <c r="K20" s="122">
        <v>98</v>
      </c>
      <c r="L20" s="123">
        <v>5687750</v>
      </c>
      <c r="M20" s="125">
        <v>2843875</v>
      </c>
      <c r="N20" s="145">
        <v>2647</v>
      </c>
      <c r="O20" s="123">
        <v>151038500</v>
      </c>
      <c r="P20" s="123">
        <v>75519250</v>
      </c>
      <c r="Q20" s="124">
        <f t="shared" si="5"/>
        <v>0.87434458821559724</v>
      </c>
      <c r="R20" s="122">
        <v>1</v>
      </c>
      <c r="S20" s="123">
        <v>117000</v>
      </c>
      <c r="T20" s="125">
        <v>58500</v>
      </c>
      <c r="U20" s="122">
        <v>0</v>
      </c>
      <c r="V20" s="123">
        <v>0</v>
      </c>
      <c r="W20" s="125">
        <v>0</v>
      </c>
      <c r="X20" s="145">
        <v>2646</v>
      </c>
      <c r="Y20" s="111">
        <v>150921500</v>
      </c>
      <c r="Z20" s="111">
        <v>75460750</v>
      </c>
      <c r="AA20" s="124">
        <v>0.87380810859008007</v>
      </c>
      <c r="AB20" s="131">
        <v>2647</v>
      </c>
      <c r="AC20" s="132">
        <v>2649</v>
      </c>
      <c r="AD20" s="21">
        <v>150969900</v>
      </c>
      <c r="AE20" s="21">
        <v>75484950</v>
      </c>
      <c r="AF20" s="113">
        <f t="shared" si="2"/>
        <v>0.87394747066774292</v>
      </c>
      <c r="AG20" s="24">
        <v>3</v>
      </c>
      <c r="AH20" s="22">
        <v>160500</v>
      </c>
      <c r="AI20" s="131">
        <v>2646</v>
      </c>
      <c r="AJ20" s="42">
        <v>150921500</v>
      </c>
      <c r="AK20" s="42">
        <v>75460750</v>
      </c>
      <c r="AL20" s="21">
        <v>0</v>
      </c>
      <c r="AM20" s="21">
        <v>0</v>
      </c>
      <c r="AN20" s="113">
        <f t="shared" si="3"/>
        <v>0.87366728860774079</v>
      </c>
      <c r="AO20" s="131">
        <v>2646</v>
      </c>
      <c r="AP20" s="42">
        <v>150921500</v>
      </c>
      <c r="AQ20" s="42">
        <v>75460750</v>
      </c>
      <c r="AR20" s="113">
        <f t="shared" si="4"/>
        <v>0.87366728860774079</v>
      </c>
    </row>
    <row r="21" spans="1:44" ht="27" outlineLevel="1" x14ac:dyDescent="0.3">
      <c r="A21" s="89" t="s">
        <v>76</v>
      </c>
      <c r="B21" s="97">
        <v>165138556.94154668</v>
      </c>
      <c r="C21" s="142">
        <v>1224</v>
      </c>
      <c r="D21" s="111">
        <v>192528651</v>
      </c>
      <c r="E21" s="112">
        <v>144396488.25</v>
      </c>
      <c r="F21" s="113">
        <f t="shared" si="0"/>
        <v>1.1658612898509733</v>
      </c>
      <c r="G21" s="145">
        <v>1224</v>
      </c>
      <c r="H21" s="123">
        <v>192528651</v>
      </c>
      <c r="I21" s="123">
        <v>144396488.25</v>
      </c>
      <c r="J21" s="113">
        <f t="shared" si="1"/>
        <v>1.1658612898509733</v>
      </c>
      <c r="K21" s="122">
        <v>17</v>
      </c>
      <c r="L21" s="123">
        <v>3220400</v>
      </c>
      <c r="M21" s="125">
        <v>2415300</v>
      </c>
      <c r="N21" s="145">
        <v>1207</v>
      </c>
      <c r="O21" s="123">
        <v>188751500</v>
      </c>
      <c r="P21" s="123">
        <v>141563625</v>
      </c>
      <c r="Q21" s="124">
        <f t="shared" si="5"/>
        <v>1.1429886726381622</v>
      </c>
      <c r="R21" s="122">
        <v>1</v>
      </c>
      <c r="S21" s="123">
        <v>202350</v>
      </c>
      <c r="T21" s="125">
        <v>151762.5</v>
      </c>
      <c r="U21" s="122">
        <v>1</v>
      </c>
      <c r="V21" s="123">
        <v>25150</v>
      </c>
      <c r="W21" s="125">
        <v>18862.5</v>
      </c>
      <c r="X21" s="145">
        <v>1206</v>
      </c>
      <c r="Y21" s="111">
        <v>188524000</v>
      </c>
      <c r="Z21" s="111">
        <v>141393000</v>
      </c>
      <c r="AA21" s="124">
        <v>1.1416111428928644</v>
      </c>
      <c r="AB21" s="131">
        <v>1223</v>
      </c>
      <c r="AC21" s="132">
        <v>1312</v>
      </c>
      <c r="AD21" s="21">
        <v>166542562.5</v>
      </c>
      <c r="AE21" s="21">
        <v>124906921.87</v>
      </c>
      <c r="AF21" s="113">
        <f t="shared" si="2"/>
        <v>1.0085019851478434</v>
      </c>
      <c r="AG21" s="24">
        <v>0</v>
      </c>
      <c r="AH21" s="22">
        <v>0</v>
      </c>
      <c r="AI21" s="131">
        <v>1207</v>
      </c>
      <c r="AJ21" s="42">
        <v>165348000</v>
      </c>
      <c r="AK21" s="42">
        <v>124011000</v>
      </c>
      <c r="AL21" s="21">
        <v>0</v>
      </c>
      <c r="AM21" s="21">
        <v>0</v>
      </c>
      <c r="AN21" s="113">
        <f t="shared" si="3"/>
        <v>1.0012682868394416</v>
      </c>
      <c r="AO21" s="131">
        <v>1207</v>
      </c>
      <c r="AP21" s="42">
        <v>165348000</v>
      </c>
      <c r="AQ21" s="42">
        <v>124011000</v>
      </c>
      <c r="AR21" s="113">
        <f t="shared" si="4"/>
        <v>1.0012682868394416</v>
      </c>
    </row>
    <row r="22" spans="1:44" ht="27" x14ac:dyDescent="0.3">
      <c r="A22" s="88" t="s">
        <v>26</v>
      </c>
      <c r="B22" s="96">
        <v>105412747.80389333</v>
      </c>
      <c r="C22" s="20">
        <v>868</v>
      </c>
      <c r="D22" s="21">
        <v>231681348.88999999</v>
      </c>
      <c r="E22" s="31">
        <v>173761010.74000001</v>
      </c>
      <c r="F22" s="105">
        <f t="shared" si="0"/>
        <v>2.1978494415211802</v>
      </c>
      <c r="G22" s="43">
        <v>441</v>
      </c>
      <c r="H22" s="42">
        <v>116614104.98999999</v>
      </c>
      <c r="I22" s="42">
        <v>87460578.230000004</v>
      </c>
      <c r="J22" s="105">
        <f t="shared" si="1"/>
        <v>1.1062618840649647</v>
      </c>
      <c r="K22" s="43">
        <v>118</v>
      </c>
      <c r="L22" s="42">
        <v>29695711.420000002</v>
      </c>
      <c r="M22" s="44">
        <v>22271783.449999999</v>
      </c>
      <c r="N22" s="43">
        <v>456</v>
      </c>
      <c r="O22" s="42">
        <v>104524753.70999999</v>
      </c>
      <c r="P22" s="42">
        <v>78393564.819999993</v>
      </c>
      <c r="Q22" s="108">
        <f t="shared" si="5"/>
        <v>0.99157602745025364</v>
      </c>
      <c r="R22" s="43">
        <v>24</v>
      </c>
      <c r="S22" s="42">
        <v>4546067.88</v>
      </c>
      <c r="T22" s="44">
        <v>3409550.89</v>
      </c>
      <c r="U22" s="43">
        <v>40</v>
      </c>
      <c r="V22" s="42">
        <v>950836.75</v>
      </c>
      <c r="W22" s="44">
        <v>713127.56</v>
      </c>
      <c r="X22" s="43">
        <v>432</v>
      </c>
      <c r="Y22" s="21">
        <v>99027849.079999998</v>
      </c>
      <c r="Z22" s="21">
        <v>74270886.370000005</v>
      </c>
      <c r="AA22" s="108">
        <v>0.9416989549168483</v>
      </c>
      <c r="AB22" s="43">
        <v>396</v>
      </c>
      <c r="AC22" s="24">
        <v>421</v>
      </c>
      <c r="AD22" s="21">
        <v>85979672.030000001</v>
      </c>
      <c r="AE22" s="21">
        <v>64484753.590000004</v>
      </c>
      <c r="AF22" s="105">
        <f t="shared" si="2"/>
        <v>0.81564776387343563</v>
      </c>
      <c r="AG22" s="24">
        <v>6</v>
      </c>
      <c r="AH22" s="22">
        <v>992046.03</v>
      </c>
      <c r="AI22" s="43">
        <v>421</v>
      </c>
      <c r="AJ22" s="42">
        <v>93027467.219999999</v>
      </c>
      <c r="AK22" s="42">
        <v>69770599.819999993</v>
      </c>
      <c r="AL22" s="21">
        <v>88005668.700000003</v>
      </c>
      <c r="AM22" s="21">
        <v>66004251.200000003</v>
      </c>
      <c r="AN22" s="105">
        <f t="shared" si="3"/>
        <v>0.88250680451917896</v>
      </c>
      <c r="AO22" s="43">
        <v>378</v>
      </c>
      <c r="AP22" s="42">
        <v>80319525.670000002</v>
      </c>
      <c r="AQ22" s="42">
        <v>60239643.799999997</v>
      </c>
      <c r="AR22" s="105">
        <f t="shared" si="4"/>
        <v>0.76195267975960557</v>
      </c>
    </row>
    <row r="23" spans="1:44" ht="27" collapsed="1" x14ac:dyDescent="0.3">
      <c r="A23" s="88" t="s">
        <v>27</v>
      </c>
      <c r="B23" s="96">
        <v>144365197.42416</v>
      </c>
      <c r="C23" s="20">
        <v>42</v>
      </c>
      <c r="D23" s="21">
        <v>522491641.91000003</v>
      </c>
      <c r="E23" s="31">
        <v>391868731.33999997</v>
      </c>
      <c r="F23" s="105">
        <f t="shared" si="0"/>
        <v>3.6192354614032434</v>
      </c>
      <c r="G23" s="43">
        <v>16</v>
      </c>
      <c r="H23" s="42">
        <v>153552694.36000001</v>
      </c>
      <c r="I23" s="42">
        <v>115164520.73</v>
      </c>
      <c r="J23" s="105">
        <f t="shared" si="1"/>
        <v>1.0636406633992692</v>
      </c>
      <c r="K23" s="43">
        <v>24</v>
      </c>
      <c r="L23" s="42">
        <v>166363221.55000001</v>
      </c>
      <c r="M23" s="44">
        <v>124772416.11</v>
      </c>
      <c r="N23" s="43">
        <v>17</v>
      </c>
      <c r="O23" s="42">
        <v>331007995.13999999</v>
      </c>
      <c r="P23" s="42">
        <v>248255996.30000001</v>
      </c>
      <c r="Q23" s="108">
        <f t="shared" si="5"/>
        <v>2.29285174713864</v>
      </c>
      <c r="R23" s="43">
        <v>1</v>
      </c>
      <c r="S23" s="42">
        <v>188897941</v>
      </c>
      <c r="T23" s="44">
        <v>141673455.75</v>
      </c>
      <c r="U23" s="43">
        <v>3</v>
      </c>
      <c r="V23" s="42">
        <v>637777.86</v>
      </c>
      <c r="W23" s="44">
        <v>478333.38</v>
      </c>
      <c r="X23" s="43">
        <v>16</v>
      </c>
      <c r="Y23" s="21">
        <v>141472276.28</v>
      </c>
      <c r="Z23" s="21">
        <v>106104207.17</v>
      </c>
      <c r="AA23" s="108">
        <v>0.9823555331563969</v>
      </c>
      <c r="AB23" s="43">
        <v>13</v>
      </c>
      <c r="AC23" s="45">
        <v>20</v>
      </c>
      <c r="AD23" s="42">
        <v>41990101.909999996</v>
      </c>
      <c r="AE23" s="42">
        <v>31492576.379999999</v>
      </c>
      <c r="AF23" s="105">
        <f t="shared" si="2"/>
        <v>0.29086028114261292</v>
      </c>
      <c r="AG23" s="24">
        <v>3</v>
      </c>
      <c r="AH23" s="22">
        <v>2001813.91</v>
      </c>
      <c r="AI23" s="43">
        <v>13</v>
      </c>
      <c r="AJ23" s="42">
        <v>43306023.93</v>
      </c>
      <c r="AK23" s="42">
        <v>32479517.899999999</v>
      </c>
      <c r="AL23" s="21">
        <v>37045400.149999999</v>
      </c>
      <c r="AM23" s="21">
        <v>27784050.100000001</v>
      </c>
      <c r="AN23" s="105">
        <f t="shared" si="3"/>
        <v>0.2999755114299632</v>
      </c>
      <c r="AO23" s="23">
        <v>8</v>
      </c>
      <c r="AP23" s="21">
        <v>16301685.98</v>
      </c>
      <c r="AQ23" s="21">
        <v>12226264.439999999</v>
      </c>
      <c r="AR23" s="105">
        <f t="shared" si="4"/>
        <v>0.11291977755624819</v>
      </c>
    </row>
    <row r="24" spans="1:44" x14ac:dyDescent="0.3">
      <c r="A24" s="88" t="s">
        <v>28</v>
      </c>
      <c r="B24" s="96">
        <v>56150580.248319998</v>
      </c>
      <c r="C24" s="20">
        <v>30</v>
      </c>
      <c r="D24" s="21">
        <v>122351326.04000001</v>
      </c>
      <c r="E24" s="31">
        <v>91763494.430000007</v>
      </c>
      <c r="F24" s="105">
        <f t="shared" si="0"/>
        <v>2.1789859605887281</v>
      </c>
      <c r="G24" s="43">
        <v>14</v>
      </c>
      <c r="H24" s="42">
        <v>57373642.710000001</v>
      </c>
      <c r="I24" s="42">
        <v>43030231.979999997</v>
      </c>
      <c r="J24" s="105">
        <f t="shared" si="1"/>
        <v>1.0217818312165456</v>
      </c>
      <c r="K24" s="43">
        <v>15</v>
      </c>
      <c r="L24" s="42">
        <v>60982209.329999998</v>
      </c>
      <c r="M24" s="44">
        <v>45736656.950000003</v>
      </c>
      <c r="N24" s="43">
        <v>11</v>
      </c>
      <c r="O24" s="42">
        <v>45080219.140000001</v>
      </c>
      <c r="P24" s="42">
        <v>33810164.32</v>
      </c>
      <c r="Q24" s="108">
        <f t="shared" si="5"/>
        <v>0.80284511648210055</v>
      </c>
      <c r="R24" s="43">
        <v>1</v>
      </c>
      <c r="S24" s="42">
        <v>3646826.6</v>
      </c>
      <c r="T24" s="44">
        <v>2735119.95</v>
      </c>
      <c r="U24" s="43">
        <v>4</v>
      </c>
      <c r="V24" s="42">
        <v>33625.9</v>
      </c>
      <c r="W24" s="44">
        <v>25219.43</v>
      </c>
      <c r="X24" s="43">
        <v>10</v>
      </c>
      <c r="Y24" s="21">
        <v>41399766.640000001</v>
      </c>
      <c r="Z24" s="21">
        <v>31049824.940000001</v>
      </c>
      <c r="AA24" s="108">
        <v>0.71985607811736596</v>
      </c>
      <c r="AB24" s="43">
        <v>6</v>
      </c>
      <c r="AC24" s="24">
        <v>11</v>
      </c>
      <c r="AD24" s="21">
        <v>23123186.93</v>
      </c>
      <c r="AE24" s="21">
        <v>17342390.149999999</v>
      </c>
      <c r="AF24" s="105">
        <f t="shared" si="2"/>
        <v>0.41180673160883025</v>
      </c>
      <c r="AG24" s="24">
        <v>0</v>
      </c>
      <c r="AH24" s="22">
        <v>0</v>
      </c>
      <c r="AI24" s="43">
        <v>8</v>
      </c>
      <c r="AJ24" s="42">
        <v>31835569.73</v>
      </c>
      <c r="AK24" s="42">
        <v>23876677.239999998</v>
      </c>
      <c r="AL24" s="21">
        <v>28578926.510000002</v>
      </c>
      <c r="AM24" s="21">
        <v>21434194.850000001</v>
      </c>
      <c r="AN24" s="105">
        <f t="shared" si="3"/>
        <v>0.56696777823507005</v>
      </c>
      <c r="AO24" s="23">
        <v>3</v>
      </c>
      <c r="AP24" s="21">
        <v>12524379.869999999</v>
      </c>
      <c r="AQ24" s="21">
        <v>9393284.8599999994</v>
      </c>
      <c r="AR24" s="105">
        <f t="shared" si="4"/>
        <v>0.22304987436660947</v>
      </c>
    </row>
    <row r="25" spans="1:44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2">
        <v>0</v>
      </c>
      <c r="J25" s="105">
        <v>0</v>
      </c>
      <c r="K25" s="43">
        <v>0</v>
      </c>
      <c r="L25" s="42">
        <v>0</v>
      </c>
      <c r="M25" s="44">
        <v>0</v>
      </c>
      <c r="N25" s="43">
        <v>0</v>
      </c>
      <c r="O25" s="42">
        <v>0</v>
      </c>
      <c r="P25" s="42">
        <v>0</v>
      </c>
      <c r="Q25" s="108" t="e">
        <f t="shared" si="5"/>
        <v>#DIV/0!</v>
      </c>
      <c r="R25" s="43">
        <v>0</v>
      </c>
      <c r="S25" s="42">
        <v>0</v>
      </c>
      <c r="T25" s="44">
        <v>0</v>
      </c>
      <c r="U25" s="43">
        <v>0</v>
      </c>
      <c r="V25" s="42">
        <v>0</v>
      </c>
      <c r="W25" s="44">
        <v>0</v>
      </c>
      <c r="X25" s="43">
        <v>0</v>
      </c>
      <c r="Y25" s="21">
        <v>0</v>
      </c>
      <c r="Z25" s="21">
        <v>0</v>
      </c>
      <c r="AA25" s="108" t="s">
        <v>85</v>
      </c>
      <c r="AB25" s="43">
        <v>0</v>
      </c>
      <c r="AC25" s="24">
        <v>0</v>
      </c>
      <c r="AD25" s="21">
        <v>0</v>
      </c>
      <c r="AE25" s="21">
        <v>0</v>
      </c>
      <c r="AF25" s="105">
        <v>0</v>
      </c>
      <c r="AG25" s="24">
        <v>0</v>
      </c>
      <c r="AH25" s="22">
        <v>0</v>
      </c>
      <c r="AI25" s="43">
        <v>0</v>
      </c>
      <c r="AJ25" s="42">
        <v>0</v>
      </c>
      <c r="AK25" s="42">
        <v>0</v>
      </c>
      <c r="AL25" s="21">
        <v>0</v>
      </c>
      <c r="AM25" s="21">
        <v>0</v>
      </c>
      <c r="AN25" s="105">
        <v>0</v>
      </c>
      <c r="AO25" s="23">
        <v>0</v>
      </c>
      <c r="AP25" s="21">
        <v>0</v>
      </c>
      <c r="AQ25" s="21">
        <v>0</v>
      </c>
      <c r="AR25" s="105">
        <v>0</v>
      </c>
    </row>
    <row r="26" spans="1:44" x14ac:dyDescent="0.3">
      <c r="A26" s="88" t="s">
        <v>30</v>
      </c>
      <c r="B26" s="96">
        <v>11034854.833546666</v>
      </c>
      <c r="C26" s="20">
        <v>95</v>
      </c>
      <c r="D26" s="21">
        <v>18435485.5</v>
      </c>
      <c r="E26" s="31">
        <v>13826614.07</v>
      </c>
      <c r="F26" s="105">
        <f t="shared" si="0"/>
        <v>1.6706595399837016</v>
      </c>
      <c r="G26" s="43">
        <v>58</v>
      </c>
      <c r="H26" s="42">
        <v>11824790.640000001</v>
      </c>
      <c r="I26" s="42">
        <v>8868592.9399999995</v>
      </c>
      <c r="J26" s="105">
        <f t="shared" si="1"/>
        <v>1.0715855186469585</v>
      </c>
      <c r="K26" s="43">
        <v>27</v>
      </c>
      <c r="L26" s="42">
        <v>5325163.2300000004</v>
      </c>
      <c r="M26" s="44">
        <v>3993872.41</v>
      </c>
      <c r="N26" s="43">
        <v>65</v>
      </c>
      <c r="O26" s="42">
        <v>10006858.32</v>
      </c>
      <c r="P26" s="42">
        <v>7505143.7000000002</v>
      </c>
      <c r="Q26" s="108">
        <f t="shared" si="5"/>
        <v>0.90684095721662861</v>
      </c>
      <c r="R26" s="43">
        <v>10</v>
      </c>
      <c r="S26" s="42">
        <v>1283063.3700000001</v>
      </c>
      <c r="T26" s="44">
        <v>962297.52</v>
      </c>
      <c r="U26" s="43">
        <v>3</v>
      </c>
      <c r="V26" s="42">
        <v>94060</v>
      </c>
      <c r="W26" s="44">
        <v>70545</v>
      </c>
      <c r="X26" s="43">
        <v>55</v>
      </c>
      <c r="Y26" s="21">
        <v>8629734.9499999993</v>
      </c>
      <c r="Z26" s="21">
        <v>6472301.1799999997</v>
      </c>
      <c r="AA26" s="108">
        <v>0.83423086937647128</v>
      </c>
      <c r="AB26" s="43">
        <v>43</v>
      </c>
      <c r="AC26" s="24">
        <v>46</v>
      </c>
      <c r="AD26" s="21">
        <v>6066693.4400000004</v>
      </c>
      <c r="AE26" s="21">
        <v>4550020.05</v>
      </c>
      <c r="AF26" s="105">
        <f t="shared" si="2"/>
        <v>0.54977555495853592</v>
      </c>
      <c r="AG26" s="24">
        <v>0</v>
      </c>
      <c r="AH26" s="22">
        <v>0</v>
      </c>
      <c r="AI26" s="43">
        <v>51</v>
      </c>
      <c r="AJ26" s="42">
        <v>7301444.1299999999</v>
      </c>
      <c r="AK26" s="42">
        <v>5476083.0499999998</v>
      </c>
      <c r="AL26" s="21">
        <v>6991169.7599999998</v>
      </c>
      <c r="AM26" s="21">
        <v>5243377.3</v>
      </c>
      <c r="AN26" s="105">
        <f t="shared" si="3"/>
        <v>0.66167106320267499</v>
      </c>
      <c r="AO26" s="23">
        <v>34</v>
      </c>
      <c r="AP26" s="21">
        <v>5104459.75</v>
      </c>
      <c r="AQ26" s="21">
        <v>3828344.78</v>
      </c>
      <c r="AR26" s="105">
        <f t="shared" si="4"/>
        <v>0.46257606710711907</v>
      </c>
    </row>
    <row r="27" spans="1:44" ht="14" thickBot="1" x14ac:dyDescent="0.35">
      <c r="A27" s="90" t="s">
        <v>31</v>
      </c>
      <c r="B27" s="98">
        <v>7950530.0830078889</v>
      </c>
      <c r="C27" s="36">
        <v>26</v>
      </c>
      <c r="D27" s="32">
        <v>11282657.33</v>
      </c>
      <c r="E27" s="33">
        <v>8461992.9700000007</v>
      </c>
      <c r="F27" s="105">
        <f t="shared" si="0"/>
        <v>1.4191075578864401</v>
      </c>
      <c r="G27" s="48">
        <v>17</v>
      </c>
      <c r="H27" s="47">
        <v>6769419.7599999998</v>
      </c>
      <c r="I27" s="47">
        <v>5077064.8099999996</v>
      </c>
      <c r="J27" s="105">
        <f t="shared" si="1"/>
        <v>0.8514425691524401</v>
      </c>
      <c r="K27" s="48">
        <v>6</v>
      </c>
      <c r="L27" s="47">
        <v>3206743.5</v>
      </c>
      <c r="M27" s="49">
        <v>2405057.62</v>
      </c>
      <c r="N27" s="48">
        <v>13</v>
      </c>
      <c r="O27" s="47">
        <v>5675461.6600000001</v>
      </c>
      <c r="P27" s="47">
        <v>4256596.22</v>
      </c>
      <c r="Q27" s="108">
        <f t="shared" si="5"/>
        <v>0.71384695117747765</v>
      </c>
      <c r="R27" s="48">
        <v>0</v>
      </c>
      <c r="S27" s="47">
        <v>0</v>
      </c>
      <c r="T27" s="49">
        <v>0</v>
      </c>
      <c r="U27" s="48">
        <v>7</v>
      </c>
      <c r="V27" s="47">
        <v>4576.07</v>
      </c>
      <c r="W27" s="49">
        <v>3432.05</v>
      </c>
      <c r="X27" s="48">
        <v>13</v>
      </c>
      <c r="Y27" s="32">
        <v>5670885.5899999999</v>
      </c>
      <c r="Z27" s="32">
        <v>4253164.17</v>
      </c>
      <c r="AA27" s="108">
        <v>0.85313871002844133</v>
      </c>
      <c r="AB27" s="48">
        <v>11</v>
      </c>
      <c r="AC27" s="50">
        <v>18</v>
      </c>
      <c r="AD27" s="47">
        <v>3643655.19</v>
      </c>
      <c r="AE27" s="47">
        <v>2732741.36</v>
      </c>
      <c r="AF27" s="105">
        <f t="shared" si="2"/>
        <v>0.45829085003870734</v>
      </c>
      <c r="AG27" s="35">
        <v>2</v>
      </c>
      <c r="AH27" s="37">
        <v>193895.39</v>
      </c>
      <c r="AI27" s="48">
        <v>12</v>
      </c>
      <c r="AJ27" s="47">
        <v>3970148.16</v>
      </c>
      <c r="AK27" s="47">
        <v>2977611.09</v>
      </c>
      <c r="AL27" s="32">
        <v>3741031.96</v>
      </c>
      <c r="AM27" s="32">
        <v>2805773.96</v>
      </c>
      <c r="AN27" s="105">
        <f t="shared" si="3"/>
        <v>0.49935641001914072</v>
      </c>
      <c r="AO27" s="34">
        <v>8</v>
      </c>
      <c r="AP27" s="32">
        <v>2360140</v>
      </c>
      <c r="AQ27" s="32">
        <v>1770104.97</v>
      </c>
      <c r="AR27" s="105">
        <f t="shared" si="4"/>
        <v>0.2968531626644822</v>
      </c>
    </row>
    <row r="28" spans="1:44" s="26" customFormat="1" ht="59.25" customHeight="1" thickBot="1" x14ac:dyDescent="0.35">
      <c r="A28" s="86" t="s">
        <v>68</v>
      </c>
      <c r="B28" s="60">
        <f>SUM(B29+B30+B31+B35+B36+B37+B38+B39)</f>
        <v>838267913.01514268</v>
      </c>
      <c r="C28" s="130">
        <v>3299</v>
      </c>
      <c r="D28" s="68">
        <v>1457174177.3800001</v>
      </c>
      <c r="E28" s="68">
        <v>1092880625.74</v>
      </c>
      <c r="F28" s="106">
        <f t="shared" si="0"/>
        <v>1.7383155847379754</v>
      </c>
      <c r="G28" s="129">
        <v>2581</v>
      </c>
      <c r="H28" s="120">
        <v>849809846.73000002</v>
      </c>
      <c r="I28" s="120">
        <v>637357379.02999997</v>
      </c>
      <c r="J28" s="106">
        <f t="shared" si="1"/>
        <v>1.0137687886362516</v>
      </c>
      <c r="K28" s="119">
        <v>655</v>
      </c>
      <c r="L28" s="120">
        <v>551795261.26999998</v>
      </c>
      <c r="M28" s="120">
        <v>413846444.82999998</v>
      </c>
      <c r="N28" s="129">
        <v>2574</v>
      </c>
      <c r="O28" s="120">
        <v>827037484.02999997</v>
      </c>
      <c r="P28" s="120">
        <v>620278106.69000006</v>
      </c>
      <c r="Q28" s="118">
        <f t="shared" ref="Q28" si="6">O28/B28</f>
        <v>0.98660281658074167</v>
      </c>
      <c r="R28" s="119">
        <v>60</v>
      </c>
      <c r="S28" s="120">
        <v>46132997.950000003</v>
      </c>
      <c r="T28" s="120">
        <v>34599748.310000002</v>
      </c>
      <c r="U28" s="119">
        <v>146</v>
      </c>
      <c r="V28" s="120">
        <v>4180269.06</v>
      </c>
      <c r="W28" s="120">
        <v>3135201.77</v>
      </c>
      <c r="X28" s="129">
        <v>2514</v>
      </c>
      <c r="Y28" s="68">
        <v>776724217.01999998</v>
      </c>
      <c r="Z28" s="68">
        <v>582543156.61000001</v>
      </c>
      <c r="AA28" s="118">
        <v>0.92220824416973479</v>
      </c>
      <c r="AB28" s="67">
        <v>712</v>
      </c>
      <c r="AC28" s="67">
        <v>896</v>
      </c>
      <c r="AD28" s="68">
        <v>314375284.23000002</v>
      </c>
      <c r="AE28" s="68">
        <v>235781461.09</v>
      </c>
      <c r="AF28" s="106">
        <f t="shared" si="2"/>
        <v>0.37502960491381837</v>
      </c>
      <c r="AG28" s="67">
        <v>29</v>
      </c>
      <c r="AH28" s="68">
        <v>8635356.1199999992</v>
      </c>
      <c r="AI28" s="130">
        <v>2378</v>
      </c>
      <c r="AJ28" s="68">
        <v>642194475.07999992</v>
      </c>
      <c r="AK28" s="68">
        <v>481642697.60000002</v>
      </c>
      <c r="AL28" s="68">
        <v>252093314.59999999</v>
      </c>
      <c r="AM28" s="68">
        <v>189069985.01999998</v>
      </c>
      <c r="AN28" s="106">
        <f t="shared" si="3"/>
        <v>0.76609693047907368</v>
      </c>
      <c r="AO28" s="130">
        <v>2239</v>
      </c>
      <c r="AP28" s="68">
        <v>535702399.5</v>
      </c>
      <c r="AQ28" s="68">
        <v>401776790.39999998</v>
      </c>
      <c r="AR28" s="106">
        <f t="shared" si="4"/>
        <v>0.63905869613110544</v>
      </c>
    </row>
    <row r="29" spans="1:44" x14ac:dyDescent="0.3">
      <c r="A29" s="91" t="s">
        <v>32</v>
      </c>
      <c r="B29" s="95">
        <v>76643929.752906665</v>
      </c>
      <c r="C29" s="107">
        <v>27</v>
      </c>
      <c r="D29" s="76">
        <v>161062932.83000001</v>
      </c>
      <c r="E29" s="76">
        <v>120797199.54000001</v>
      </c>
      <c r="F29" s="108">
        <f t="shared" si="0"/>
        <v>2.1014440849947653</v>
      </c>
      <c r="G29" s="77">
        <v>14</v>
      </c>
      <c r="H29" s="76">
        <v>74342333.540000007</v>
      </c>
      <c r="I29" s="76">
        <v>55756750.119999997</v>
      </c>
      <c r="J29" s="108">
        <f t="shared" si="1"/>
        <v>0.96997027396263735</v>
      </c>
      <c r="K29" s="77">
        <v>12</v>
      </c>
      <c r="L29" s="76">
        <v>82694978.379999995</v>
      </c>
      <c r="M29" s="78">
        <v>62021233.740000002</v>
      </c>
      <c r="N29" s="77">
        <v>14</v>
      </c>
      <c r="O29" s="76">
        <v>72154364.689999998</v>
      </c>
      <c r="P29" s="76">
        <v>54115773.469999999</v>
      </c>
      <c r="Q29" s="108">
        <f t="shared" ref="Q29:Q59" si="7">O29/$B29</f>
        <v>0.94142308363649108</v>
      </c>
      <c r="R29" s="77">
        <v>0</v>
      </c>
      <c r="S29" s="76">
        <v>0</v>
      </c>
      <c r="T29" s="78">
        <v>0</v>
      </c>
      <c r="U29" s="77">
        <v>10</v>
      </c>
      <c r="V29" s="76">
        <v>56641.91</v>
      </c>
      <c r="W29" s="78">
        <v>42481.43</v>
      </c>
      <c r="X29" s="71">
        <v>14</v>
      </c>
      <c r="Y29" s="70">
        <v>72097722.780000001</v>
      </c>
      <c r="Z29" s="70">
        <v>54073292.039999999</v>
      </c>
      <c r="AA29" s="108">
        <v>0.91411078675722002</v>
      </c>
      <c r="AB29" s="71">
        <v>9</v>
      </c>
      <c r="AC29" s="73">
        <v>21</v>
      </c>
      <c r="AD29" s="70">
        <v>32800804.98</v>
      </c>
      <c r="AE29" s="70">
        <v>24600603.68</v>
      </c>
      <c r="AF29" s="105">
        <f t="shared" si="2"/>
        <v>0.42796350716549802</v>
      </c>
      <c r="AG29" s="73">
        <v>2</v>
      </c>
      <c r="AH29" s="72">
        <v>1522226.26</v>
      </c>
      <c r="AI29" s="77">
        <v>13</v>
      </c>
      <c r="AJ29" s="76">
        <v>51741850.740000002</v>
      </c>
      <c r="AK29" s="76">
        <v>38806387.810000002</v>
      </c>
      <c r="AL29" s="70">
        <v>47651501.469999999</v>
      </c>
      <c r="AM29" s="70">
        <v>35738625.939999998</v>
      </c>
      <c r="AN29" s="105">
        <f t="shared" si="3"/>
        <v>0.67509391685435771</v>
      </c>
      <c r="AO29" s="71">
        <v>8</v>
      </c>
      <c r="AP29" s="70">
        <v>30059854.75</v>
      </c>
      <c r="AQ29" s="70">
        <v>22544890.890000001</v>
      </c>
      <c r="AR29" s="105">
        <f t="shared" si="4"/>
        <v>0.39220137650705472</v>
      </c>
    </row>
    <row r="30" spans="1:44" s="19" customFormat="1" x14ac:dyDescent="0.35">
      <c r="A30" s="88" t="s">
        <v>33</v>
      </c>
      <c r="B30" s="96">
        <v>9364561.42784</v>
      </c>
      <c r="C30" s="20">
        <v>34</v>
      </c>
      <c r="D30" s="47">
        <v>17356707.68</v>
      </c>
      <c r="E30" s="47">
        <v>13017530.75</v>
      </c>
      <c r="F30" s="108">
        <f t="shared" si="0"/>
        <v>1.8534458675662127</v>
      </c>
      <c r="G30" s="43">
        <v>12</v>
      </c>
      <c r="H30" s="47">
        <v>8876041.6500000004</v>
      </c>
      <c r="I30" s="47">
        <v>6657031.2300000004</v>
      </c>
      <c r="J30" s="108">
        <f t="shared" si="1"/>
        <v>0.94783313862540597</v>
      </c>
      <c r="K30" s="43">
        <v>22</v>
      </c>
      <c r="L30" s="47">
        <v>8480666.0299999993</v>
      </c>
      <c r="M30" s="44">
        <v>6360499.5199999996</v>
      </c>
      <c r="N30" s="43">
        <v>12</v>
      </c>
      <c r="O30" s="47">
        <v>8485207.1199999992</v>
      </c>
      <c r="P30" s="47">
        <v>6363905.3300000001</v>
      </c>
      <c r="Q30" s="108">
        <f t="shared" si="7"/>
        <v>0.90609765181039237</v>
      </c>
      <c r="R30" s="48">
        <v>0</v>
      </c>
      <c r="S30" s="47">
        <v>0</v>
      </c>
      <c r="T30" s="44">
        <v>0</v>
      </c>
      <c r="U30" s="43">
        <v>2</v>
      </c>
      <c r="V30" s="47">
        <v>35758.28</v>
      </c>
      <c r="W30" s="44">
        <v>26818.720000000001</v>
      </c>
      <c r="X30" s="23">
        <v>12</v>
      </c>
      <c r="Y30" s="32">
        <v>8449448.8399999999</v>
      </c>
      <c r="Z30" s="32">
        <v>6337086.6100000003</v>
      </c>
      <c r="AA30" s="108">
        <v>0.90650214082771541</v>
      </c>
      <c r="AB30" s="23">
        <v>10</v>
      </c>
      <c r="AC30" s="35">
        <v>18</v>
      </c>
      <c r="AD30" s="32">
        <v>6049672.0199999996</v>
      </c>
      <c r="AE30" s="32">
        <v>4537253.95</v>
      </c>
      <c r="AF30" s="105">
        <f t="shared" si="2"/>
        <v>0.64601765567097125</v>
      </c>
      <c r="AG30" s="35">
        <v>0</v>
      </c>
      <c r="AH30" s="22">
        <v>0</v>
      </c>
      <c r="AI30" s="43">
        <v>11</v>
      </c>
      <c r="AJ30" s="47">
        <v>6341260.3499999996</v>
      </c>
      <c r="AK30" s="47">
        <v>4755945.1900000004</v>
      </c>
      <c r="AL30" s="32">
        <v>4119036.69</v>
      </c>
      <c r="AM30" s="32">
        <v>3089277.48</v>
      </c>
      <c r="AN30" s="105">
        <f t="shared" si="3"/>
        <v>0.67715508076523501</v>
      </c>
      <c r="AO30" s="23">
        <v>8</v>
      </c>
      <c r="AP30" s="32">
        <v>5450375.7300000004</v>
      </c>
      <c r="AQ30" s="32">
        <v>4087781.72</v>
      </c>
      <c r="AR30" s="105">
        <f t="shared" si="4"/>
        <v>0.58202146165612445</v>
      </c>
    </row>
    <row r="31" spans="1:44" s="19" customFormat="1" ht="39" customHeight="1" x14ac:dyDescent="0.35">
      <c r="A31" s="88" t="s">
        <v>34</v>
      </c>
      <c r="B31" s="96">
        <v>473663508.87050271</v>
      </c>
      <c r="C31" s="143">
        <v>1493</v>
      </c>
      <c r="D31" s="121">
        <v>980438943.15999997</v>
      </c>
      <c r="E31" s="121">
        <v>735329204.64999998</v>
      </c>
      <c r="F31" s="105">
        <f t="shared" si="0"/>
        <v>2.0699060087992702</v>
      </c>
      <c r="G31" s="102">
        <v>932</v>
      </c>
      <c r="H31" s="121">
        <v>483339238</v>
      </c>
      <c r="I31" s="121">
        <v>362504426.67000002</v>
      </c>
      <c r="J31" s="105">
        <f t="shared" si="1"/>
        <v>1.0204274320235689</v>
      </c>
      <c r="K31" s="102">
        <v>512</v>
      </c>
      <c r="L31" s="121">
        <v>446869204.08999997</v>
      </c>
      <c r="M31" s="121">
        <v>335151902.27999997</v>
      </c>
      <c r="N31" s="53">
        <v>912</v>
      </c>
      <c r="O31" s="121">
        <v>470454856.58999997</v>
      </c>
      <c r="P31" s="121">
        <v>352841140.45999998</v>
      </c>
      <c r="Q31" s="105">
        <f t="shared" si="7"/>
        <v>0.99322588246632282</v>
      </c>
      <c r="R31" s="102">
        <v>47</v>
      </c>
      <c r="S31" s="121">
        <v>45009822.020000003</v>
      </c>
      <c r="T31" s="103">
        <v>33757366.399999999</v>
      </c>
      <c r="U31" s="53">
        <v>130</v>
      </c>
      <c r="V31" s="121">
        <v>4035937.63</v>
      </c>
      <c r="W31" s="121">
        <v>3026953.19</v>
      </c>
      <c r="X31" s="34">
        <v>865</v>
      </c>
      <c r="Y31" s="38">
        <v>421409096.94</v>
      </c>
      <c r="Z31" s="38">
        <v>316056820.87</v>
      </c>
      <c r="AA31" s="105">
        <v>0.8859072785130051</v>
      </c>
      <c r="AB31" s="48">
        <v>682</v>
      </c>
      <c r="AC31" s="35">
        <v>832</v>
      </c>
      <c r="AD31" s="38">
        <v>269506513.89999998</v>
      </c>
      <c r="AE31" s="38">
        <v>202129883.55000001</v>
      </c>
      <c r="AF31" s="105">
        <f t="shared" si="2"/>
        <v>0.56898306255988518</v>
      </c>
      <c r="AG31" s="34">
        <v>27</v>
      </c>
      <c r="AH31" s="22">
        <v>7113129.8600000003</v>
      </c>
      <c r="AI31" s="48">
        <v>719</v>
      </c>
      <c r="AJ31" s="117">
        <v>309121084.56999999</v>
      </c>
      <c r="AK31" s="117">
        <v>231837662.13999999</v>
      </c>
      <c r="AL31" s="38">
        <v>194854848.06999999</v>
      </c>
      <c r="AM31" s="38">
        <v>146141135.41</v>
      </c>
      <c r="AN31" s="105">
        <f t="shared" si="3"/>
        <v>0.6526174779795253</v>
      </c>
      <c r="AO31" s="48">
        <v>591</v>
      </c>
      <c r="AP31" s="117">
        <v>226940667.94999999</v>
      </c>
      <c r="AQ31" s="117">
        <v>170205499.06</v>
      </c>
      <c r="AR31" s="105">
        <f t="shared" si="4"/>
        <v>0.47911790479946909</v>
      </c>
    </row>
    <row r="32" spans="1:44" s="59" customFormat="1" ht="35.25" customHeight="1" outlineLevel="1" x14ac:dyDescent="0.35">
      <c r="A32" s="89" t="s">
        <v>35</v>
      </c>
      <c r="B32" s="97">
        <v>309652763.87919283</v>
      </c>
      <c r="C32" s="144">
        <v>1076</v>
      </c>
      <c r="D32" s="101">
        <v>597671043.94000006</v>
      </c>
      <c r="E32" s="101">
        <v>448253280.73000002</v>
      </c>
      <c r="F32" s="105">
        <f t="shared" si="0"/>
        <v>1.9301330834339783</v>
      </c>
      <c r="G32" s="102">
        <v>686</v>
      </c>
      <c r="H32" s="101">
        <v>322689248.06999999</v>
      </c>
      <c r="I32" s="101">
        <v>242016934.56</v>
      </c>
      <c r="J32" s="105">
        <f t="shared" si="1"/>
        <v>1.0421003320864695</v>
      </c>
      <c r="K32" s="102">
        <v>356</v>
      </c>
      <c r="L32" s="101">
        <v>243217708.88</v>
      </c>
      <c r="M32" s="103">
        <v>182413281.00999999</v>
      </c>
      <c r="N32" s="102">
        <v>664</v>
      </c>
      <c r="O32" s="101">
        <v>307795145.31999999</v>
      </c>
      <c r="P32" s="101">
        <v>230846357.41</v>
      </c>
      <c r="Q32" s="105">
        <f t="shared" si="7"/>
        <v>0.99400096244605918</v>
      </c>
      <c r="R32" s="102">
        <v>32</v>
      </c>
      <c r="S32" s="101">
        <v>26611320.140000001</v>
      </c>
      <c r="T32" s="103">
        <v>19958490.010000002</v>
      </c>
      <c r="U32" s="102">
        <v>107</v>
      </c>
      <c r="V32" s="101">
        <v>3449446.56</v>
      </c>
      <c r="W32" s="103">
        <v>2587084.9</v>
      </c>
      <c r="X32" s="23">
        <v>632</v>
      </c>
      <c r="Y32" s="21">
        <v>277734378.62</v>
      </c>
      <c r="Z32" s="21">
        <v>208300782.5</v>
      </c>
      <c r="AA32" s="105">
        <v>0.8910343491228897</v>
      </c>
      <c r="AB32" s="43">
        <v>495</v>
      </c>
      <c r="AC32" s="24">
        <v>623</v>
      </c>
      <c r="AD32" s="21">
        <v>204551201.47</v>
      </c>
      <c r="AE32" s="21">
        <v>153413399.55000001</v>
      </c>
      <c r="AF32" s="105">
        <f t="shared" si="2"/>
        <v>0.66058251477388108</v>
      </c>
      <c r="AG32" s="24">
        <v>23</v>
      </c>
      <c r="AH32" s="22">
        <v>6834428.3600000003</v>
      </c>
      <c r="AI32" s="43">
        <v>525</v>
      </c>
      <c r="AJ32" s="42">
        <v>217468579.36000001</v>
      </c>
      <c r="AK32" s="42">
        <v>163098283.56999999</v>
      </c>
      <c r="AL32" s="21">
        <v>124818516.04000001</v>
      </c>
      <c r="AM32" s="21">
        <v>93613886.560000002</v>
      </c>
      <c r="AN32" s="105">
        <f t="shared" si="3"/>
        <v>0.70229820213987393</v>
      </c>
      <c r="AO32" s="43">
        <v>431</v>
      </c>
      <c r="AP32" s="42">
        <v>175435191.81999999</v>
      </c>
      <c r="AQ32" s="42">
        <v>131576392.20999999</v>
      </c>
      <c r="AR32" s="105">
        <f t="shared" si="4"/>
        <v>0.56655458075757348</v>
      </c>
    </row>
    <row r="33" spans="1:44" s="59" customFormat="1" outlineLevel="1" x14ac:dyDescent="0.35">
      <c r="A33" s="89" t="s">
        <v>36</v>
      </c>
      <c r="B33" s="97">
        <v>30517037.691854477</v>
      </c>
      <c r="C33" s="100">
        <v>293</v>
      </c>
      <c r="D33" s="101">
        <v>60726919.259999998</v>
      </c>
      <c r="E33" s="101">
        <v>45545189.159999996</v>
      </c>
      <c r="F33" s="105">
        <f t="shared" si="0"/>
        <v>1.9899349298968509</v>
      </c>
      <c r="G33" s="102">
        <v>193</v>
      </c>
      <c r="H33" s="101">
        <v>37022311.57</v>
      </c>
      <c r="I33" s="101">
        <v>27766733.460000001</v>
      </c>
      <c r="J33" s="105">
        <f t="shared" si="1"/>
        <v>1.2131685894231437</v>
      </c>
      <c r="K33" s="102">
        <v>92</v>
      </c>
      <c r="L33" s="101">
        <v>23156098.84</v>
      </c>
      <c r="M33" s="103">
        <v>17367074.07</v>
      </c>
      <c r="N33" s="102">
        <v>188</v>
      </c>
      <c r="O33" s="101">
        <v>27474160.43</v>
      </c>
      <c r="P33" s="101">
        <v>20605620.059999999</v>
      </c>
      <c r="Q33" s="105">
        <f t="shared" si="7"/>
        <v>0.90028923211420764</v>
      </c>
      <c r="R33" s="102">
        <v>8</v>
      </c>
      <c r="S33" s="101">
        <v>506378.85</v>
      </c>
      <c r="T33" s="103">
        <v>379784.13</v>
      </c>
      <c r="U33" s="102">
        <v>18</v>
      </c>
      <c r="V33" s="101">
        <v>199376.2</v>
      </c>
      <c r="W33" s="103">
        <v>149532.14000000001</v>
      </c>
      <c r="X33" s="23">
        <v>180</v>
      </c>
      <c r="Y33" s="21">
        <v>26768405.379999999</v>
      </c>
      <c r="Z33" s="21">
        <v>20076303.789999999</v>
      </c>
      <c r="AA33" s="105">
        <v>0.87465726582328063</v>
      </c>
      <c r="AB33" s="43">
        <v>149</v>
      </c>
      <c r="AC33" s="24">
        <v>154</v>
      </c>
      <c r="AD33" s="21">
        <v>18855920.760000002</v>
      </c>
      <c r="AE33" s="21">
        <v>14141940.390000001</v>
      </c>
      <c r="AF33" s="105">
        <f t="shared" si="2"/>
        <v>0.61788175347808982</v>
      </c>
      <c r="AG33" s="24">
        <v>2</v>
      </c>
      <c r="AH33" s="22">
        <v>110201.5</v>
      </c>
      <c r="AI33" s="43">
        <v>143</v>
      </c>
      <c r="AJ33" s="42">
        <v>20631246.329999998</v>
      </c>
      <c r="AK33" s="42">
        <v>15473434.560000001</v>
      </c>
      <c r="AL33" s="21">
        <v>13857375.800000001</v>
      </c>
      <c r="AM33" s="21">
        <v>10393031.75</v>
      </c>
      <c r="AN33" s="105">
        <f t="shared" si="3"/>
        <v>0.67605665197008402</v>
      </c>
      <c r="AO33" s="43">
        <v>129</v>
      </c>
      <c r="AP33" s="42">
        <v>17236496.300000001</v>
      </c>
      <c r="AQ33" s="42">
        <v>12927372.09</v>
      </c>
      <c r="AR33" s="105">
        <f t="shared" si="4"/>
        <v>0.56481551302735777</v>
      </c>
    </row>
    <row r="34" spans="1:44" s="59" customFormat="1" outlineLevel="1" x14ac:dyDescent="0.35">
      <c r="A34" s="89" t="s">
        <v>37</v>
      </c>
      <c r="B34" s="97">
        <v>133493707.2994554</v>
      </c>
      <c r="C34" s="100">
        <v>124</v>
      </c>
      <c r="D34" s="101">
        <v>322040979.95999998</v>
      </c>
      <c r="E34" s="101">
        <v>241530734.75999999</v>
      </c>
      <c r="F34" s="105">
        <f t="shared" si="0"/>
        <v>2.4124056966789609</v>
      </c>
      <c r="G34" s="102">
        <v>53</v>
      </c>
      <c r="H34" s="101">
        <v>123627678.36</v>
      </c>
      <c r="I34" s="101">
        <v>92720758.650000006</v>
      </c>
      <c r="J34" s="105">
        <f t="shared" si="1"/>
        <v>0.92609367782914476</v>
      </c>
      <c r="K34" s="102">
        <v>64</v>
      </c>
      <c r="L34" s="101">
        <v>180495396.37</v>
      </c>
      <c r="M34" s="103">
        <v>135371547.19999999</v>
      </c>
      <c r="N34" s="102">
        <v>60</v>
      </c>
      <c r="O34" s="101">
        <v>135185550.84</v>
      </c>
      <c r="P34" s="101">
        <v>101389162.98999999</v>
      </c>
      <c r="Q34" s="105">
        <f t="shared" si="7"/>
        <v>1.0126735827086548</v>
      </c>
      <c r="R34" s="102">
        <v>7</v>
      </c>
      <c r="S34" s="101">
        <v>17892123.030000001</v>
      </c>
      <c r="T34" s="103">
        <v>13419092.26</v>
      </c>
      <c r="U34" s="102">
        <v>5</v>
      </c>
      <c r="V34" s="101">
        <v>387114.87</v>
      </c>
      <c r="W34" s="103">
        <v>290336.15000000002</v>
      </c>
      <c r="X34" s="23">
        <v>53</v>
      </c>
      <c r="Y34" s="21">
        <v>116906312.94</v>
      </c>
      <c r="Z34" s="21">
        <v>87679734.579999998</v>
      </c>
      <c r="AA34" s="105">
        <v>0.87658245939137114</v>
      </c>
      <c r="AB34" s="43">
        <v>38</v>
      </c>
      <c r="AC34" s="24">
        <v>55</v>
      </c>
      <c r="AD34" s="21">
        <v>46099391.670000002</v>
      </c>
      <c r="AE34" s="21">
        <v>34574543.609999999</v>
      </c>
      <c r="AF34" s="105">
        <f t="shared" si="2"/>
        <v>0.34533007287443929</v>
      </c>
      <c r="AG34" s="24">
        <v>2</v>
      </c>
      <c r="AH34" s="22">
        <v>168500</v>
      </c>
      <c r="AI34" s="43">
        <v>51</v>
      </c>
      <c r="AJ34" s="42">
        <v>71021258.879999995</v>
      </c>
      <c r="AK34" s="42">
        <v>53265944.009999998</v>
      </c>
      <c r="AL34" s="21">
        <v>56178956.229999997</v>
      </c>
      <c r="AM34" s="21">
        <v>42134217.100000001</v>
      </c>
      <c r="AN34" s="105">
        <f t="shared" si="3"/>
        <v>0.53201952598922042</v>
      </c>
      <c r="AO34" s="43">
        <v>31</v>
      </c>
      <c r="AP34" s="42">
        <v>34268979.829999998</v>
      </c>
      <c r="AQ34" s="42">
        <v>25701734.760000002</v>
      </c>
      <c r="AR34" s="105">
        <f t="shared" si="4"/>
        <v>0.25670857842854888</v>
      </c>
    </row>
    <row r="35" spans="1:44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1">
        <v>0</v>
      </c>
      <c r="J35" s="105">
        <v>0</v>
      </c>
      <c r="K35" s="102">
        <v>0</v>
      </c>
      <c r="L35" s="101">
        <v>0</v>
      </c>
      <c r="M35" s="103">
        <v>0</v>
      </c>
      <c r="N35" s="102">
        <v>0</v>
      </c>
      <c r="O35" s="101">
        <v>0</v>
      </c>
      <c r="P35" s="101">
        <v>0</v>
      </c>
      <c r="Q35" s="105">
        <v>0</v>
      </c>
      <c r="R35" s="102">
        <v>0</v>
      </c>
      <c r="S35" s="101">
        <v>0</v>
      </c>
      <c r="T35" s="103">
        <v>0</v>
      </c>
      <c r="U35" s="102">
        <v>0</v>
      </c>
      <c r="V35" s="101">
        <v>0</v>
      </c>
      <c r="W35" s="103">
        <v>0</v>
      </c>
      <c r="X35" s="23">
        <v>0</v>
      </c>
      <c r="Y35" s="21">
        <v>0</v>
      </c>
      <c r="Z35" s="21">
        <v>0</v>
      </c>
      <c r="AA35" s="105" t="s">
        <v>85</v>
      </c>
      <c r="AB35" s="43">
        <v>0</v>
      </c>
      <c r="AC35" s="24">
        <v>0</v>
      </c>
      <c r="AD35" s="21">
        <v>0</v>
      </c>
      <c r="AE35" s="21">
        <v>0</v>
      </c>
      <c r="AF35" s="105">
        <v>0</v>
      </c>
      <c r="AG35" s="24">
        <v>0</v>
      </c>
      <c r="AH35" s="22">
        <v>0</v>
      </c>
      <c r="AI35" s="43">
        <v>0</v>
      </c>
      <c r="AJ35" s="42">
        <v>0</v>
      </c>
      <c r="AK35" s="42">
        <v>0</v>
      </c>
      <c r="AL35" s="21">
        <v>0</v>
      </c>
      <c r="AM35" s="21">
        <v>0</v>
      </c>
      <c r="AN35" s="105">
        <v>0</v>
      </c>
      <c r="AO35" s="43">
        <v>0</v>
      </c>
      <c r="AP35" s="44">
        <v>0</v>
      </c>
      <c r="AQ35" s="117">
        <v>0</v>
      </c>
      <c r="AR35" s="105">
        <v>0</v>
      </c>
    </row>
    <row r="36" spans="1:44" x14ac:dyDescent="0.3">
      <c r="A36" s="88" t="s">
        <v>39</v>
      </c>
      <c r="B36" s="96">
        <v>211755096.21664</v>
      </c>
      <c r="C36" s="100">
        <v>967</v>
      </c>
      <c r="D36" s="101">
        <v>221662935.52000001</v>
      </c>
      <c r="E36" s="101">
        <v>166247198.41</v>
      </c>
      <c r="F36" s="105">
        <f t="shared" si="0"/>
        <v>1.046789142175939</v>
      </c>
      <c r="G36" s="102">
        <v>901</v>
      </c>
      <c r="H36" s="101">
        <v>216048469.77000001</v>
      </c>
      <c r="I36" s="101">
        <v>162036349.34999999</v>
      </c>
      <c r="J36" s="105">
        <f t="shared" si="1"/>
        <v>1.0202751840690889</v>
      </c>
      <c r="K36" s="102">
        <v>55</v>
      </c>
      <c r="L36" s="101">
        <v>4388073.3499999996</v>
      </c>
      <c r="M36" s="103">
        <v>3291054.81</v>
      </c>
      <c r="N36" s="102">
        <v>912</v>
      </c>
      <c r="O36" s="101">
        <v>210198815.06</v>
      </c>
      <c r="P36" s="101">
        <v>157649107.99000001</v>
      </c>
      <c r="Q36" s="105">
        <f t="shared" si="7"/>
        <v>0.99265056102806704</v>
      </c>
      <c r="R36" s="102">
        <v>11</v>
      </c>
      <c r="S36" s="101">
        <v>1036620.93</v>
      </c>
      <c r="T36" s="103">
        <v>777465.66</v>
      </c>
      <c r="U36" s="102">
        <v>3</v>
      </c>
      <c r="V36" s="101">
        <v>4012.1</v>
      </c>
      <c r="W36" s="103">
        <v>3009.07</v>
      </c>
      <c r="X36" s="23">
        <v>901</v>
      </c>
      <c r="Y36" s="21">
        <v>209158182.03</v>
      </c>
      <c r="Z36" s="21">
        <v>156868633.25999999</v>
      </c>
      <c r="AA36" s="105">
        <v>0.98824139826866997</v>
      </c>
      <c r="AB36" s="43">
        <v>0</v>
      </c>
      <c r="AC36" s="24">
        <v>0</v>
      </c>
      <c r="AD36" s="21">
        <v>0</v>
      </c>
      <c r="AE36" s="21">
        <v>0</v>
      </c>
      <c r="AF36" s="105">
        <f t="shared" si="2"/>
        <v>0</v>
      </c>
      <c r="AG36" s="24">
        <v>0</v>
      </c>
      <c r="AH36" s="22">
        <v>0</v>
      </c>
      <c r="AI36" s="43">
        <v>912</v>
      </c>
      <c r="AJ36" s="42">
        <v>210195368.61000001</v>
      </c>
      <c r="AK36" s="42">
        <v>157646523.12</v>
      </c>
      <c r="AL36" s="21">
        <v>0</v>
      </c>
      <c r="AM36" s="21">
        <v>0</v>
      </c>
      <c r="AN36" s="105">
        <f t="shared" si="3"/>
        <v>0.99263428538671739</v>
      </c>
      <c r="AO36" s="43">
        <v>912</v>
      </c>
      <c r="AP36" s="42">
        <v>210195368.61000001</v>
      </c>
      <c r="AQ36" s="42">
        <v>157646523.12</v>
      </c>
      <c r="AR36" s="105">
        <f t="shared" si="4"/>
        <v>0.99263428538671739</v>
      </c>
    </row>
    <row r="37" spans="1:44" x14ac:dyDescent="0.3">
      <c r="A37" s="88" t="s">
        <v>40</v>
      </c>
      <c r="B37" s="96">
        <v>8679499.4078400005</v>
      </c>
      <c r="C37" s="100">
        <v>24</v>
      </c>
      <c r="D37" s="101">
        <v>12327574.619999999</v>
      </c>
      <c r="E37" s="101">
        <v>9245680.9199999999</v>
      </c>
      <c r="F37" s="105">
        <f t="shared" si="0"/>
        <v>1.4203094027363805</v>
      </c>
      <c r="G37" s="102">
        <v>11</v>
      </c>
      <c r="H37" s="101">
        <v>7747782.1900000004</v>
      </c>
      <c r="I37" s="101">
        <v>5810836.6200000001</v>
      </c>
      <c r="J37" s="105">
        <f t="shared" si="1"/>
        <v>0.89265311580084905</v>
      </c>
      <c r="K37" s="102">
        <v>12</v>
      </c>
      <c r="L37" s="101">
        <v>4504822.43</v>
      </c>
      <c r="M37" s="103">
        <v>3378616.8</v>
      </c>
      <c r="N37" s="102">
        <v>12</v>
      </c>
      <c r="O37" s="101">
        <v>7583029.4100000001</v>
      </c>
      <c r="P37" s="101">
        <v>5687272.0300000003</v>
      </c>
      <c r="Q37" s="105">
        <f t="shared" si="7"/>
        <v>0.8736712860594722</v>
      </c>
      <c r="R37" s="102">
        <v>1</v>
      </c>
      <c r="S37" s="101">
        <v>74970</v>
      </c>
      <c r="T37" s="103">
        <v>56227.5</v>
      </c>
      <c r="U37" s="102">
        <v>1</v>
      </c>
      <c r="V37" s="101">
        <v>47919.14</v>
      </c>
      <c r="W37" s="103">
        <v>35939.360000000001</v>
      </c>
      <c r="X37" s="23">
        <v>11</v>
      </c>
      <c r="Y37" s="21">
        <v>7460140.2699999996</v>
      </c>
      <c r="Z37" s="21">
        <v>5595105.1699999999</v>
      </c>
      <c r="AA37" s="105">
        <v>0.86005951497586941</v>
      </c>
      <c r="AB37" s="23">
        <v>11</v>
      </c>
      <c r="AC37" s="24">
        <v>25</v>
      </c>
      <c r="AD37" s="21">
        <v>6018293.3300000001</v>
      </c>
      <c r="AE37" s="21">
        <v>4513719.91</v>
      </c>
      <c r="AF37" s="105">
        <f t="shared" si="2"/>
        <v>0.69339175535443998</v>
      </c>
      <c r="AG37" s="24">
        <v>0</v>
      </c>
      <c r="AH37" s="22">
        <v>0</v>
      </c>
      <c r="AI37" s="43">
        <v>11</v>
      </c>
      <c r="AJ37" s="42">
        <v>6633699.6500000004</v>
      </c>
      <c r="AK37" s="42">
        <v>4975274.62</v>
      </c>
      <c r="AL37" s="21">
        <v>5467928.3700000001</v>
      </c>
      <c r="AM37" s="21">
        <v>4100946.19</v>
      </c>
      <c r="AN37" s="105">
        <f t="shared" si="3"/>
        <v>0.76429519011291436</v>
      </c>
      <c r="AO37" s="43">
        <v>8</v>
      </c>
      <c r="AP37" s="42">
        <v>4894921.3</v>
      </c>
      <c r="AQ37" s="42">
        <v>3671190.89</v>
      </c>
      <c r="AR37" s="105">
        <f t="shared" si="4"/>
        <v>0.56396355019951094</v>
      </c>
    </row>
    <row r="38" spans="1:44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2">
        <v>0</v>
      </c>
      <c r="J38" s="105">
        <v>0</v>
      </c>
      <c r="K38" s="53">
        <v>0</v>
      </c>
      <c r="L38" s="52">
        <v>0</v>
      </c>
      <c r="M38" s="54">
        <v>0</v>
      </c>
      <c r="N38" s="53">
        <v>0</v>
      </c>
      <c r="O38" s="52">
        <v>0</v>
      </c>
      <c r="P38" s="52">
        <v>0</v>
      </c>
      <c r="Q38" s="105">
        <v>0</v>
      </c>
      <c r="R38" s="53">
        <v>0</v>
      </c>
      <c r="S38" s="52">
        <v>0</v>
      </c>
      <c r="T38" s="54">
        <v>0</v>
      </c>
      <c r="U38" s="53">
        <v>0</v>
      </c>
      <c r="V38" s="52">
        <v>0</v>
      </c>
      <c r="W38" s="54">
        <v>0</v>
      </c>
      <c r="X38" s="34">
        <v>0</v>
      </c>
      <c r="Y38" s="32">
        <v>0</v>
      </c>
      <c r="Z38" s="32">
        <v>0</v>
      </c>
      <c r="AA38" s="105" t="s">
        <v>85</v>
      </c>
      <c r="AB38" s="34">
        <v>0</v>
      </c>
      <c r="AC38" s="35">
        <v>0</v>
      </c>
      <c r="AD38" s="32">
        <v>0</v>
      </c>
      <c r="AE38" s="32">
        <v>0</v>
      </c>
      <c r="AF38" s="105">
        <v>0</v>
      </c>
      <c r="AG38" s="35">
        <v>0</v>
      </c>
      <c r="AH38" s="37">
        <v>0</v>
      </c>
      <c r="AI38" s="48">
        <v>0</v>
      </c>
      <c r="AJ38" s="47">
        <v>0</v>
      </c>
      <c r="AK38" s="47">
        <v>0</v>
      </c>
      <c r="AL38" s="32">
        <v>0</v>
      </c>
      <c r="AM38" s="32">
        <v>0</v>
      </c>
      <c r="AN38" s="105">
        <v>0</v>
      </c>
      <c r="AO38" s="34">
        <v>0</v>
      </c>
      <c r="AP38" s="32">
        <v>0</v>
      </c>
      <c r="AQ38" s="32">
        <v>0</v>
      </c>
      <c r="AR38" s="105">
        <v>0</v>
      </c>
    </row>
    <row r="39" spans="1:44" ht="14" thickBot="1" x14ac:dyDescent="0.35">
      <c r="A39" s="90" t="s">
        <v>75</v>
      </c>
      <c r="B39" s="98">
        <v>58161317.339413337</v>
      </c>
      <c r="C39" s="51">
        <v>754</v>
      </c>
      <c r="D39" s="52">
        <v>64325083.57</v>
      </c>
      <c r="E39" s="52">
        <v>48243811.469999999</v>
      </c>
      <c r="F39" s="105">
        <f t="shared" si="0"/>
        <v>1.1059770739822936</v>
      </c>
      <c r="G39" s="53">
        <v>711</v>
      </c>
      <c r="H39" s="52">
        <v>59455981.579999998</v>
      </c>
      <c r="I39" s="52">
        <v>44591985.039999999</v>
      </c>
      <c r="J39" s="105">
        <f t="shared" si="1"/>
        <v>1.0222598850887672</v>
      </c>
      <c r="K39" s="53">
        <v>42</v>
      </c>
      <c r="L39" s="52">
        <v>4857516.99</v>
      </c>
      <c r="M39" s="54">
        <v>3643137.68</v>
      </c>
      <c r="N39" s="53">
        <v>712</v>
      </c>
      <c r="O39" s="52">
        <v>58161211.159999996</v>
      </c>
      <c r="P39" s="52">
        <v>43620907.409999996</v>
      </c>
      <c r="Q39" s="105">
        <f t="shared" si="7"/>
        <v>0.99999817439806737</v>
      </c>
      <c r="R39" s="53">
        <v>1</v>
      </c>
      <c r="S39" s="52">
        <v>11585</v>
      </c>
      <c r="T39" s="54">
        <v>8688.75</v>
      </c>
      <c r="U39" s="53">
        <v>0</v>
      </c>
      <c r="V39" s="52">
        <v>0</v>
      </c>
      <c r="W39" s="54">
        <v>0</v>
      </c>
      <c r="X39" s="34">
        <v>711</v>
      </c>
      <c r="Y39" s="32">
        <v>58149626.159999996</v>
      </c>
      <c r="Z39" s="32">
        <v>43612218.659999996</v>
      </c>
      <c r="AA39" s="105">
        <v>0.99979898933244427</v>
      </c>
      <c r="AB39" s="34">
        <v>0</v>
      </c>
      <c r="AC39" s="35">
        <v>0</v>
      </c>
      <c r="AD39" s="32">
        <v>0</v>
      </c>
      <c r="AE39" s="32">
        <v>0</v>
      </c>
      <c r="AF39" s="105">
        <f t="shared" si="2"/>
        <v>0</v>
      </c>
      <c r="AG39" s="35">
        <v>0</v>
      </c>
      <c r="AH39" s="37">
        <v>0</v>
      </c>
      <c r="AI39" s="48">
        <v>712</v>
      </c>
      <c r="AJ39" s="47">
        <v>58161211.159999996</v>
      </c>
      <c r="AK39" s="47">
        <v>43620904.719999999</v>
      </c>
      <c r="AL39" s="32">
        <v>0</v>
      </c>
      <c r="AM39" s="32">
        <v>0</v>
      </c>
      <c r="AN39" s="105">
        <f t="shared" si="3"/>
        <v>0.99999817439806737</v>
      </c>
      <c r="AO39" s="34">
        <v>712</v>
      </c>
      <c r="AP39" s="32">
        <v>58161211.159999996</v>
      </c>
      <c r="AQ39" s="32">
        <v>43620904.719999999</v>
      </c>
      <c r="AR39" s="105">
        <f t="shared" si="4"/>
        <v>0.99999817439806737</v>
      </c>
    </row>
    <row r="40" spans="1:44" s="26" customFormat="1" ht="27.5" thickBot="1" x14ac:dyDescent="0.35">
      <c r="A40" s="86" t="s">
        <v>69</v>
      </c>
      <c r="B40" s="60">
        <f>B41+B44</f>
        <v>136133980.47325313</v>
      </c>
      <c r="C40" s="67">
        <v>67</v>
      </c>
      <c r="D40" s="68">
        <v>130136627.22</v>
      </c>
      <c r="E40" s="68">
        <v>103405995.66</v>
      </c>
      <c r="F40" s="106">
        <f t="shared" si="0"/>
        <v>0.95594521490957607</v>
      </c>
      <c r="G40" s="119">
        <v>67</v>
      </c>
      <c r="H40" s="120">
        <v>130136627.22</v>
      </c>
      <c r="I40" s="120">
        <v>103405995.66</v>
      </c>
      <c r="J40" s="106">
        <f t="shared" si="1"/>
        <v>0.95594521490957607</v>
      </c>
      <c r="K40" s="119">
        <v>5</v>
      </c>
      <c r="L40" s="120">
        <v>1609500</v>
      </c>
      <c r="M40" s="120">
        <v>1448550</v>
      </c>
      <c r="N40" s="119">
        <v>61</v>
      </c>
      <c r="O40" s="120">
        <v>126420057.52</v>
      </c>
      <c r="P40" s="120">
        <v>100189701.70999999</v>
      </c>
      <c r="Q40" s="118">
        <f t="shared" ref="Q40" si="8">O40/B40</f>
        <v>0.92864439194766901</v>
      </c>
      <c r="R40" s="119">
        <v>1</v>
      </c>
      <c r="S40" s="120">
        <v>960000</v>
      </c>
      <c r="T40" s="120">
        <v>672000</v>
      </c>
      <c r="U40" s="119">
        <v>7</v>
      </c>
      <c r="V40" s="120">
        <v>1328477.43</v>
      </c>
      <c r="W40" s="120">
        <v>1125251.96</v>
      </c>
      <c r="X40" s="67">
        <v>60</v>
      </c>
      <c r="Y40" s="68">
        <v>124131580.09</v>
      </c>
      <c r="Z40" s="68">
        <v>98392449.75</v>
      </c>
      <c r="AA40" s="118">
        <v>0.91231247459284937</v>
      </c>
      <c r="AB40" s="67">
        <v>59</v>
      </c>
      <c r="AC40" s="67">
        <v>153</v>
      </c>
      <c r="AD40" s="68">
        <v>85131324.379999995</v>
      </c>
      <c r="AE40" s="68">
        <v>68685222.489999995</v>
      </c>
      <c r="AF40" s="106">
        <f t="shared" si="2"/>
        <v>0.62534955698827988</v>
      </c>
      <c r="AG40" s="67">
        <v>1</v>
      </c>
      <c r="AH40" s="68">
        <v>139922.82999999999</v>
      </c>
      <c r="AI40" s="67">
        <v>58</v>
      </c>
      <c r="AJ40" s="68">
        <v>94486406.539999992</v>
      </c>
      <c r="AK40" s="68">
        <v>76065904.730000004</v>
      </c>
      <c r="AL40" s="68">
        <v>7150000</v>
      </c>
      <c r="AM40" s="68">
        <v>5720000</v>
      </c>
      <c r="AN40" s="106">
        <f t="shared" si="3"/>
        <v>0.69406922659228476</v>
      </c>
      <c r="AO40" s="67">
        <v>58</v>
      </c>
      <c r="AP40" s="68">
        <v>93679196.310000002</v>
      </c>
      <c r="AQ40" s="68">
        <v>75420136.540000007</v>
      </c>
      <c r="AR40" s="106">
        <f t="shared" si="4"/>
        <v>0.68813969873161529</v>
      </c>
    </row>
    <row r="41" spans="1:44" x14ac:dyDescent="0.3">
      <c r="A41" s="91" t="s">
        <v>42</v>
      </c>
      <c r="B41" s="95">
        <v>94778529.413646787</v>
      </c>
      <c r="C41" s="69">
        <v>63</v>
      </c>
      <c r="D41" s="74">
        <v>87320939.040000007</v>
      </c>
      <c r="E41" s="74">
        <v>69153445.120000005</v>
      </c>
      <c r="F41" s="105">
        <f t="shared" si="0"/>
        <v>0.92131561420309405</v>
      </c>
      <c r="G41" s="77">
        <v>63</v>
      </c>
      <c r="H41" s="126">
        <v>87320939.040000007</v>
      </c>
      <c r="I41" s="126">
        <v>69153445.120000005</v>
      </c>
      <c r="J41" s="105">
        <f t="shared" si="1"/>
        <v>0.92131561420309405</v>
      </c>
      <c r="K41" s="77">
        <v>5</v>
      </c>
      <c r="L41" s="76">
        <v>1609500</v>
      </c>
      <c r="M41" s="78">
        <v>1448550</v>
      </c>
      <c r="N41" s="77">
        <v>57</v>
      </c>
      <c r="O41" s="126">
        <v>84886217.280000001</v>
      </c>
      <c r="P41" s="126">
        <v>66962629.530000001</v>
      </c>
      <c r="Q41" s="108">
        <f t="shared" si="7"/>
        <v>0.89562707719938062</v>
      </c>
      <c r="R41" s="77">
        <v>1</v>
      </c>
      <c r="S41" s="76">
        <v>960000</v>
      </c>
      <c r="T41" s="78">
        <v>672000</v>
      </c>
      <c r="U41" s="77">
        <v>6</v>
      </c>
      <c r="V41" s="76">
        <v>624700.06999999995</v>
      </c>
      <c r="W41" s="78">
        <v>562230.06999999995</v>
      </c>
      <c r="X41" s="77">
        <v>56</v>
      </c>
      <c r="Y41" s="75">
        <v>83301517.209999993</v>
      </c>
      <c r="Z41" s="75">
        <v>65728399.460000001</v>
      </c>
      <c r="AA41" s="108">
        <v>0.87950022625610336</v>
      </c>
      <c r="AB41" s="71">
        <v>56</v>
      </c>
      <c r="AC41" s="71">
        <v>147</v>
      </c>
      <c r="AD41" s="75">
        <v>54166231.719999999</v>
      </c>
      <c r="AE41" s="75">
        <v>43913148.390000001</v>
      </c>
      <c r="AF41" s="105">
        <f t="shared" si="2"/>
        <v>0.57150318806487854</v>
      </c>
      <c r="AG41" s="73">
        <v>1</v>
      </c>
      <c r="AH41" s="72">
        <v>139922.82999999999</v>
      </c>
      <c r="AI41" s="71">
        <v>54</v>
      </c>
      <c r="AJ41" s="75">
        <v>53132396.710000001</v>
      </c>
      <c r="AK41" s="75">
        <v>42982696.890000001</v>
      </c>
      <c r="AL41" s="75">
        <v>0</v>
      </c>
      <c r="AM41" s="75">
        <v>0</v>
      </c>
      <c r="AN41" s="105">
        <f t="shared" si="3"/>
        <v>0.56059528501557099</v>
      </c>
      <c r="AO41" s="71">
        <v>54</v>
      </c>
      <c r="AP41" s="75">
        <v>53132396.710000001</v>
      </c>
      <c r="AQ41" s="75">
        <v>42982696.890000001</v>
      </c>
      <c r="AR41" s="105">
        <f t="shared" si="4"/>
        <v>0.56059528501557099</v>
      </c>
    </row>
    <row r="42" spans="1:44" s="58" customFormat="1" ht="37.5" customHeight="1" outlineLevel="1" x14ac:dyDescent="0.3">
      <c r="A42" s="92" t="s">
        <v>43</v>
      </c>
      <c r="B42" s="97">
        <v>41002005.973533504</v>
      </c>
      <c r="C42" s="100">
        <v>59</v>
      </c>
      <c r="D42" s="101">
        <v>40143939.039999999</v>
      </c>
      <c r="E42" s="101">
        <v>36129545.119999997</v>
      </c>
      <c r="F42" s="105">
        <f t="shared" si="0"/>
        <v>0.97907256210617155</v>
      </c>
      <c r="G42" s="43">
        <v>59</v>
      </c>
      <c r="H42" s="42">
        <v>40143939.039999999</v>
      </c>
      <c r="I42" s="42">
        <v>36129545.119999997</v>
      </c>
      <c r="J42" s="105">
        <f t="shared" si="1"/>
        <v>0.97907256210617155</v>
      </c>
      <c r="K42" s="43">
        <v>5</v>
      </c>
      <c r="L42" s="42">
        <v>1609500</v>
      </c>
      <c r="M42" s="44">
        <v>1448550</v>
      </c>
      <c r="N42" s="43">
        <v>53</v>
      </c>
      <c r="O42" s="42">
        <v>37711387.280000001</v>
      </c>
      <c r="P42" s="42">
        <v>33940248.530000001</v>
      </c>
      <c r="Q42" s="108">
        <f t="shared" si="7"/>
        <v>0.91974493404889568</v>
      </c>
      <c r="R42" s="43">
        <v>0</v>
      </c>
      <c r="S42" s="42">
        <v>0</v>
      </c>
      <c r="T42" s="44">
        <v>0</v>
      </c>
      <c r="U42" s="43">
        <v>6</v>
      </c>
      <c r="V42" s="42">
        <v>624700.06999999995</v>
      </c>
      <c r="W42" s="44">
        <v>562230.06999999995</v>
      </c>
      <c r="X42" s="43">
        <v>53</v>
      </c>
      <c r="Y42" s="101">
        <v>37086687.210000001</v>
      </c>
      <c r="Z42" s="101">
        <v>33378018.460000001</v>
      </c>
      <c r="AA42" s="108">
        <v>0.9048474503512246</v>
      </c>
      <c r="AB42" s="102">
        <v>53</v>
      </c>
      <c r="AC42" s="104">
        <v>142</v>
      </c>
      <c r="AD42" s="101">
        <v>29983931.719999999</v>
      </c>
      <c r="AE42" s="101">
        <v>26985538.390000001</v>
      </c>
      <c r="AF42" s="105">
        <f t="shared" si="2"/>
        <v>0.73127962908337729</v>
      </c>
      <c r="AG42" s="104">
        <v>1</v>
      </c>
      <c r="AH42" s="103">
        <v>139922.82999999999</v>
      </c>
      <c r="AI42" s="43">
        <v>51</v>
      </c>
      <c r="AJ42" s="42">
        <v>28950096.710000001</v>
      </c>
      <c r="AK42" s="42">
        <v>26055086.890000001</v>
      </c>
      <c r="AL42" s="101">
        <v>0</v>
      </c>
      <c r="AM42" s="101">
        <v>0</v>
      </c>
      <c r="AN42" s="105">
        <f t="shared" si="3"/>
        <v>0.70606537467184116</v>
      </c>
      <c r="AO42" s="102">
        <v>51</v>
      </c>
      <c r="AP42" s="101">
        <v>28950096.710000001</v>
      </c>
      <c r="AQ42" s="101">
        <v>26055086.890000001</v>
      </c>
      <c r="AR42" s="105">
        <f t="shared" si="4"/>
        <v>0.70606537467184116</v>
      </c>
    </row>
    <row r="43" spans="1:44" s="58" customFormat="1" outlineLevel="1" x14ac:dyDescent="0.3">
      <c r="A43" s="92" t="s">
        <v>44</v>
      </c>
      <c r="B43" s="97">
        <v>53776523.440113276</v>
      </c>
      <c r="C43" s="51">
        <v>4</v>
      </c>
      <c r="D43" s="52">
        <v>47177000</v>
      </c>
      <c r="E43" s="52">
        <v>33023900</v>
      </c>
      <c r="F43" s="105">
        <f t="shared" si="0"/>
        <v>0.87727872651599259</v>
      </c>
      <c r="G43" s="48">
        <v>4</v>
      </c>
      <c r="H43" s="47">
        <v>47177000</v>
      </c>
      <c r="I43" s="47">
        <v>33023900</v>
      </c>
      <c r="J43" s="105">
        <f t="shared" si="1"/>
        <v>0.87727872651599259</v>
      </c>
      <c r="K43" s="48">
        <v>0</v>
      </c>
      <c r="L43" s="47">
        <v>0</v>
      </c>
      <c r="M43" s="49">
        <v>0</v>
      </c>
      <c r="N43" s="48">
        <v>4</v>
      </c>
      <c r="O43" s="47">
        <v>47174830</v>
      </c>
      <c r="P43" s="47">
        <v>33022381</v>
      </c>
      <c r="Q43" s="108">
        <f t="shared" si="7"/>
        <v>0.8772383743351303</v>
      </c>
      <c r="R43" s="48">
        <v>1</v>
      </c>
      <c r="S43" s="47">
        <v>960000</v>
      </c>
      <c r="T43" s="49">
        <v>672000</v>
      </c>
      <c r="U43" s="48">
        <v>0</v>
      </c>
      <c r="V43" s="47">
        <v>0</v>
      </c>
      <c r="W43" s="49">
        <v>0</v>
      </c>
      <c r="X43" s="48">
        <v>3</v>
      </c>
      <c r="Y43" s="52">
        <v>46214830</v>
      </c>
      <c r="Z43" s="101">
        <v>32350381</v>
      </c>
      <c r="AA43" s="108">
        <v>0.86016394503812221</v>
      </c>
      <c r="AB43" s="53">
        <v>3</v>
      </c>
      <c r="AC43" s="55">
        <v>5</v>
      </c>
      <c r="AD43" s="52">
        <v>24182300</v>
      </c>
      <c r="AE43" s="52">
        <v>16927610</v>
      </c>
      <c r="AF43" s="105">
        <f t="shared" si="2"/>
        <v>0.4496813563437202</v>
      </c>
      <c r="AG43" s="55">
        <v>0</v>
      </c>
      <c r="AH43" s="54">
        <v>0</v>
      </c>
      <c r="AI43" s="53">
        <v>3</v>
      </c>
      <c r="AJ43" s="52">
        <v>24182300</v>
      </c>
      <c r="AK43" s="52">
        <v>16927610</v>
      </c>
      <c r="AL43" s="52">
        <v>0</v>
      </c>
      <c r="AM43" s="52">
        <v>0</v>
      </c>
      <c r="AN43" s="105">
        <f t="shared" si="3"/>
        <v>0.4496813563437202</v>
      </c>
      <c r="AO43" s="53">
        <v>3</v>
      </c>
      <c r="AP43" s="52">
        <v>24182300</v>
      </c>
      <c r="AQ43" s="52">
        <v>16927610</v>
      </c>
      <c r="AR43" s="105">
        <f t="shared" si="4"/>
        <v>0.4496813563437202</v>
      </c>
    </row>
    <row r="44" spans="1:44" ht="14" thickBot="1" x14ac:dyDescent="0.35">
      <c r="A44" s="93" t="s">
        <v>45</v>
      </c>
      <c r="B44" s="98">
        <v>41355451.059606358</v>
      </c>
      <c r="C44" s="51">
        <v>4</v>
      </c>
      <c r="D44" s="52">
        <v>42815688.18</v>
      </c>
      <c r="E44" s="52">
        <v>34252550.539999999</v>
      </c>
      <c r="F44" s="105">
        <f t="shared" si="0"/>
        <v>1.0353094231347877</v>
      </c>
      <c r="G44" s="48">
        <v>4</v>
      </c>
      <c r="H44" s="47">
        <v>42815688.18</v>
      </c>
      <c r="I44" s="47">
        <v>34252550.539999999</v>
      </c>
      <c r="J44" s="105">
        <f t="shared" si="1"/>
        <v>1.0353094231347877</v>
      </c>
      <c r="K44" s="48">
        <v>0</v>
      </c>
      <c r="L44" s="47">
        <v>0</v>
      </c>
      <c r="M44" s="49">
        <v>0</v>
      </c>
      <c r="N44" s="48">
        <v>4</v>
      </c>
      <c r="O44" s="47">
        <v>41533840.240000002</v>
      </c>
      <c r="P44" s="47">
        <v>33227072.18</v>
      </c>
      <c r="Q44" s="108">
        <f t="shared" si="7"/>
        <v>1.0043135590550452</v>
      </c>
      <c r="R44" s="48">
        <v>0</v>
      </c>
      <c r="S44" s="47">
        <v>0</v>
      </c>
      <c r="T44" s="49">
        <v>0</v>
      </c>
      <c r="U44" s="48">
        <v>1</v>
      </c>
      <c r="V44" s="47">
        <v>703777.36</v>
      </c>
      <c r="W44" s="49">
        <v>563021.89</v>
      </c>
      <c r="X44" s="48">
        <v>4</v>
      </c>
      <c r="Y44" s="52">
        <v>40830062.880000003</v>
      </c>
      <c r="Z44" s="52">
        <v>32664050.289999999</v>
      </c>
      <c r="AA44" s="108">
        <v>0.98747455842264709</v>
      </c>
      <c r="AB44" s="53">
        <v>3</v>
      </c>
      <c r="AC44" s="55">
        <v>6</v>
      </c>
      <c r="AD44" s="52">
        <v>30965092.66</v>
      </c>
      <c r="AE44" s="52">
        <v>24772074.100000001</v>
      </c>
      <c r="AF44" s="105">
        <f t="shared" si="2"/>
        <v>0.7487548041821489</v>
      </c>
      <c r="AG44" s="55">
        <v>0</v>
      </c>
      <c r="AH44" s="54">
        <v>0</v>
      </c>
      <c r="AI44" s="53">
        <v>4</v>
      </c>
      <c r="AJ44" s="52">
        <v>41354009.829999998</v>
      </c>
      <c r="AK44" s="52">
        <v>33083207.84</v>
      </c>
      <c r="AL44" s="52">
        <v>7150000</v>
      </c>
      <c r="AM44" s="52">
        <v>5720000</v>
      </c>
      <c r="AN44" s="105">
        <f t="shared" si="3"/>
        <v>0.99996515019013377</v>
      </c>
      <c r="AO44" s="53">
        <v>4</v>
      </c>
      <c r="AP44" s="52">
        <v>40546799.600000001</v>
      </c>
      <c r="AQ44" s="52">
        <v>32437439.649999999</v>
      </c>
      <c r="AR44" s="105">
        <f t="shared" si="4"/>
        <v>0.9804463150833288</v>
      </c>
    </row>
    <row r="45" spans="1:44" s="26" customFormat="1" ht="27.5" thickBot="1" x14ac:dyDescent="0.35">
      <c r="A45" s="86" t="s">
        <v>70</v>
      </c>
      <c r="B45" s="60">
        <f>SUM(B46:B48)</f>
        <v>425748989.1191529</v>
      </c>
      <c r="C45" s="67">
        <v>4639</v>
      </c>
      <c r="D45" s="68">
        <v>634584499.4000001</v>
      </c>
      <c r="E45" s="68">
        <v>542601356.96350002</v>
      </c>
      <c r="F45" s="118">
        <f>D45/B45</f>
        <v>1.4905132263799719</v>
      </c>
      <c r="G45" s="119">
        <v>4580</v>
      </c>
      <c r="H45" s="68">
        <v>625918406.38</v>
      </c>
      <c r="I45" s="68">
        <v>535213927.9095</v>
      </c>
      <c r="J45" s="118">
        <f t="shared" si="1"/>
        <v>1.4701582913326106</v>
      </c>
      <c r="K45" s="119">
        <v>1257</v>
      </c>
      <c r="L45" s="120">
        <v>178461773.25999999</v>
      </c>
      <c r="M45" s="120">
        <v>151692506.47</v>
      </c>
      <c r="N45" s="119">
        <v>3212</v>
      </c>
      <c r="O45" s="120">
        <v>432663074.70999998</v>
      </c>
      <c r="P45" s="120">
        <v>367763527.64999998</v>
      </c>
      <c r="Q45" s="118">
        <f>O45/B45</f>
        <v>1.0162398168111964</v>
      </c>
      <c r="R45" s="119">
        <v>291</v>
      </c>
      <c r="S45" s="120">
        <v>41296788.159999996</v>
      </c>
      <c r="T45" s="120">
        <v>35102269.869999997</v>
      </c>
      <c r="U45" s="119">
        <v>400</v>
      </c>
      <c r="V45" s="120">
        <v>6387970.4699999997</v>
      </c>
      <c r="W45" s="120">
        <v>5430017.4800000004</v>
      </c>
      <c r="X45" s="119">
        <v>2921</v>
      </c>
      <c r="Y45" s="120">
        <v>384978316.07999998</v>
      </c>
      <c r="Z45" s="120">
        <v>327231240.30000001</v>
      </c>
      <c r="AA45" s="118">
        <f t="shared" ref="AA45:AA62" si="9">Y45/B45</f>
        <v>0.90423776901149011</v>
      </c>
      <c r="AB45" s="67">
        <v>2625</v>
      </c>
      <c r="AC45" s="67">
        <v>2807</v>
      </c>
      <c r="AD45" s="68">
        <v>339160485.44</v>
      </c>
      <c r="AE45" s="68">
        <v>288286410.88</v>
      </c>
      <c r="AF45" s="106">
        <f t="shared" si="2"/>
        <v>0.7966207650702849</v>
      </c>
      <c r="AG45" s="67">
        <v>56</v>
      </c>
      <c r="AH45" s="68">
        <v>8666374.0500000007</v>
      </c>
      <c r="AI45" s="67">
        <v>2622</v>
      </c>
      <c r="AJ45" s="68">
        <v>355328245.29000002</v>
      </c>
      <c r="AK45" s="68">
        <v>302029005.96000004</v>
      </c>
      <c r="AL45" s="68">
        <v>187641150.88</v>
      </c>
      <c r="AM45" s="68">
        <v>159494977.38</v>
      </c>
      <c r="AN45" s="106">
        <f t="shared" si="3"/>
        <v>0.83459562881206406</v>
      </c>
      <c r="AO45" s="67">
        <v>2301</v>
      </c>
      <c r="AP45" s="68">
        <v>293174280.94</v>
      </c>
      <c r="AQ45" s="68">
        <v>249198136.49000001</v>
      </c>
      <c r="AR45" s="106">
        <f t="shared" si="4"/>
        <v>0.6886082843004715</v>
      </c>
    </row>
    <row r="46" spans="1:44" s="46" customFormat="1" x14ac:dyDescent="0.3">
      <c r="A46" s="87" t="s">
        <v>46</v>
      </c>
      <c r="B46" s="95">
        <v>109827.00724705882</v>
      </c>
      <c r="C46" s="107">
        <v>5</v>
      </c>
      <c r="D46" s="76">
        <v>99811</v>
      </c>
      <c r="E46" s="76">
        <v>106089.35</v>
      </c>
      <c r="F46" s="108">
        <f>D46/B46</f>
        <v>0.90880196503463362</v>
      </c>
      <c r="G46" s="77">
        <v>5</v>
      </c>
      <c r="H46" s="76">
        <v>99811</v>
      </c>
      <c r="I46" s="76">
        <v>84839.35</v>
      </c>
      <c r="J46" s="108">
        <f t="shared" si="1"/>
        <v>0.90880196503463362</v>
      </c>
      <c r="K46" s="77">
        <v>0</v>
      </c>
      <c r="L46" s="76">
        <v>0</v>
      </c>
      <c r="M46" s="78">
        <v>0</v>
      </c>
      <c r="N46" s="77">
        <v>5</v>
      </c>
      <c r="O46" s="76">
        <v>99811</v>
      </c>
      <c r="P46" s="76">
        <v>84839.35</v>
      </c>
      <c r="Q46" s="108">
        <f t="shared" ref="Q46:Q48" si="10">O46/B46</f>
        <v>0.90880196503463362</v>
      </c>
      <c r="R46" s="77">
        <v>0</v>
      </c>
      <c r="S46" s="76">
        <v>0</v>
      </c>
      <c r="T46" s="78">
        <v>0</v>
      </c>
      <c r="U46" s="77">
        <v>0</v>
      </c>
      <c r="V46" s="76">
        <v>0</v>
      </c>
      <c r="W46" s="78">
        <v>0</v>
      </c>
      <c r="X46" s="77">
        <v>5</v>
      </c>
      <c r="Y46" s="76">
        <v>99811</v>
      </c>
      <c r="Z46" s="78">
        <v>84839.35</v>
      </c>
      <c r="AA46" s="108">
        <f t="shared" si="9"/>
        <v>0.90880196503463362</v>
      </c>
      <c r="AB46" s="77">
        <v>5</v>
      </c>
      <c r="AC46" s="79">
        <v>5</v>
      </c>
      <c r="AD46" s="76">
        <v>99811</v>
      </c>
      <c r="AE46" s="76">
        <v>84839.35</v>
      </c>
      <c r="AF46" s="108">
        <f t="shared" si="2"/>
        <v>0.90880196503463362</v>
      </c>
      <c r="AG46" s="79">
        <v>0</v>
      </c>
      <c r="AH46" s="78">
        <v>0</v>
      </c>
      <c r="AI46" s="77">
        <v>5</v>
      </c>
      <c r="AJ46" s="76">
        <v>99811</v>
      </c>
      <c r="AK46" s="76">
        <v>84839.35</v>
      </c>
      <c r="AL46" s="76">
        <v>0</v>
      </c>
      <c r="AM46" s="76">
        <v>0</v>
      </c>
      <c r="AN46" s="108">
        <f t="shared" si="3"/>
        <v>0.90880196503463362</v>
      </c>
      <c r="AO46" s="77">
        <v>5</v>
      </c>
      <c r="AP46" s="76">
        <v>99811</v>
      </c>
      <c r="AQ46" s="76">
        <v>84839.35</v>
      </c>
      <c r="AR46" s="108">
        <f t="shared" si="4"/>
        <v>0.90880196503463362</v>
      </c>
    </row>
    <row r="47" spans="1:44" s="46" customFormat="1" x14ac:dyDescent="0.3">
      <c r="A47" s="88" t="s">
        <v>47</v>
      </c>
      <c r="B47" s="96">
        <v>412310919.7717647</v>
      </c>
      <c r="C47" s="146">
        <v>4502</v>
      </c>
      <c r="D47" s="42">
        <v>619979673.70000005</v>
      </c>
      <c r="E47" s="42">
        <v>530166005.15849996</v>
      </c>
      <c r="F47" s="108">
        <f t="shared" ref="F47:F48" si="11">D47/B47</f>
        <v>1.5036702739844743</v>
      </c>
      <c r="G47" s="43">
        <v>4443</v>
      </c>
      <c r="H47" s="42">
        <v>611313580.67999995</v>
      </c>
      <c r="I47" s="42">
        <v>522799826.1045</v>
      </c>
      <c r="J47" s="108">
        <f t="shared" si="1"/>
        <v>1.4826519293216718</v>
      </c>
      <c r="K47" s="43">
        <v>1249</v>
      </c>
      <c r="L47" s="42">
        <v>176911447.25999999</v>
      </c>
      <c r="M47" s="44">
        <v>150374729.37</v>
      </c>
      <c r="N47" s="43">
        <v>3083</v>
      </c>
      <c r="O47" s="42">
        <v>419641824.44</v>
      </c>
      <c r="P47" s="42">
        <v>356695464.93000001</v>
      </c>
      <c r="Q47" s="108">
        <f t="shared" si="10"/>
        <v>1.01778004005398</v>
      </c>
      <c r="R47" s="43">
        <v>281</v>
      </c>
      <c r="S47" s="42">
        <v>40729688.159999996</v>
      </c>
      <c r="T47" s="44">
        <v>34620234.869999997</v>
      </c>
      <c r="U47" s="43">
        <v>375</v>
      </c>
      <c r="V47" s="42">
        <v>6221756.5800000001</v>
      </c>
      <c r="W47" s="44">
        <v>5288735.67</v>
      </c>
      <c r="X47" s="43">
        <v>2802</v>
      </c>
      <c r="Y47" s="42">
        <v>372690379.69999999</v>
      </c>
      <c r="Z47" s="44">
        <v>316786494.38999999</v>
      </c>
      <c r="AA47" s="108">
        <f t="shared" si="9"/>
        <v>0.90390615874617941</v>
      </c>
      <c r="AB47" s="43">
        <v>2514</v>
      </c>
      <c r="AC47" s="45">
        <v>2693</v>
      </c>
      <c r="AD47" s="42">
        <v>332418577.31</v>
      </c>
      <c r="AE47" s="42">
        <v>282555789.01999998</v>
      </c>
      <c r="AF47" s="108">
        <f t="shared" si="2"/>
        <v>0.80623277572665497</v>
      </c>
      <c r="AG47" s="45">
        <v>56</v>
      </c>
      <c r="AH47" s="44">
        <v>8666374.0500000007</v>
      </c>
      <c r="AI47" s="131">
        <v>2503</v>
      </c>
      <c r="AJ47" s="42">
        <v>344121318.36000001</v>
      </c>
      <c r="AK47" s="76">
        <v>292503118.12</v>
      </c>
      <c r="AL47" s="42">
        <v>178389316.77000001</v>
      </c>
      <c r="AM47" s="42">
        <v>151630918.38999999</v>
      </c>
      <c r="AN47" s="108">
        <f t="shared" si="3"/>
        <v>0.83461606728846494</v>
      </c>
      <c r="AO47" s="43">
        <v>2208</v>
      </c>
      <c r="AP47" s="42">
        <v>287527017.36000001</v>
      </c>
      <c r="AQ47" s="42">
        <v>244397962.49000001</v>
      </c>
      <c r="AR47" s="108">
        <f t="shared" si="4"/>
        <v>0.69735484454101049</v>
      </c>
    </row>
    <row r="48" spans="1:44" s="46" customFormat="1" ht="33.75" customHeight="1" thickBot="1" x14ac:dyDescent="0.35">
      <c r="A48" s="90" t="s">
        <v>48</v>
      </c>
      <c r="B48" s="98">
        <v>13328242.340141177</v>
      </c>
      <c r="C48" s="147">
        <v>132</v>
      </c>
      <c r="D48" s="47">
        <v>14505014.700000001</v>
      </c>
      <c r="E48" s="42">
        <v>12329262.454999998</v>
      </c>
      <c r="F48" s="108">
        <f t="shared" si="11"/>
        <v>1.0882916388993538</v>
      </c>
      <c r="G48" s="48">
        <v>132</v>
      </c>
      <c r="H48" s="47">
        <v>14505014.700000001</v>
      </c>
      <c r="I48" s="47">
        <v>12329262.454999998</v>
      </c>
      <c r="J48" s="108">
        <f t="shared" si="1"/>
        <v>1.0882916388993538</v>
      </c>
      <c r="K48" s="48">
        <v>8</v>
      </c>
      <c r="L48" s="47">
        <v>1550326</v>
      </c>
      <c r="M48" s="49">
        <v>1317777.1000000001</v>
      </c>
      <c r="N48" s="48">
        <v>124</v>
      </c>
      <c r="O48" s="47">
        <v>12921439.27</v>
      </c>
      <c r="P48" s="47">
        <v>10983223.369999999</v>
      </c>
      <c r="Q48" s="108">
        <f t="shared" si="10"/>
        <v>0.96947811573653686</v>
      </c>
      <c r="R48" s="48">
        <v>10</v>
      </c>
      <c r="S48" s="47">
        <v>567100</v>
      </c>
      <c r="T48" s="49">
        <v>482035</v>
      </c>
      <c r="U48" s="48">
        <v>25</v>
      </c>
      <c r="V48" s="47">
        <v>166213.89000000001</v>
      </c>
      <c r="W48" s="49">
        <v>141281.81</v>
      </c>
      <c r="X48" s="48">
        <v>114</v>
      </c>
      <c r="Y48" s="47">
        <v>12188125.380000001</v>
      </c>
      <c r="Z48" s="49">
        <v>10359906.560000001</v>
      </c>
      <c r="AA48" s="108">
        <f t="shared" si="9"/>
        <v>0.914458566175118</v>
      </c>
      <c r="AB48" s="48">
        <v>106</v>
      </c>
      <c r="AC48" s="50">
        <v>109</v>
      </c>
      <c r="AD48" s="47">
        <v>6642097.1299999999</v>
      </c>
      <c r="AE48" s="42">
        <v>5645782.5099999998</v>
      </c>
      <c r="AF48" s="108">
        <f t="shared" si="2"/>
        <v>0.4983475660549585</v>
      </c>
      <c r="AG48" s="50">
        <v>0</v>
      </c>
      <c r="AH48" s="49">
        <v>0</v>
      </c>
      <c r="AI48" s="48">
        <v>114</v>
      </c>
      <c r="AJ48" s="47">
        <v>11107115.93</v>
      </c>
      <c r="AK48" s="47">
        <v>9441048.4900000002</v>
      </c>
      <c r="AL48" s="47">
        <v>9251834.1099999994</v>
      </c>
      <c r="AM48" s="47">
        <v>7864058.9900000002</v>
      </c>
      <c r="AN48" s="108">
        <f t="shared" si="3"/>
        <v>0.83335188890948309</v>
      </c>
      <c r="AO48" s="48">
        <v>88</v>
      </c>
      <c r="AP48" s="47">
        <v>5547452.5800000001</v>
      </c>
      <c r="AQ48" s="47">
        <v>4715334.6500000004</v>
      </c>
      <c r="AR48" s="108">
        <f t="shared" si="4"/>
        <v>0.41621786567404501</v>
      </c>
    </row>
    <row r="49" spans="1:44" s="26" customFormat="1" ht="48" customHeight="1" thickBot="1" x14ac:dyDescent="0.35">
      <c r="A49" s="86" t="s">
        <v>71</v>
      </c>
      <c r="B49" s="60">
        <f>SUM(B50:B53)</f>
        <v>615083159.43425333</v>
      </c>
      <c r="C49" s="130">
        <v>2025</v>
      </c>
      <c r="D49" s="68">
        <v>870800012.30999994</v>
      </c>
      <c r="E49" s="68">
        <v>653146452.83000004</v>
      </c>
      <c r="F49" s="106">
        <f>D49/B49</f>
        <v>1.4157435445167319</v>
      </c>
      <c r="G49" s="129">
        <v>1844</v>
      </c>
      <c r="H49" s="120">
        <v>628740451.19000006</v>
      </c>
      <c r="I49" s="120">
        <v>471601782.33999997</v>
      </c>
      <c r="J49" s="106">
        <f t="shared" si="1"/>
        <v>1.022203976074241</v>
      </c>
      <c r="K49" s="119">
        <v>228</v>
      </c>
      <c r="L49" s="120">
        <v>235648655.47</v>
      </c>
      <c r="M49" s="120">
        <v>176736491.12</v>
      </c>
      <c r="N49" s="119">
        <v>1283</v>
      </c>
      <c r="O49" s="120">
        <v>468799188.75999999</v>
      </c>
      <c r="P49" s="120">
        <v>351645828.30000001</v>
      </c>
      <c r="Q49" s="118">
        <f t="shared" si="7"/>
        <v>0.76217204384395154</v>
      </c>
      <c r="R49" s="119">
        <v>5</v>
      </c>
      <c r="S49" s="120">
        <v>3871413.94</v>
      </c>
      <c r="T49" s="120">
        <v>2903560.45</v>
      </c>
      <c r="U49" s="119">
        <v>37</v>
      </c>
      <c r="V49" s="120">
        <v>7095887.7199999997</v>
      </c>
      <c r="W49" s="120">
        <v>5321915.8</v>
      </c>
      <c r="X49" s="119">
        <v>1278</v>
      </c>
      <c r="Y49" s="120">
        <v>457831887.10000002</v>
      </c>
      <c r="Z49" s="68">
        <v>343420352.05000001</v>
      </c>
      <c r="AA49" s="118">
        <v>0.64609654958271645</v>
      </c>
      <c r="AB49" s="67">
        <v>149</v>
      </c>
      <c r="AC49" s="67">
        <v>219</v>
      </c>
      <c r="AD49" s="68">
        <v>180630807.09999999</v>
      </c>
      <c r="AE49" s="68">
        <v>135473104.66999999</v>
      </c>
      <c r="AF49" s="106">
        <f t="shared" si="2"/>
        <v>0.29366891993294403</v>
      </c>
      <c r="AG49" s="67">
        <v>6</v>
      </c>
      <c r="AH49" s="68">
        <v>2250503.33</v>
      </c>
      <c r="AI49" s="67">
        <v>1156</v>
      </c>
      <c r="AJ49" s="68">
        <v>365094479.33000004</v>
      </c>
      <c r="AK49" s="68">
        <v>273867296.36000001</v>
      </c>
      <c r="AL49" s="68">
        <v>114363730.10000001</v>
      </c>
      <c r="AM49" s="68">
        <v>85772797.439999998</v>
      </c>
      <c r="AN49" s="106">
        <f t="shared" si="3"/>
        <v>0.59356929828124361</v>
      </c>
      <c r="AO49" s="67">
        <v>1135</v>
      </c>
      <c r="AP49" s="68">
        <v>318651481.23000002</v>
      </c>
      <c r="AQ49" s="68">
        <v>239035047.78999999</v>
      </c>
      <c r="AR49" s="106">
        <f t="shared" si="4"/>
        <v>0.51806243813127983</v>
      </c>
    </row>
    <row r="50" spans="1:44" x14ac:dyDescent="0.3">
      <c r="A50" s="87" t="s">
        <v>49</v>
      </c>
      <c r="B50" s="95">
        <v>75936806.022080004</v>
      </c>
      <c r="C50" s="61">
        <v>60</v>
      </c>
      <c r="D50" s="62">
        <v>123604243.53</v>
      </c>
      <c r="E50" s="76">
        <v>92703182.519999996</v>
      </c>
      <c r="F50" s="108">
        <f t="shared" si="0"/>
        <v>1.6277250783244666</v>
      </c>
      <c r="G50" s="77">
        <v>56</v>
      </c>
      <c r="H50" s="76">
        <v>121330369.70999999</v>
      </c>
      <c r="I50" s="76">
        <v>90997777.159999996</v>
      </c>
      <c r="J50" s="108">
        <f t="shared" si="1"/>
        <v>1.5977807872867471</v>
      </c>
      <c r="K50" s="77">
        <v>3</v>
      </c>
      <c r="L50" s="76">
        <v>2103781</v>
      </c>
      <c r="M50" s="78">
        <v>1577835.75</v>
      </c>
      <c r="N50" s="77">
        <v>55</v>
      </c>
      <c r="O50" s="76">
        <v>66328828.530000001</v>
      </c>
      <c r="P50" s="76">
        <v>49746621.25</v>
      </c>
      <c r="Q50" s="108">
        <f t="shared" si="7"/>
        <v>0.87347403722397399</v>
      </c>
      <c r="R50" s="77">
        <v>1</v>
      </c>
      <c r="S50" s="76">
        <v>34698.800000000003</v>
      </c>
      <c r="T50" s="78">
        <v>26024.1</v>
      </c>
      <c r="U50" s="77">
        <v>7</v>
      </c>
      <c r="V50" s="76">
        <v>2213761.96</v>
      </c>
      <c r="W50" s="78">
        <v>1660321.47</v>
      </c>
      <c r="X50" s="64">
        <v>54</v>
      </c>
      <c r="Y50" s="62">
        <v>64080367.770000003</v>
      </c>
      <c r="Z50" s="62">
        <v>48060275.68</v>
      </c>
      <c r="AA50" s="108">
        <v>0.83230895956311268</v>
      </c>
      <c r="AB50" s="77">
        <v>51</v>
      </c>
      <c r="AC50" s="79">
        <v>61</v>
      </c>
      <c r="AD50" s="76">
        <v>58994015.170000002</v>
      </c>
      <c r="AE50" s="76">
        <v>44245511.170000002</v>
      </c>
      <c r="AF50" s="105">
        <f t="shared" si="2"/>
        <v>0.77688301971571494</v>
      </c>
      <c r="AG50" s="66">
        <v>1</v>
      </c>
      <c r="AH50" s="65">
        <v>32938.699999999997</v>
      </c>
      <c r="AI50" s="64">
        <v>46</v>
      </c>
      <c r="AJ50" s="76">
        <v>56002137.399999999</v>
      </c>
      <c r="AK50" s="76">
        <v>42001602.859999999</v>
      </c>
      <c r="AL50" s="62">
        <v>26362105.399999999</v>
      </c>
      <c r="AM50" s="62">
        <v>19771579.039999999</v>
      </c>
      <c r="AN50" s="105">
        <f t="shared" si="3"/>
        <v>0.73748344621864081</v>
      </c>
      <c r="AO50" s="64">
        <v>40</v>
      </c>
      <c r="AP50" s="76">
        <v>46190471.310000002</v>
      </c>
      <c r="AQ50" s="76">
        <v>34642853.32</v>
      </c>
      <c r="AR50" s="105">
        <f t="shared" si="4"/>
        <v>0.60827513994424898</v>
      </c>
    </row>
    <row r="51" spans="1:44" x14ac:dyDescent="0.3">
      <c r="A51" s="88" t="s">
        <v>50</v>
      </c>
      <c r="B51" s="96">
        <v>11826426.715640001</v>
      </c>
      <c r="C51" s="20">
        <v>2</v>
      </c>
      <c r="D51" s="21">
        <v>185791.93</v>
      </c>
      <c r="E51" s="42">
        <v>185791.93</v>
      </c>
      <c r="F51" s="108">
        <f t="shared" si="0"/>
        <v>1.5709895682547732E-2</v>
      </c>
      <c r="G51" s="43">
        <v>2</v>
      </c>
      <c r="H51" s="42">
        <v>185791.93</v>
      </c>
      <c r="I51" s="42">
        <v>185791.93</v>
      </c>
      <c r="J51" s="108">
        <f t="shared" si="1"/>
        <v>1.5709895682547732E-2</v>
      </c>
      <c r="K51" s="43">
        <v>0</v>
      </c>
      <c r="L51" s="42">
        <v>0</v>
      </c>
      <c r="M51" s="44">
        <v>0</v>
      </c>
      <c r="N51" s="43">
        <v>2</v>
      </c>
      <c r="O51" s="42">
        <v>185755.13</v>
      </c>
      <c r="P51" s="42">
        <v>185755.13</v>
      </c>
      <c r="Q51" s="108">
        <f t="shared" si="7"/>
        <v>1.5706784007239134E-2</v>
      </c>
      <c r="R51" s="43">
        <v>0</v>
      </c>
      <c r="S51" s="42">
        <v>0</v>
      </c>
      <c r="T51" s="44">
        <v>0</v>
      </c>
      <c r="U51" s="43">
        <v>0</v>
      </c>
      <c r="V51" s="42">
        <v>0</v>
      </c>
      <c r="W51" s="44">
        <v>0</v>
      </c>
      <c r="X51" s="23">
        <v>2</v>
      </c>
      <c r="Y51" s="21">
        <v>185755.13</v>
      </c>
      <c r="Z51" s="21">
        <v>185755.13</v>
      </c>
      <c r="AA51" s="108">
        <v>1.5725492112129605E-2</v>
      </c>
      <c r="AB51" s="43">
        <v>0</v>
      </c>
      <c r="AC51" s="45">
        <v>0</v>
      </c>
      <c r="AD51" s="42">
        <v>0</v>
      </c>
      <c r="AE51" s="76">
        <v>0</v>
      </c>
      <c r="AF51" s="105">
        <f t="shared" si="2"/>
        <v>0</v>
      </c>
      <c r="AG51" s="24">
        <v>0</v>
      </c>
      <c r="AH51" s="22">
        <v>0</v>
      </c>
      <c r="AI51" s="23">
        <v>2</v>
      </c>
      <c r="AJ51" s="42">
        <v>185755.13</v>
      </c>
      <c r="AK51" s="42">
        <v>185755.13</v>
      </c>
      <c r="AL51" s="21">
        <v>0</v>
      </c>
      <c r="AM51" s="21">
        <v>0</v>
      </c>
      <c r="AN51" s="105">
        <f t="shared" si="3"/>
        <v>1.5706784007239134E-2</v>
      </c>
      <c r="AO51" s="23">
        <v>2</v>
      </c>
      <c r="AP51" s="42">
        <v>185755.13</v>
      </c>
      <c r="AQ51" s="42">
        <v>185755.13</v>
      </c>
      <c r="AR51" s="105">
        <f t="shared" si="4"/>
        <v>1.5706784007239134E-2</v>
      </c>
    </row>
    <row r="52" spans="1:44" x14ac:dyDescent="0.3">
      <c r="A52" s="88" t="s">
        <v>51</v>
      </c>
      <c r="B52" s="96">
        <v>295399054.43669331</v>
      </c>
      <c r="C52" s="141">
        <v>1571</v>
      </c>
      <c r="D52" s="21">
        <v>280379924.81</v>
      </c>
      <c r="E52" s="42">
        <v>210284940.22999999</v>
      </c>
      <c r="F52" s="108">
        <f t="shared" si="0"/>
        <v>0.94915647358677635</v>
      </c>
      <c r="G52" s="131">
        <v>1552</v>
      </c>
      <c r="H52" s="42">
        <v>266966213.97999999</v>
      </c>
      <c r="I52" s="42">
        <v>200224657.11000001</v>
      </c>
      <c r="J52" s="108">
        <f t="shared" si="1"/>
        <v>0.90374769306248159</v>
      </c>
      <c r="K52" s="43">
        <v>70</v>
      </c>
      <c r="L52" s="42">
        <v>16035443.02</v>
      </c>
      <c r="M52" s="44">
        <v>12026582.119999999</v>
      </c>
      <c r="N52" s="43">
        <v>992</v>
      </c>
      <c r="O52" s="42">
        <v>184905350.84</v>
      </c>
      <c r="P52" s="42">
        <v>138679011.69999999</v>
      </c>
      <c r="Q52" s="108">
        <f t="shared" si="7"/>
        <v>0.62595105862001632</v>
      </c>
      <c r="R52" s="43">
        <v>1</v>
      </c>
      <c r="S52" s="42">
        <v>30000</v>
      </c>
      <c r="T52" s="44">
        <v>22500</v>
      </c>
      <c r="U52" s="43">
        <v>5</v>
      </c>
      <c r="V52" s="42">
        <v>449859.75</v>
      </c>
      <c r="W52" s="44">
        <v>337394.81</v>
      </c>
      <c r="X52" s="23">
        <v>991</v>
      </c>
      <c r="Y52" s="21">
        <v>184425491.09</v>
      </c>
      <c r="Z52" s="21">
        <v>138319116.88999999</v>
      </c>
      <c r="AA52" s="108">
        <v>0.42916895772118452</v>
      </c>
      <c r="AB52" s="43">
        <v>24</v>
      </c>
      <c r="AC52" s="24">
        <v>41</v>
      </c>
      <c r="AD52" s="21">
        <v>47465679.75</v>
      </c>
      <c r="AE52" s="62">
        <v>35599259.68</v>
      </c>
      <c r="AF52" s="105">
        <f t="shared" si="2"/>
        <v>0.16068324876839551</v>
      </c>
      <c r="AG52" s="24">
        <v>1</v>
      </c>
      <c r="AH52" s="22">
        <v>400000</v>
      </c>
      <c r="AI52" s="43">
        <v>896</v>
      </c>
      <c r="AJ52" s="42">
        <v>139866121.81</v>
      </c>
      <c r="AK52" s="42">
        <v>104899590.23</v>
      </c>
      <c r="AL52" s="21">
        <v>67839665.900000006</v>
      </c>
      <c r="AM52" s="21">
        <v>50879749.359999999</v>
      </c>
      <c r="AN52" s="105">
        <f t="shared" si="3"/>
        <v>0.47348195503440443</v>
      </c>
      <c r="AO52" s="23">
        <v>891</v>
      </c>
      <c r="AP52" s="42">
        <v>113017946.69</v>
      </c>
      <c r="AQ52" s="42">
        <v>84763458.890000001</v>
      </c>
      <c r="AR52" s="105">
        <f t="shared" si="4"/>
        <v>0.38259413831069239</v>
      </c>
    </row>
    <row r="53" spans="1:44" ht="27.5" thickBot="1" x14ac:dyDescent="0.35">
      <c r="A53" s="90" t="s">
        <v>52</v>
      </c>
      <c r="B53" s="98">
        <v>231920872.25984001</v>
      </c>
      <c r="C53" s="36">
        <v>53</v>
      </c>
      <c r="D53" s="32">
        <v>117132245.77</v>
      </c>
      <c r="E53" s="47">
        <v>87849184.219999999</v>
      </c>
      <c r="F53" s="108">
        <f t="shared" si="0"/>
        <v>0.50505262690960873</v>
      </c>
      <c r="G53" s="48">
        <v>234</v>
      </c>
      <c r="H53" s="47">
        <v>240423743.48999995</v>
      </c>
      <c r="I53" s="47">
        <v>180317807.07999995</v>
      </c>
      <c r="J53" s="108">
        <f t="shared" si="1"/>
        <v>1.0366628115326915</v>
      </c>
      <c r="K53" s="48">
        <v>155</v>
      </c>
      <c r="L53" s="47">
        <v>217509431.44999999</v>
      </c>
      <c r="M53" s="49">
        <v>163132073.25</v>
      </c>
      <c r="N53" s="48">
        <v>234</v>
      </c>
      <c r="O53" s="47">
        <v>217379254.25999999</v>
      </c>
      <c r="P53" s="47">
        <v>163034440.22</v>
      </c>
      <c r="Q53" s="108">
        <f t="shared" si="7"/>
        <v>0.93729922685204525</v>
      </c>
      <c r="R53" s="48">
        <v>3</v>
      </c>
      <c r="S53" s="47">
        <v>3806715.14</v>
      </c>
      <c r="T53" s="49">
        <v>2855036.35</v>
      </c>
      <c r="U53" s="48">
        <v>25</v>
      </c>
      <c r="V53" s="47">
        <v>4432266.01</v>
      </c>
      <c r="W53" s="49">
        <v>3324199.52</v>
      </c>
      <c r="X53" s="34">
        <v>231</v>
      </c>
      <c r="Y53" s="32">
        <v>209140273.11000001</v>
      </c>
      <c r="Z53" s="32">
        <v>156855204.34999999</v>
      </c>
      <c r="AA53" s="108">
        <v>0.8933747117587828</v>
      </c>
      <c r="AB53" s="48">
        <v>74</v>
      </c>
      <c r="AC53" s="35">
        <v>117</v>
      </c>
      <c r="AD53" s="32">
        <v>74171112.180000007</v>
      </c>
      <c r="AE53" s="62">
        <v>55628333.82</v>
      </c>
      <c r="AF53" s="105">
        <f t="shared" si="2"/>
        <v>0.31981214738145697</v>
      </c>
      <c r="AG53" s="35">
        <v>4</v>
      </c>
      <c r="AH53" s="37">
        <v>1817564.63</v>
      </c>
      <c r="AI53" s="48">
        <v>212</v>
      </c>
      <c r="AJ53" s="47">
        <v>169040464.99000001</v>
      </c>
      <c r="AK53" s="47">
        <v>126780348.14</v>
      </c>
      <c r="AL53" s="32">
        <v>20161958.800000001</v>
      </c>
      <c r="AM53" s="32">
        <v>15121469.039999999</v>
      </c>
      <c r="AN53" s="105">
        <f t="shared" si="3"/>
        <v>0.72887128848243588</v>
      </c>
      <c r="AO53" s="34">
        <v>202</v>
      </c>
      <c r="AP53" s="47">
        <v>159257308.09999999</v>
      </c>
      <c r="AQ53" s="47">
        <v>119442980.45</v>
      </c>
      <c r="AR53" s="105">
        <f t="shared" si="4"/>
        <v>0.68668812146226732</v>
      </c>
    </row>
    <row r="54" spans="1:44" s="26" customFormat="1" ht="27.5" thickBot="1" x14ac:dyDescent="0.35">
      <c r="A54" s="86" t="s">
        <v>72</v>
      </c>
      <c r="B54" s="60">
        <f>SUM(B55:B57)</f>
        <v>1226141.1359999999</v>
      </c>
      <c r="C54" s="67">
        <v>10</v>
      </c>
      <c r="D54" s="120">
        <v>3660935.08</v>
      </c>
      <c r="E54" s="120">
        <v>2745701.3000000003</v>
      </c>
      <c r="F54" s="118">
        <f t="shared" si="0"/>
        <v>2.9857371003332851</v>
      </c>
      <c r="G54" s="119">
        <v>1</v>
      </c>
      <c r="H54" s="120">
        <v>1129660.8400000001</v>
      </c>
      <c r="I54" s="120">
        <v>847245.63</v>
      </c>
      <c r="J54" s="118">
        <f t="shared" si="1"/>
        <v>0.92131387393563491</v>
      </c>
      <c r="K54" s="119">
        <v>9</v>
      </c>
      <c r="L54" s="120">
        <v>2531274.2400000002</v>
      </c>
      <c r="M54" s="120">
        <v>1898455.67</v>
      </c>
      <c r="N54" s="119">
        <v>1</v>
      </c>
      <c r="O54" s="120">
        <v>1127820.8400000001</v>
      </c>
      <c r="P54" s="120">
        <v>845865.63</v>
      </c>
      <c r="Q54" s="118">
        <f t="shared" si="7"/>
        <v>0.91981323102759038</v>
      </c>
      <c r="R54" s="119">
        <v>0</v>
      </c>
      <c r="S54" s="120">
        <v>0</v>
      </c>
      <c r="T54" s="120">
        <v>0</v>
      </c>
      <c r="U54" s="119">
        <v>0</v>
      </c>
      <c r="V54" s="120">
        <v>0</v>
      </c>
      <c r="W54" s="120">
        <v>0</v>
      </c>
      <c r="X54" s="67">
        <v>1</v>
      </c>
      <c r="Y54" s="68">
        <v>1127820.8400000001</v>
      </c>
      <c r="Z54" s="68">
        <v>845865.63</v>
      </c>
      <c r="AA54" s="118">
        <v>0.92092630990088031</v>
      </c>
      <c r="AB54" s="67">
        <v>1</v>
      </c>
      <c r="AC54" s="67">
        <v>1</v>
      </c>
      <c r="AD54" s="68">
        <v>0</v>
      </c>
      <c r="AE54" s="68">
        <v>0</v>
      </c>
      <c r="AF54" s="106">
        <f t="shared" si="2"/>
        <v>0</v>
      </c>
      <c r="AG54" s="67">
        <v>0</v>
      </c>
      <c r="AH54" s="68">
        <v>0</v>
      </c>
      <c r="AI54" s="67">
        <v>0</v>
      </c>
      <c r="AJ54" s="68">
        <v>0</v>
      </c>
      <c r="AK54" s="68">
        <v>0</v>
      </c>
      <c r="AL54" s="68">
        <v>0</v>
      </c>
      <c r="AM54" s="68">
        <v>0</v>
      </c>
      <c r="AN54" s="106">
        <f t="shared" si="3"/>
        <v>0</v>
      </c>
      <c r="AO54" s="67">
        <v>0</v>
      </c>
      <c r="AP54" s="68">
        <v>0</v>
      </c>
      <c r="AQ54" s="68">
        <v>0</v>
      </c>
      <c r="AR54" s="106">
        <f t="shared" si="4"/>
        <v>0</v>
      </c>
    </row>
    <row r="55" spans="1:44" x14ac:dyDescent="0.3">
      <c r="A55" s="87" t="s">
        <v>53</v>
      </c>
      <c r="B55" s="95">
        <v>1226141.1359999999</v>
      </c>
      <c r="C55" s="61">
        <v>4</v>
      </c>
      <c r="D55" s="62">
        <v>3030195.58</v>
      </c>
      <c r="E55" s="62">
        <v>2272646.6800000002</v>
      </c>
      <c r="F55" s="105">
        <f t="shared" si="0"/>
        <v>2.4713269060406113</v>
      </c>
      <c r="G55" s="77">
        <v>1</v>
      </c>
      <c r="H55" s="76">
        <v>1129660.8400000001</v>
      </c>
      <c r="I55" s="76">
        <v>847245.63</v>
      </c>
      <c r="J55" s="105">
        <f t="shared" si="1"/>
        <v>0.92131387393563491</v>
      </c>
      <c r="K55" s="77">
        <v>3</v>
      </c>
      <c r="L55" s="76">
        <v>1900534.74</v>
      </c>
      <c r="M55" s="78">
        <v>1425401.05</v>
      </c>
      <c r="N55" s="77">
        <v>1</v>
      </c>
      <c r="O55" s="76">
        <v>1127820.8400000001</v>
      </c>
      <c r="P55" s="76">
        <v>845865.63</v>
      </c>
      <c r="Q55" s="108">
        <f t="shared" si="7"/>
        <v>0.91981323102759038</v>
      </c>
      <c r="R55" s="77">
        <v>0</v>
      </c>
      <c r="S55" s="76">
        <v>0</v>
      </c>
      <c r="T55" s="78">
        <v>0</v>
      </c>
      <c r="U55" s="77">
        <v>0</v>
      </c>
      <c r="V55" s="76">
        <v>0</v>
      </c>
      <c r="W55" s="78">
        <v>0</v>
      </c>
      <c r="X55" s="77">
        <v>1</v>
      </c>
      <c r="Y55" s="76">
        <v>1127820.8400000001</v>
      </c>
      <c r="Z55" s="76">
        <v>845865.63</v>
      </c>
      <c r="AA55" s="108">
        <v>0.92092630990088031</v>
      </c>
      <c r="AB55" s="64">
        <v>1</v>
      </c>
      <c r="AC55" s="66">
        <v>1</v>
      </c>
      <c r="AD55" s="62">
        <v>0</v>
      </c>
      <c r="AE55" s="62">
        <v>0</v>
      </c>
      <c r="AF55" s="105">
        <f t="shared" si="2"/>
        <v>0</v>
      </c>
      <c r="AG55" s="66">
        <v>0</v>
      </c>
      <c r="AH55" s="65">
        <v>0</v>
      </c>
      <c r="AI55" s="80">
        <v>0</v>
      </c>
      <c r="AJ55" s="62">
        <v>0</v>
      </c>
      <c r="AK55" s="62">
        <v>0</v>
      </c>
      <c r="AL55" s="62">
        <v>0</v>
      </c>
      <c r="AM55" s="62">
        <v>0</v>
      </c>
      <c r="AN55" s="105">
        <f t="shared" si="3"/>
        <v>0</v>
      </c>
      <c r="AO55" s="64">
        <v>0</v>
      </c>
      <c r="AP55" s="62">
        <v>0</v>
      </c>
      <c r="AQ55" s="62">
        <v>0</v>
      </c>
      <c r="AR55" s="105">
        <f t="shared" si="4"/>
        <v>0</v>
      </c>
    </row>
    <row r="56" spans="1:44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0</v>
      </c>
      <c r="H56" s="42">
        <v>0</v>
      </c>
      <c r="I56" s="42">
        <v>0</v>
      </c>
      <c r="J56" s="105">
        <v>0</v>
      </c>
      <c r="K56" s="43">
        <v>3</v>
      </c>
      <c r="L56" s="42">
        <v>421000</v>
      </c>
      <c r="M56" s="44">
        <v>315750</v>
      </c>
      <c r="N56" s="43">
        <v>0</v>
      </c>
      <c r="O56" s="42">
        <v>0</v>
      </c>
      <c r="P56" s="42">
        <v>0</v>
      </c>
      <c r="Q56" s="108">
        <v>0</v>
      </c>
      <c r="R56" s="43">
        <v>0</v>
      </c>
      <c r="S56" s="42">
        <v>0</v>
      </c>
      <c r="T56" s="44">
        <v>0</v>
      </c>
      <c r="U56" s="43">
        <v>0</v>
      </c>
      <c r="V56" s="42">
        <v>0</v>
      </c>
      <c r="W56" s="44">
        <v>0</v>
      </c>
      <c r="X56" s="43">
        <v>0</v>
      </c>
      <c r="Y56" s="42">
        <v>0</v>
      </c>
      <c r="Z56" s="42">
        <v>0</v>
      </c>
      <c r="AA56" s="108" t="s">
        <v>85</v>
      </c>
      <c r="AB56" s="23">
        <v>0</v>
      </c>
      <c r="AC56" s="24">
        <v>0</v>
      </c>
      <c r="AD56" s="21">
        <v>0</v>
      </c>
      <c r="AE56" s="21">
        <v>0</v>
      </c>
      <c r="AF56" s="105">
        <v>0</v>
      </c>
      <c r="AG56" s="24">
        <v>0</v>
      </c>
      <c r="AH56" s="22">
        <v>0</v>
      </c>
      <c r="AI56" s="23">
        <v>0</v>
      </c>
      <c r="AJ56" s="21">
        <v>0</v>
      </c>
      <c r="AK56" s="21">
        <v>0</v>
      </c>
      <c r="AL56" s="21">
        <v>0</v>
      </c>
      <c r="AM56" s="21">
        <v>0</v>
      </c>
      <c r="AN56" s="105">
        <v>0</v>
      </c>
      <c r="AO56" s="23">
        <v>0</v>
      </c>
      <c r="AP56" s="21">
        <v>0</v>
      </c>
      <c r="AQ56" s="21">
        <v>0</v>
      </c>
      <c r="AR56" s="105">
        <v>0</v>
      </c>
    </row>
    <row r="57" spans="1:44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0</v>
      </c>
      <c r="H57" s="47">
        <v>0</v>
      </c>
      <c r="I57" s="47">
        <v>0</v>
      </c>
      <c r="J57" s="105">
        <v>0</v>
      </c>
      <c r="K57" s="48">
        <v>3</v>
      </c>
      <c r="L57" s="47">
        <v>209739.5</v>
      </c>
      <c r="M57" s="49">
        <v>157304.62</v>
      </c>
      <c r="N57" s="48">
        <v>0</v>
      </c>
      <c r="O57" s="47">
        <v>0</v>
      </c>
      <c r="P57" s="47">
        <v>0</v>
      </c>
      <c r="Q57" s="108">
        <v>0</v>
      </c>
      <c r="R57" s="48">
        <v>0</v>
      </c>
      <c r="S57" s="47">
        <v>0</v>
      </c>
      <c r="T57" s="49">
        <v>0</v>
      </c>
      <c r="U57" s="48">
        <v>0</v>
      </c>
      <c r="V57" s="47">
        <v>0</v>
      </c>
      <c r="W57" s="49">
        <v>0</v>
      </c>
      <c r="X57" s="48">
        <v>0</v>
      </c>
      <c r="Y57" s="47">
        <v>0</v>
      </c>
      <c r="Z57" s="47">
        <v>0</v>
      </c>
      <c r="AA57" s="108" t="s">
        <v>85</v>
      </c>
      <c r="AB57" s="34">
        <v>0</v>
      </c>
      <c r="AC57" s="35">
        <v>0</v>
      </c>
      <c r="AD57" s="32">
        <v>0</v>
      </c>
      <c r="AE57" s="32">
        <v>0</v>
      </c>
      <c r="AF57" s="105">
        <v>0</v>
      </c>
      <c r="AG57" s="35">
        <v>0</v>
      </c>
      <c r="AH57" s="37">
        <v>0</v>
      </c>
      <c r="AI57" s="34">
        <v>0</v>
      </c>
      <c r="AJ57" s="32">
        <v>0</v>
      </c>
      <c r="AK57" s="32">
        <v>0</v>
      </c>
      <c r="AL57" s="32">
        <v>0</v>
      </c>
      <c r="AM57" s="32">
        <v>0</v>
      </c>
      <c r="AN57" s="105">
        <v>0</v>
      </c>
      <c r="AO57" s="34">
        <v>0</v>
      </c>
      <c r="AP57" s="32">
        <v>0</v>
      </c>
      <c r="AQ57" s="32">
        <v>0</v>
      </c>
      <c r="AR57" s="105">
        <v>0</v>
      </c>
    </row>
    <row r="58" spans="1:44" ht="14" thickBot="1" x14ac:dyDescent="0.35">
      <c r="A58" s="86" t="s">
        <v>73</v>
      </c>
      <c r="B58" s="60">
        <f>B59</f>
        <v>191769093.87637335</v>
      </c>
      <c r="C58" s="67">
        <v>222</v>
      </c>
      <c r="D58" s="68">
        <v>198969781.54999998</v>
      </c>
      <c r="E58" s="68">
        <v>149227335.49000001</v>
      </c>
      <c r="F58" s="106">
        <f t="shared" si="0"/>
        <v>1.0375487391011435</v>
      </c>
      <c r="G58" s="119">
        <v>222</v>
      </c>
      <c r="H58" s="120">
        <v>198969781.54999998</v>
      </c>
      <c r="I58" s="120">
        <v>149227335.49000001</v>
      </c>
      <c r="J58" s="106">
        <f t="shared" si="1"/>
        <v>1.0375487391011435</v>
      </c>
      <c r="K58" s="119">
        <v>6</v>
      </c>
      <c r="L58" s="120">
        <v>1549611.41</v>
      </c>
      <c r="M58" s="120">
        <v>1162208.55</v>
      </c>
      <c r="N58" s="119">
        <v>213</v>
      </c>
      <c r="O58" s="120">
        <v>190322611.19</v>
      </c>
      <c r="P58" s="120">
        <v>142741957.74000001</v>
      </c>
      <c r="Q58" s="118">
        <f t="shared" si="7"/>
        <v>0.9924571647227689</v>
      </c>
      <c r="R58" s="119">
        <v>0</v>
      </c>
      <c r="S58" s="120">
        <v>0</v>
      </c>
      <c r="T58" s="120">
        <v>0</v>
      </c>
      <c r="U58" s="119">
        <v>20</v>
      </c>
      <c r="V58" s="120">
        <v>1963172.34</v>
      </c>
      <c r="W58" s="120">
        <v>1472379.26</v>
      </c>
      <c r="X58" s="119">
        <v>213</v>
      </c>
      <c r="Y58" s="120">
        <v>188359438.84999999</v>
      </c>
      <c r="Z58" s="68">
        <v>141269578.47999999</v>
      </c>
      <c r="AA58" s="118">
        <v>0.9838566290040992</v>
      </c>
      <c r="AB58" s="67">
        <v>188</v>
      </c>
      <c r="AC58" s="67">
        <v>267</v>
      </c>
      <c r="AD58" s="68">
        <v>173054161.13</v>
      </c>
      <c r="AE58" s="68">
        <v>129790619.90000001</v>
      </c>
      <c r="AF58" s="106">
        <f t="shared" si="2"/>
        <v>0.90240902552087876</v>
      </c>
      <c r="AG58" s="67">
        <v>0</v>
      </c>
      <c r="AH58" s="67">
        <v>0</v>
      </c>
      <c r="AI58" s="67">
        <v>181</v>
      </c>
      <c r="AJ58" s="68">
        <v>166450774.09999999</v>
      </c>
      <c r="AK58" s="68">
        <v>124838079.53999999</v>
      </c>
      <c r="AL58" s="67">
        <v>0</v>
      </c>
      <c r="AM58" s="67">
        <v>0</v>
      </c>
      <c r="AN58" s="106">
        <f t="shared" si="3"/>
        <v>0.86797497310648419</v>
      </c>
      <c r="AO58" s="67">
        <v>181</v>
      </c>
      <c r="AP58" s="68">
        <v>166450774.09999999</v>
      </c>
      <c r="AQ58" s="68">
        <v>124838079.54000001</v>
      </c>
      <c r="AR58" s="106">
        <f t="shared" si="4"/>
        <v>0.86797497310648419</v>
      </c>
    </row>
    <row r="59" spans="1:44" ht="14" thickBot="1" x14ac:dyDescent="0.35">
      <c r="A59" s="94" t="s">
        <v>56</v>
      </c>
      <c r="B59" s="99">
        <v>191769093.87637335</v>
      </c>
      <c r="C59" s="81">
        <v>222</v>
      </c>
      <c r="D59" s="82">
        <v>198969781.54999998</v>
      </c>
      <c r="E59" s="109">
        <v>149227335.49000001</v>
      </c>
      <c r="F59" s="108">
        <f t="shared" si="0"/>
        <v>1.0375487391011435</v>
      </c>
      <c r="G59" s="127">
        <v>222</v>
      </c>
      <c r="H59" s="109">
        <v>198969781.54999998</v>
      </c>
      <c r="I59" s="109">
        <v>149227335.49000001</v>
      </c>
      <c r="J59" s="108">
        <f t="shared" si="1"/>
        <v>1.0375487391011435</v>
      </c>
      <c r="K59" s="127">
        <v>6</v>
      </c>
      <c r="L59" s="109">
        <v>1549611.41</v>
      </c>
      <c r="M59" s="128">
        <v>1162208.55</v>
      </c>
      <c r="N59" s="127">
        <v>213</v>
      </c>
      <c r="O59" s="109">
        <v>190322611.19</v>
      </c>
      <c r="P59" s="109">
        <v>142741957.74000001</v>
      </c>
      <c r="Q59" s="108">
        <f t="shared" si="7"/>
        <v>0.9924571647227689</v>
      </c>
      <c r="R59" s="127">
        <v>0</v>
      </c>
      <c r="S59" s="109">
        <v>0</v>
      </c>
      <c r="T59" s="128">
        <v>0</v>
      </c>
      <c r="U59" s="127">
        <v>20</v>
      </c>
      <c r="V59" s="109">
        <v>1963172.34</v>
      </c>
      <c r="W59" s="128">
        <v>1472379.26</v>
      </c>
      <c r="X59" s="83">
        <v>213</v>
      </c>
      <c r="Y59" s="82">
        <v>188359438.84999999</v>
      </c>
      <c r="Z59" s="82">
        <v>141269578.47999999</v>
      </c>
      <c r="AA59" s="108">
        <v>0.9838566290040992</v>
      </c>
      <c r="AB59" s="83">
        <v>188</v>
      </c>
      <c r="AC59" s="85">
        <v>267</v>
      </c>
      <c r="AD59" s="82">
        <v>173054161.13</v>
      </c>
      <c r="AE59" s="82">
        <v>129790619.90000001</v>
      </c>
      <c r="AF59" s="105">
        <f t="shared" si="2"/>
        <v>0.90240902552087876</v>
      </c>
      <c r="AG59" s="85">
        <v>0</v>
      </c>
      <c r="AH59" s="84">
        <v>0</v>
      </c>
      <c r="AI59" s="83">
        <v>181</v>
      </c>
      <c r="AJ59" s="109">
        <v>166450774.09999999</v>
      </c>
      <c r="AK59" s="109">
        <v>124838079.53999999</v>
      </c>
      <c r="AL59" s="82">
        <v>0</v>
      </c>
      <c r="AM59" s="82">
        <v>0</v>
      </c>
      <c r="AN59" s="105">
        <f t="shared" si="3"/>
        <v>0.86797497310648419</v>
      </c>
      <c r="AO59" s="83">
        <v>181</v>
      </c>
      <c r="AP59" s="82">
        <v>166450774.09999999</v>
      </c>
      <c r="AQ59" s="82">
        <v>124838079.54000001</v>
      </c>
      <c r="AR59" s="105">
        <f t="shared" si="4"/>
        <v>0.86797497310648419</v>
      </c>
    </row>
    <row r="60" spans="1:44" ht="18" thickBot="1" x14ac:dyDescent="0.35">
      <c r="A60" s="139" t="s">
        <v>57</v>
      </c>
      <c r="B60" s="140">
        <f>SUM(B6+B28+B40+B45+B49+B54+B58)</f>
        <v>3249907710.4602933</v>
      </c>
      <c r="C60" s="133">
        <f t="shared" ref="C60:AQ60" si="12">C58+C54+C49+C45+C40+C28+C6</f>
        <v>16939</v>
      </c>
      <c r="D60" s="134">
        <f t="shared" si="12"/>
        <v>5112402824.1700001</v>
      </c>
      <c r="E60" s="134">
        <f t="shared" si="12"/>
        <v>3849620714.4835005</v>
      </c>
      <c r="F60" s="135">
        <f>D60/B60</f>
        <v>1.5730916935625585</v>
      </c>
      <c r="G60" s="136">
        <f t="shared" si="12"/>
        <v>14863</v>
      </c>
      <c r="H60" s="137">
        <f t="shared" si="12"/>
        <v>3530847187.0900002</v>
      </c>
      <c r="I60" s="137">
        <f t="shared" si="12"/>
        <v>2662566130.2795</v>
      </c>
      <c r="J60" s="135">
        <f t="shared" si="1"/>
        <v>1.0864453706563615</v>
      </c>
      <c r="K60" s="136">
        <f t="shared" si="12"/>
        <v>3002</v>
      </c>
      <c r="L60" s="137">
        <f t="shared" si="12"/>
        <v>1391018907.27</v>
      </c>
      <c r="M60" s="137">
        <f t="shared" si="12"/>
        <v>1057123401.36</v>
      </c>
      <c r="N60" s="136">
        <f t="shared" si="12"/>
        <v>12806</v>
      </c>
      <c r="O60" s="137">
        <f t="shared" si="12"/>
        <v>3250810126.2799997</v>
      </c>
      <c r="P60" s="137">
        <f t="shared" si="12"/>
        <v>2434413985.3299999</v>
      </c>
      <c r="Q60" s="138">
        <f>O60/B60</f>
        <v>1.0002776742911197</v>
      </c>
      <c r="R60" s="136">
        <f t="shared" si="12"/>
        <v>468</v>
      </c>
      <c r="S60" s="137">
        <f t="shared" si="12"/>
        <v>303863070.63999999</v>
      </c>
      <c r="T60" s="137">
        <f t="shared" si="12"/>
        <v>231073629.59999999</v>
      </c>
      <c r="U60" s="136">
        <f t="shared" si="12"/>
        <v>754</v>
      </c>
      <c r="V60" s="137">
        <f t="shared" si="12"/>
        <v>25962765.34</v>
      </c>
      <c r="W60" s="137">
        <f t="shared" si="12"/>
        <v>20240007.489999998</v>
      </c>
      <c r="X60" s="136">
        <f t="shared" si="12"/>
        <v>12338</v>
      </c>
      <c r="Y60" s="137">
        <f t="shared" si="12"/>
        <v>2920984290.2999997</v>
      </c>
      <c r="Z60" s="134">
        <f t="shared" si="12"/>
        <v>2183100348.2400002</v>
      </c>
      <c r="AA60" s="138">
        <f t="shared" si="9"/>
        <v>0.89878991975630373</v>
      </c>
      <c r="AB60" s="133">
        <f t="shared" si="12"/>
        <v>8893</v>
      </c>
      <c r="AC60" s="133">
        <f t="shared" si="12"/>
        <v>9705</v>
      </c>
      <c r="AD60" s="134">
        <f t="shared" si="12"/>
        <v>1862767559.5900002</v>
      </c>
      <c r="AE60" s="134">
        <f t="shared" si="12"/>
        <v>1386999797.96</v>
      </c>
      <c r="AF60" s="135">
        <f>AD60/B60</f>
        <v>0.57317552544474293</v>
      </c>
      <c r="AG60" s="133">
        <f t="shared" si="12"/>
        <v>119</v>
      </c>
      <c r="AH60" s="133">
        <f t="shared" si="12"/>
        <v>23623926.629999999</v>
      </c>
      <c r="AI60" s="133">
        <f t="shared" si="12"/>
        <v>11714</v>
      </c>
      <c r="AJ60" s="134">
        <f t="shared" si="12"/>
        <v>2450078155.52</v>
      </c>
      <c r="AK60" s="134">
        <f t="shared" si="12"/>
        <v>1827187589.1599998</v>
      </c>
      <c r="AL60" s="134">
        <f t="shared" si="12"/>
        <v>981953720.82999992</v>
      </c>
      <c r="AM60" s="134">
        <f t="shared" si="12"/>
        <v>755586902.53999996</v>
      </c>
      <c r="AN60" s="135">
        <f>AJ60/B60</f>
        <v>0.75389160979374048</v>
      </c>
      <c r="AO60" s="133">
        <f t="shared" si="12"/>
        <v>11096</v>
      </c>
      <c r="AP60" s="134">
        <f t="shared" si="12"/>
        <v>2123768434.3599999</v>
      </c>
      <c r="AQ60" s="134">
        <f t="shared" si="12"/>
        <v>1576202691.5799997</v>
      </c>
      <c r="AR60" s="135">
        <f>AP60/B60</f>
        <v>0.6534857674648259</v>
      </c>
    </row>
    <row r="61" spans="1:44" ht="21" hidden="1" customHeight="1" x14ac:dyDescent="0.3">
      <c r="A61" s="9" t="s">
        <v>59</v>
      </c>
      <c r="B61" s="27"/>
      <c r="C61" s="9">
        <v>222</v>
      </c>
      <c r="D61" s="10">
        <v>198969781.54999998</v>
      </c>
      <c r="E61" s="10">
        <v>149227335.49000001</v>
      </c>
      <c r="F61" s="9"/>
      <c r="K61" s="8"/>
      <c r="L61" s="8"/>
      <c r="M61" s="9"/>
      <c r="O61" s="10"/>
      <c r="P61" s="10"/>
      <c r="S61" s="9"/>
      <c r="V61" s="28"/>
      <c r="Y61" s="29"/>
      <c r="Z61" s="29"/>
      <c r="AA61" s="106" t="e">
        <f t="shared" si="9"/>
        <v>#DIV/0!</v>
      </c>
      <c r="AD61" s="10"/>
      <c r="AH61" s="9"/>
      <c r="AJ61" s="110"/>
      <c r="AK61" s="110"/>
      <c r="AL61" s="110"/>
      <c r="AM61" s="110"/>
    </row>
    <row r="62" spans="1:44" ht="15.75" hidden="1" customHeight="1" x14ac:dyDescent="0.3">
      <c r="A62" s="9" t="s">
        <v>58</v>
      </c>
      <c r="B62" s="27"/>
      <c r="K62" s="9"/>
      <c r="L62" s="11"/>
      <c r="W62" s="28"/>
      <c r="X62" s="28"/>
      <c r="Y62" s="29"/>
      <c r="Z62" s="29"/>
      <c r="AA62" s="106" t="e">
        <f t="shared" si="9"/>
        <v>#DIV/0!</v>
      </c>
      <c r="AD62" s="29"/>
      <c r="AE62" s="115"/>
    </row>
    <row r="63" spans="1:44" ht="12" customHeight="1" x14ac:dyDescent="0.3">
      <c r="A63" s="9" t="s">
        <v>79</v>
      </c>
      <c r="B63" s="27"/>
      <c r="K63" s="9"/>
      <c r="L63" s="11"/>
      <c r="X63" s="28"/>
      <c r="Y63" s="29"/>
      <c r="Z63" s="29"/>
    </row>
    <row r="64" spans="1:44" ht="15" customHeight="1" x14ac:dyDescent="0.35">
      <c r="A64" s="9" t="s">
        <v>80</v>
      </c>
      <c r="B64" s="27"/>
      <c r="K64" s="9"/>
      <c r="L64" s="11"/>
      <c r="M64" s="11"/>
      <c r="O64" s="10"/>
      <c r="P64" s="10"/>
      <c r="X64" s="28"/>
      <c r="Y64" s="29">
        <f>O60-S60-V60-Y60</f>
        <v>0</v>
      </c>
      <c r="Z64" s="29"/>
      <c r="AD64" s="29"/>
      <c r="AE64" s="115"/>
      <c r="AP64" s="114"/>
    </row>
    <row r="65" spans="1:44" ht="12.75" customHeight="1" x14ac:dyDescent="0.3">
      <c r="A65" s="9" t="s">
        <v>81</v>
      </c>
      <c r="B65" s="27"/>
      <c r="K65" s="9"/>
      <c r="L65" s="11"/>
      <c r="O65" s="10"/>
      <c r="P65" s="10"/>
      <c r="X65" s="28"/>
      <c r="Y65" s="29"/>
      <c r="Z65" s="29"/>
      <c r="AA65" s="29"/>
      <c r="AB65" s="29"/>
      <c r="AC65" s="29"/>
    </row>
    <row r="66" spans="1:44" x14ac:dyDescent="0.3">
      <c r="B66" s="27"/>
      <c r="D66" s="25"/>
      <c r="E66" s="25"/>
      <c r="O66" s="10"/>
      <c r="P66" s="1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</row>
    <row r="67" spans="1:44" x14ac:dyDescent="0.3">
      <c r="B67" s="27"/>
      <c r="O67" s="11"/>
      <c r="P67" s="11"/>
      <c r="X67" s="28"/>
      <c r="Y67" s="29"/>
      <c r="Z67" s="29"/>
      <c r="AP67" s="25"/>
    </row>
    <row r="68" spans="1:44" x14ac:dyDescent="0.3">
      <c r="B68" s="27"/>
      <c r="O68" s="11"/>
      <c r="X68" s="28"/>
      <c r="Y68" s="29"/>
      <c r="Z68" s="29"/>
    </row>
    <row r="69" spans="1:44" x14ac:dyDescent="0.3">
      <c r="B69" s="27"/>
      <c r="O69" s="11"/>
      <c r="X69" s="28"/>
      <c r="Y69" s="29"/>
      <c r="Z69" s="29"/>
    </row>
    <row r="70" spans="1:44" x14ac:dyDescent="0.3">
      <c r="B70" s="27"/>
      <c r="D70" s="25"/>
      <c r="E70" s="25"/>
      <c r="G70" s="25"/>
      <c r="H70" s="25"/>
      <c r="I70" s="25"/>
      <c r="J70" s="25"/>
      <c r="N70" s="25"/>
      <c r="O70" s="25"/>
      <c r="P70" s="25"/>
      <c r="Q70" s="25"/>
      <c r="R70" s="25"/>
      <c r="AP70" s="25"/>
      <c r="AQ70" s="25"/>
    </row>
    <row r="71" spans="1:44" x14ac:dyDescent="0.3">
      <c r="B71" s="27"/>
      <c r="X71" s="28"/>
      <c r="Y71" s="29"/>
      <c r="Z71" s="29"/>
    </row>
    <row r="72" spans="1:44" x14ac:dyDescent="0.3">
      <c r="B72" s="27"/>
      <c r="X72" s="28"/>
      <c r="Y72" s="29"/>
      <c r="Z72" s="29"/>
    </row>
    <row r="73" spans="1:44" x14ac:dyDescent="0.3">
      <c r="B73" s="27"/>
      <c r="D73" s="25"/>
      <c r="E73" s="25"/>
      <c r="G73" s="25"/>
      <c r="H73" s="25"/>
      <c r="I73" s="25"/>
      <c r="J73" s="25"/>
      <c r="N73" s="25"/>
      <c r="O73" s="25"/>
      <c r="P73" s="25"/>
      <c r="Q73" s="25"/>
      <c r="R73" s="25"/>
      <c r="AP73" s="25"/>
      <c r="AQ73" s="25"/>
    </row>
    <row r="74" spans="1:44" x14ac:dyDescent="0.3">
      <c r="B74" s="27"/>
      <c r="O74" s="11"/>
      <c r="P74" s="11"/>
      <c r="X74" s="28"/>
      <c r="Y74" s="29"/>
      <c r="Z74" s="29"/>
    </row>
    <row r="75" spans="1:44" x14ac:dyDescent="0.3">
      <c r="B75" s="27"/>
      <c r="X75" s="28"/>
      <c r="Y75" s="29"/>
      <c r="Z75" s="29"/>
      <c r="AD75" s="28"/>
      <c r="AE75" s="28"/>
    </row>
    <row r="76" spans="1:44" x14ac:dyDescent="0.3">
      <c r="B76" s="27"/>
      <c r="S76" s="28"/>
      <c r="T76" s="28"/>
      <c r="V76" s="28"/>
      <c r="W76" s="28"/>
      <c r="X76" s="28"/>
      <c r="Y76" s="29"/>
      <c r="Z76" s="29"/>
      <c r="AA76" s="29"/>
    </row>
    <row r="77" spans="1:44" x14ac:dyDescent="0.3">
      <c r="B77" s="27"/>
      <c r="X77" s="28"/>
      <c r="Y77" s="29"/>
      <c r="Z77" s="29"/>
    </row>
    <row r="78" spans="1:44" x14ac:dyDescent="0.3">
      <c r="B78" s="27"/>
      <c r="X78" s="28"/>
      <c r="Y78" s="29"/>
      <c r="Z78" s="29"/>
    </row>
    <row r="79" spans="1:44" x14ac:dyDescent="0.3">
      <c r="B79" s="27"/>
      <c r="X79" s="28"/>
      <c r="Y79" s="29"/>
      <c r="Z79" s="29"/>
    </row>
    <row r="80" spans="1:44" x14ac:dyDescent="0.3">
      <c r="B80" s="27"/>
      <c r="X80" s="28"/>
      <c r="Y80" s="29"/>
      <c r="Z80" s="29"/>
    </row>
    <row r="81" spans="2:26" x14ac:dyDescent="0.3">
      <c r="B81" s="27"/>
      <c r="X81" s="28"/>
      <c r="Y81" s="29"/>
      <c r="Z81" s="29"/>
    </row>
    <row r="82" spans="2:26" x14ac:dyDescent="0.3">
      <c r="B82" s="27"/>
      <c r="X82" s="28"/>
      <c r="Y82" s="29"/>
      <c r="Z82" s="29"/>
    </row>
    <row r="83" spans="2:26" x14ac:dyDescent="0.3">
      <c r="B83" s="27"/>
      <c r="X83" s="28"/>
      <c r="Y83" s="29"/>
      <c r="Z83" s="29"/>
    </row>
    <row r="84" spans="2:26" x14ac:dyDescent="0.3">
      <c r="B84" s="27"/>
      <c r="X84" s="28"/>
      <c r="Y84" s="29"/>
      <c r="Z84" s="29"/>
    </row>
    <row r="85" spans="2:26" x14ac:dyDescent="0.3">
      <c r="B85" s="27"/>
      <c r="X85" s="28"/>
      <c r="Y85" s="29"/>
      <c r="Z85" s="29"/>
    </row>
    <row r="86" spans="2:26" x14ac:dyDescent="0.3">
      <c r="B86" s="27"/>
      <c r="X86" s="28"/>
      <c r="Y86" s="29"/>
      <c r="Z86" s="29"/>
    </row>
    <row r="87" spans="2:26" x14ac:dyDescent="0.3">
      <c r="B87" s="27"/>
      <c r="X87" s="28"/>
      <c r="Y87" s="29"/>
      <c r="Z87" s="29"/>
    </row>
    <row r="88" spans="2:26" x14ac:dyDescent="0.3">
      <c r="B88" s="27"/>
      <c r="X88" s="28"/>
      <c r="Y88" s="29"/>
      <c r="Z88" s="29"/>
    </row>
    <row r="89" spans="2:26" x14ac:dyDescent="0.3">
      <c r="B89" s="27"/>
      <c r="X89" s="28"/>
      <c r="Y89" s="29"/>
      <c r="Z89" s="29"/>
    </row>
    <row r="90" spans="2:26" x14ac:dyDescent="0.3">
      <c r="B90" s="27"/>
      <c r="X90" s="28"/>
      <c r="Y90" s="29"/>
      <c r="Z90" s="29"/>
    </row>
    <row r="91" spans="2:26" x14ac:dyDescent="0.3">
      <c r="B91" s="27"/>
      <c r="X91" s="28"/>
      <c r="Y91" s="29"/>
      <c r="Z91" s="29"/>
    </row>
    <row r="92" spans="2:26" x14ac:dyDescent="0.3">
      <c r="B92" s="27"/>
      <c r="X92" s="28"/>
      <c r="Y92" s="29"/>
      <c r="Z92" s="29"/>
    </row>
    <row r="93" spans="2:26" x14ac:dyDescent="0.3">
      <c r="B93" s="27"/>
      <c r="X93" s="28"/>
      <c r="Y93" s="29"/>
      <c r="Z93" s="29"/>
    </row>
    <row r="94" spans="2:26" x14ac:dyDescent="0.3">
      <c r="B94" s="27"/>
      <c r="X94" s="28"/>
      <c r="Y94" s="29"/>
      <c r="Z94" s="29"/>
    </row>
    <row r="95" spans="2:26" x14ac:dyDescent="0.3">
      <c r="B95" s="27"/>
      <c r="X95" s="28"/>
      <c r="Y95" s="29"/>
      <c r="Z95" s="29"/>
    </row>
    <row r="96" spans="2:26" x14ac:dyDescent="0.3">
      <c r="B96" s="27"/>
      <c r="X96" s="28"/>
      <c r="Y96" s="29"/>
      <c r="Z96" s="29"/>
    </row>
    <row r="97" spans="2:26" x14ac:dyDescent="0.3">
      <c r="B97" s="27"/>
      <c r="X97" s="28"/>
      <c r="Y97" s="29"/>
      <c r="Z97" s="29"/>
    </row>
    <row r="98" spans="2:26" x14ac:dyDescent="0.3">
      <c r="B98" s="27"/>
      <c r="X98" s="28"/>
      <c r="Y98" s="29"/>
      <c r="Z98" s="29"/>
    </row>
    <row r="99" spans="2:26" x14ac:dyDescent="0.3">
      <c r="B99" s="27"/>
      <c r="X99" s="28"/>
      <c r="Y99" s="29"/>
      <c r="Z99" s="29"/>
    </row>
    <row r="100" spans="2:26" x14ac:dyDescent="0.3">
      <c r="B100" s="27"/>
      <c r="X100" s="28"/>
      <c r="Y100" s="29"/>
      <c r="Z100" s="29"/>
    </row>
    <row r="101" spans="2:26" x14ac:dyDescent="0.3">
      <c r="B101" s="27"/>
      <c r="X101" s="28"/>
      <c r="Y101" s="29"/>
      <c r="Z101" s="29"/>
    </row>
    <row r="102" spans="2:26" x14ac:dyDescent="0.3">
      <c r="B102" s="27"/>
      <c r="X102" s="28"/>
      <c r="Y102" s="29"/>
      <c r="Z102" s="29"/>
    </row>
    <row r="103" spans="2:26" x14ac:dyDescent="0.3">
      <c r="B103" s="27"/>
      <c r="X103" s="28"/>
      <c r="Y103" s="29"/>
      <c r="Z103" s="29"/>
    </row>
    <row r="104" spans="2:26" x14ac:dyDescent="0.3">
      <c r="B104" s="27"/>
      <c r="X104" s="28"/>
      <c r="Y104" s="29"/>
      <c r="Z104" s="29"/>
    </row>
    <row r="105" spans="2:26" x14ac:dyDescent="0.3">
      <c r="B105" s="27"/>
      <c r="X105" s="28"/>
      <c r="Y105" s="29"/>
      <c r="Z105" s="29"/>
    </row>
    <row r="106" spans="2:26" x14ac:dyDescent="0.3">
      <c r="B106" s="27"/>
      <c r="X106" s="28"/>
      <c r="Y106" s="29"/>
      <c r="Z106" s="29"/>
    </row>
    <row r="107" spans="2:26" x14ac:dyDescent="0.3">
      <c r="B107" s="27"/>
      <c r="X107" s="28"/>
      <c r="Y107" s="29"/>
      <c r="Z107" s="29"/>
    </row>
    <row r="108" spans="2:26" x14ac:dyDescent="0.3">
      <c r="B108" s="27"/>
      <c r="X108" s="28"/>
      <c r="Y108" s="29"/>
      <c r="Z108" s="29"/>
    </row>
    <row r="109" spans="2:26" x14ac:dyDescent="0.3">
      <c r="B109" s="27"/>
      <c r="Y109" s="29"/>
      <c r="Z109" s="29"/>
    </row>
    <row r="110" spans="2:26" x14ac:dyDescent="0.3">
      <c r="B110" s="27"/>
      <c r="Y110" s="29"/>
      <c r="Z110" s="29"/>
    </row>
    <row r="111" spans="2:26" x14ac:dyDescent="0.3">
      <c r="B111" s="27"/>
      <c r="Y111" s="29"/>
      <c r="Z111" s="29"/>
    </row>
    <row r="112" spans="2:26" x14ac:dyDescent="0.3">
      <c r="B112" s="27"/>
      <c r="Y112" s="29"/>
      <c r="Z112" s="29"/>
    </row>
    <row r="113" spans="2:26" x14ac:dyDescent="0.3">
      <c r="B113" s="27"/>
      <c r="Y113" s="29"/>
      <c r="Z113" s="29"/>
    </row>
    <row r="114" spans="2:26" x14ac:dyDescent="0.3">
      <c r="B114" s="27"/>
      <c r="Y114" s="29"/>
      <c r="Z114" s="29"/>
    </row>
    <row r="115" spans="2:26" x14ac:dyDescent="0.3">
      <c r="B115" s="27"/>
      <c r="Y115" s="29"/>
      <c r="Z115" s="29"/>
    </row>
    <row r="116" spans="2:26" x14ac:dyDescent="0.3">
      <c r="B116" s="27"/>
      <c r="Y116" s="29"/>
      <c r="Z116" s="29"/>
    </row>
    <row r="117" spans="2:26" x14ac:dyDescent="0.3">
      <c r="B117" s="27"/>
      <c r="Y117" s="29"/>
      <c r="Z117" s="29"/>
    </row>
    <row r="118" spans="2:26" x14ac:dyDescent="0.3">
      <c r="B118" s="27"/>
      <c r="Y118" s="29"/>
      <c r="Z118" s="29"/>
    </row>
    <row r="119" spans="2:26" x14ac:dyDescent="0.3">
      <c r="B119" s="27"/>
      <c r="Y119" s="29"/>
      <c r="Z119" s="29"/>
    </row>
    <row r="120" spans="2:26" x14ac:dyDescent="0.3">
      <c r="B120" s="27"/>
      <c r="Y120" s="29"/>
      <c r="Z120" s="29"/>
    </row>
    <row r="121" spans="2:26" x14ac:dyDescent="0.3">
      <c r="B121" s="27"/>
      <c r="Y121" s="29"/>
      <c r="Z121" s="29"/>
    </row>
    <row r="122" spans="2:26" x14ac:dyDescent="0.3">
      <c r="B122" s="27"/>
      <c r="Y122" s="29"/>
      <c r="Z122" s="29"/>
    </row>
    <row r="123" spans="2:26" x14ac:dyDescent="0.3">
      <c r="B123" s="27"/>
      <c r="Y123" s="29"/>
      <c r="Z123" s="29"/>
    </row>
    <row r="124" spans="2:26" x14ac:dyDescent="0.3">
      <c r="B124" s="27"/>
      <c r="Y124" s="29"/>
      <c r="Z124" s="29"/>
    </row>
    <row r="125" spans="2:26" x14ac:dyDescent="0.3">
      <c r="B125" s="27"/>
      <c r="Y125" s="29"/>
      <c r="Z125" s="29"/>
    </row>
    <row r="126" spans="2:26" x14ac:dyDescent="0.3">
      <c r="B126" s="27"/>
      <c r="Y126" s="29"/>
      <c r="Z126" s="29"/>
    </row>
    <row r="127" spans="2:26" x14ac:dyDescent="0.3">
      <c r="B127" s="27"/>
      <c r="Y127" s="29"/>
      <c r="Z127" s="29"/>
    </row>
    <row r="128" spans="2:26" x14ac:dyDescent="0.3">
      <c r="B128" s="27"/>
      <c r="Y128" s="29"/>
      <c r="Z128" s="29"/>
    </row>
    <row r="129" spans="2:26" x14ac:dyDescent="0.3">
      <c r="B129" s="27"/>
      <c r="Y129" s="29"/>
      <c r="Z129" s="29"/>
    </row>
    <row r="130" spans="2:26" x14ac:dyDescent="0.3">
      <c r="B130" s="27"/>
      <c r="Y130" s="29"/>
      <c r="Z130" s="29"/>
    </row>
    <row r="131" spans="2:26" x14ac:dyDescent="0.3">
      <c r="B131" s="27"/>
      <c r="Y131" s="29"/>
      <c r="Z131" s="29"/>
    </row>
    <row r="132" spans="2:26" x14ac:dyDescent="0.3">
      <c r="B132" s="27"/>
      <c r="Y132" s="29"/>
      <c r="Z132" s="29"/>
    </row>
    <row r="133" spans="2:26" x14ac:dyDescent="0.3">
      <c r="B133" s="27"/>
      <c r="Y133" s="29"/>
      <c r="Z133" s="29"/>
    </row>
    <row r="134" spans="2:26" x14ac:dyDescent="0.3">
      <c r="B134" s="27"/>
      <c r="Y134" s="29"/>
      <c r="Z134" s="29"/>
    </row>
    <row r="135" spans="2:26" x14ac:dyDescent="0.3">
      <c r="B135" s="27"/>
      <c r="Y135" s="29"/>
      <c r="Z135" s="29"/>
    </row>
    <row r="136" spans="2:26" x14ac:dyDescent="0.3">
      <c r="B136" s="27"/>
      <c r="Y136" s="29"/>
      <c r="Z136" s="29"/>
    </row>
    <row r="137" spans="2:26" x14ac:dyDescent="0.3">
      <c r="B137" s="27"/>
      <c r="Y137" s="29"/>
      <c r="Z137" s="29"/>
    </row>
    <row r="138" spans="2:26" x14ac:dyDescent="0.3">
      <c r="B138" s="27"/>
      <c r="Y138" s="29"/>
      <c r="Z138" s="29"/>
    </row>
    <row r="139" spans="2:26" x14ac:dyDescent="0.3">
      <c r="B139" s="27"/>
      <c r="Y139" s="29"/>
      <c r="Z139" s="29"/>
    </row>
    <row r="140" spans="2:26" x14ac:dyDescent="0.3">
      <c r="B140" s="27"/>
      <c r="Y140" s="29"/>
      <c r="Z140" s="29"/>
    </row>
    <row r="141" spans="2:26" x14ac:dyDescent="0.3">
      <c r="B141" s="27"/>
      <c r="Y141" s="29"/>
      <c r="Z141" s="29"/>
    </row>
    <row r="142" spans="2:26" x14ac:dyDescent="0.3">
      <c r="B142" s="27"/>
      <c r="Y142" s="29"/>
      <c r="Z142" s="29"/>
    </row>
    <row r="143" spans="2:26" x14ac:dyDescent="0.3">
      <c r="B143" s="27"/>
      <c r="Y143" s="29"/>
      <c r="Z143" s="29"/>
    </row>
    <row r="144" spans="2:26" x14ac:dyDescent="0.3">
      <c r="B144" s="27"/>
      <c r="Y144" s="29"/>
      <c r="Z144" s="29"/>
    </row>
    <row r="145" spans="2:26" x14ac:dyDescent="0.3">
      <c r="B145" s="27"/>
      <c r="Y145" s="29"/>
      <c r="Z145" s="29"/>
    </row>
    <row r="146" spans="2:26" x14ac:dyDescent="0.3">
      <c r="B146" s="27"/>
      <c r="Y146" s="29"/>
      <c r="Z146" s="29"/>
    </row>
    <row r="147" spans="2:26" x14ac:dyDescent="0.3">
      <c r="B147" s="27"/>
      <c r="Y147" s="29"/>
      <c r="Z147" s="29"/>
    </row>
    <row r="148" spans="2:26" x14ac:dyDescent="0.3">
      <c r="B148" s="27"/>
      <c r="Y148" s="29"/>
      <c r="Z148" s="29"/>
    </row>
    <row r="149" spans="2:26" x14ac:dyDescent="0.3">
      <c r="B149" s="27"/>
      <c r="Y149" s="29"/>
      <c r="Z149" s="29"/>
    </row>
    <row r="150" spans="2:26" x14ac:dyDescent="0.3">
      <c r="B150" s="27"/>
      <c r="Y150" s="29"/>
      <c r="Z150" s="29"/>
    </row>
    <row r="151" spans="2:26" x14ac:dyDescent="0.3">
      <c r="B151" s="27"/>
      <c r="Y151" s="29"/>
      <c r="Z151" s="29"/>
    </row>
    <row r="152" spans="2:26" x14ac:dyDescent="0.3">
      <c r="B152" s="27"/>
      <c r="Y152" s="29"/>
      <c r="Z152" s="29"/>
    </row>
    <row r="153" spans="2:26" x14ac:dyDescent="0.3">
      <c r="B153" s="27"/>
      <c r="Y153" s="29"/>
      <c r="Z153" s="29"/>
    </row>
    <row r="154" spans="2:26" x14ac:dyDescent="0.3">
      <c r="B154" s="27"/>
      <c r="Y154" s="29"/>
      <c r="Z154" s="29"/>
    </row>
    <row r="155" spans="2:26" x14ac:dyDescent="0.3">
      <c r="B155" s="27"/>
      <c r="Y155" s="29"/>
      <c r="Z155" s="29"/>
    </row>
    <row r="156" spans="2:26" x14ac:dyDescent="0.3">
      <c r="B156" s="27"/>
      <c r="Y156" s="29"/>
      <c r="Z156" s="29"/>
    </row>
    <row r="157" spans="2:26" x14ac:dyDescent="0.3">
      <c r="B157" s="27"/>
      <c r="Y157" s="29"/>
      <c r="Z157" s="29"/>
    </row>
    <row r="158" spans="2:26" x14ac:dyDescent="0.3">
      <c r="B158" s="27"/>
      <c r="Y158" s="29"/>
      <c r="Z158" s="29"/>
    </row>
    <row r="159" spans="2:26" x14ac:dyDescent="0.3">
      <c r="B159" s="27"/>
      <c r="Y159" s="29"/>
      <c r="Z159" s="29"/>
    </row>
    <row r="160" spans="2:26" x14ac:dyDescent="0.3">
      <c r="B160" s="27"/>
      <c r="Y160" s="29"/>
      <c r="Z160" s="29"/>
    </row>
    <row r="161" spans="2:26" x14ac:dyDescent="0.3">
      <c r="B161" s="27"/>
      <c r="Y161" s="29"/>
      <c r="Z161" s="29"/>
    </row>
    <row r="162" spans="2:26" x14ac:dyDescent="0.3">
      <c r="B162" s="27"/>
      <c r="Y162" s="29"/>
      <c r="Z162" s="29"/>
    </row>
    <row r="163" spans="2:26" x14ac:dyDescent="0.3">
      <c r="B163" s="27"/>
      <c r="Y163" s="29"/>
      <c r="Z163" s="29"/>
    </row>
    <row r="164" spans="2:26" x14ac:dyDescent="0.3">
      <c r="B164" s="27"/>
      <c r="Y164" s="29"/>
      <c r="Z164" s="29"/>
    </row>
    <row r="165" spans="2:26" x14ac:dyDescent="0.3">
      <c r="B165" s="27"/>
      <c r="Y165" s="29"/>
      <c r="Z165" s="29"/>
    </row>
    <row r="166" spans="2:26" x14ac:dyDescent="0.3">
      <c r="B166" s="27"/>
      <c r="Y166" s="29"/>
      <c r="Z166" s="29"/>
    </row>
    <row r="167" spans="2:26" x14ac:dyDescent="0.3">
      <c r="B167" s="27"/>
      <c r="Y167" s="29"/>
      <c r="Z167" s="29"/>
    </row>
    <row r="168" spans="2:26" x14ac:dyDescent="0.3">
      <c r="B168" s="27"/>
      <c r="Y168" s="29"/>
      <c r="Z168" s="29"/>
    </row>
    <row r="169" spans="2:26" x14ac:dyDescent="0.3">
      <c r="B169" s="27"/>
      <c r="Y169" s="29"/>
      <c r="Z169" s="29"/>
    </row>
    <row r="170" spans="2:26" x14ac:dyDescent="0.3">
      <c r="B170" s="27"/>
      <c r="Y170" s="29"/>
      <c r="Z170" s="29"/>
    </row>
    <row r="171" spans="2:26" x14ac:dyDescent="0.3">
      <c r="B171" s="27"/>
      <c r="Y171" s="29"/>
      <c r="Z171" s="29"/>
    </row>
    <row r="172" spans="2:26" x14ac:dyDescent="0.3">
      <c r="B172" s="27"/>
      <c r="Y172" s="29"/>
      <c r="Z172" s="29"/>
    </row>
    <row r="173" spans="2:26" x14ac:dyDescent="0.3">
      <c r="B173" s="27"/>
      <c r="Y173" s="29"/>
      <c r="Z173" s="29"/>
    </row>
    <row r="174" spans="2:26" x14ac:dyDescent="0.3">
      <c r="B174" s="27"/>
      <c r="Y174" s="29"/>
      <c r="Z174" s="29"/>
    </row>
    <row r="175" spans="2:26" x14ac:dyDescent="0.3">
      <c r="B175" s="27"/>
      <c r="Y175" s="29"/>
      <c r="Z175" s="29"/>
    </row>
    <row r="176" spans="2:26" x14ac:dyDescent="0.3">
      <c r="B176" s="27"/>
      <c r="Y176" s="29"/>
      <c r="Z176" s="29"/>
    </row>
    <row r="177" spans="2:26" x14ac:dyDescent="0.3">
      <c r="B177" s="27"/>
      <c r="Y177" s="29"/>
      <c r="Z177" s="29"/>
    </row>
    <row r="178" spans="2:26" x14ac:dyDescent="0.3">
      <c r="B178" s="27"/>
      <c r="Y178" s="29"/>
      <c r="Z178" s="29"/>
    </row>
    <row r="179" spans="2:26" x14ac:dyDescent="0.3">
      <c r="B179" s="27"/>
      <c r="Y179" s="29"/>
      <c r="Z179" s="29"/>
    </row>
    <row r="180" spans="2:26" x14ac:dyDescent="0.3">
      <c r="B180" s="27"/>
      <c r="Y180" s="29"/>
      <c r="Z180" s="29"/>
    </row>
    <row r="181" spans="2:26" x14ac:dyDescent="0.3">
      <c r="B181" s="27"/>
      <c r="Y181" s="29"/>
      <c r="Z181" s="29"/>
    </row>
    <row r="182" spans="2:26" x14ac:dyDescent="0.3">
      <c r="B182" s="27"/>
      <c r="Y182" s="29"/>
      <c r="Z182" s="29"/>
    </row>
    <row r="183" spans="2:26" x14ac:dyDescent="0.3">
      <c r="B183" s="27"/>
      <c r="Y183" s="29"/>
      <c r="Z183" s="29"/>
    </row>
    <row r="184" spans="2:26" x14ac:dyDescent="0.3">
      <c r="B184" s="27"/>
      <c r="Y184" s="29"/>
      <c r="Z184" s="29"/>
    </row>
    <row r="185" spans="2:26" x14ac:dyDescent="0.3">
      <c r="B185" s="27"/>
      <c r="Y185" s="29"/>
      <c r="Z185" s="29"/>
    </row>
    <row r="186" spans="2:26" x14ac:dyDescent="0.3">
      <c r="B186" s="27"/>
      <c r="Y186" s="29"/>
      <c r="Z186" s="29"/>
    </row>
    <row r="187" spans="2:26" x14ac:dyDescent="0.3">
      <c r="B187" s="27"/>
      <c r="Y187" s="29"/>
      <c r="Z187" s="29"/>
    </row>
    <row r="188" spans="2:26" x14ac:dyDescent="0.3">
      <c r="B188" s="27"/>
      <c r="Y188" s="29"/>
      <c r="Z188" s="29"/>
    </row>
    <row r="189" spans="2:26" x14ac:dyDescent="0.3">
      <c r="B189" s="27"/>
      <c r="Y189" s="29"/>
      <c r="Z189" s="29"/>
    </row>
    <row r="190" spans="2:26" x14ac:dyDescent="0.3">
      <c r="B190" s="27"/>
      <c r="Y190" s="29"/>
      <c r="Z190" s="29"/>
    </row>
    <row r="191" spans="2:26" x14ac:dyDescent="0.3">
      <c r="B191" s="27"/>
      <c r="Y191" s="29"/>
      <c r="Z191" s="29"/>
    </row>
    <row r="192" spans="2:26" x14ac:dyDescent="0.3">
      <c r="B192" s="27"/>
      <c r="Y192" s="29"/>
      <c r="Z192" s="29"/>
    </row>
    <row r="193" spans="2:26" x14ac:dyDescent="0.3">
      <c r="B193" s="27"/>
      <c r="Y193" s="29"/>
      <c r="Z193" s="29"/>
    </row>
    <row r="194" spans="2:26" x14ac:dyDescent="0.3">
      <c r="B194" s="27"/>
      <c r="Y194" s="29"/>
      <c r="Z194" s="29"/>
    </row>
    <row r="195" spans="2:26" x14ac:dyDescent="0.3">
      <c r="B195" s="27"/>
      <c r="Y195" s="29"/>
      <c r="Z195" s="29"/>
    </row>
    <row r="196" spans="2:26" x14ac:dyDescent="0.3">
      <c r="B196" s="27"/>
      <c r="Y196" s="29"/>
      <c r="Z196" s="29"/>
    </row>
    <row r="197" spans="2:26" x14ac:dyDescent="0.3">
      <c r="B197" s="27"/>
      <c r="Y197" s="29"/>
      <c r="Z197" s="29"/>
    </row>
    <row r="198" spans="2:26" x14ac:dyDescent="0.3">
      <c r="B198" s="27"/>
      <c r="Y198" s="29"/>
      <c r="Z198" s="29"/>
    </row>
    <row r="199" spans="2:26" x14ac:dyDescent="0.3">
      <c r="B199" s="27"/>
      <c r="Y199" s="29"/>
      <c r="Z199" s="29"/>
    </row>
    <row r="200" spans="2:26" x14ac:dyDescent="0.3">
      <c r="B200" s="27"/>
      <c r="Y200" s="29"/>
      <c r="Z200" s="29"/>
    </row>
    <row r="201" spans="2:26" x14ac:dyDescent="0.3">
      <c r="B201" s="27"/>
      <c r="Y201" s="29"/>
      <c r="Z201" s="29"/>
    </row>
    <row r="202" spans="2:26" x14ac:dyDescent="0.3">
      <c r="B202" s="27"/>
      <c r="Y202" s="29"/>
      <c r="Z202" s="29"/>
    </row>
    <row r="203" spans="2:26" x14ac:dyDescent="0.3">
      <c r="B203" s="27"/>
      <c r="Y203" s="29"/>
      <c r="Z203" s="29"/>
    </row>
    <row r="204" spans="2:26" x14ac:dyDescent="0.3">
      <c r="B204" s="27"/>
      <c r="Y204" s="29"/>
      <c r="Z204" s="29"/>
    </row>
    <row r="205" spans="2:26" x14ac:dyDescent="0.3">
      <c r="B205" s="27"/>
      <c r="Y205" s="29"/>
      <c r="Z205" s="29"/>
    </row>
    <row r="206" spans="2:26" x14ac:dyDescent="0.3">
      <c r="B206" s="27"/>
      <c r="Y206" s="29"/>
      <c r="Z206" s="29"/>
    </row>
    <row r="207" spans="2:26" x14ac:dyDescent="0.3">
      <c r="B207" s="27"/>
      <c r="Y207" s="29"/>
      <c r="Z207" s="29"/>
    </row>
    <row r="208" spans="2:26" x14ac:dyDescent="0.3">
      <c r="B208" s="27"/>
      <c r="Y208" s="29"/>
      <c r="Z208" s="29"/>
    </row>
    <row r="209" spans="2:26" x14ac:dyDescent="0.3">
      <c r="B209" s="27"/>
      <c r="Y209" s="29"/>
      <c r="Z209" s="29"/>
    </row>
    <row r="210" spans="2:26" x14ac:dyDescent="0.3">
      <c r="B210" s="27"/>
      <c r="Y210" s="29"/>
      <c r="Z210" s="29"/>
    </row>
    <row r="211" spans="2:26" x14ac:dyDescent="0.3">
      <c r="B211" s="27"/>
      <c r="Y211" s="29"/>
      <c r="Z211" s="29"/>
    </row>
    <row r="212" spans="2:26" x14ac:dyDescent="0.3">
      <c r="B212" s="27"/>
      <c r="Y212" s="29"/>
      <c r="Z212" s="29"/>
    </row>
    <row r="213" spans="2:26" x14ac:dyDescent="0.3">
      <c r="B213" s="27"/>
      <c r="Y213" s="29"/>
      <c r="Z213" s="29"/>
    </row>
    <row r="214" spans="2:26" x14ac:dyDescent="0.3">
      <c r="B214" s="27"/>
      <c r="Y214" s="29"/>
      <c r="Z214" s="29"/>
    </row>
    <row r="215" spans="2:26" x14ac:dyDescent="0.3">
      <c r="B215" s="27"/>
      <c r="Y215" s="29"/>
      <c r="Z215" s="29"/>
    </row>
    <row r="216" spans="2:26" x14ac:dyDescent="0.3">
      <c r="B216" s="27"/>
      <c r="Y216" s="29"/>
      <c r="Z216" s="29"/>
    </row>
    <row r="217" spans="2:26" x14ac:dyDescent="0.3">
      <c r="B217" s="27"/>
      <c r="Y217" s="29"/>
      <c r="Z217" s="29"/>
    </row>
    <row r="218" spans="2:26" x14ac:dyDescent="0.3">
      <c r="B218" s="27"/>
      <c r="Y218" s="29"/>
      <c r="Z218" s="29"/>
    </row>
    <row r="219" spans="2:26" x14ac:dyDescent="0.3">
      <c r="B219" s="27"/>
      <c r="Y219" s="29"/>
      <c r="Z219" s="29"/>
    </row>
    <row r="220" spans="2:26" x14ac:dyDescent="0.3">
      <c r="B220" s="27"/>
      <c r="Y220" s="29"/>
      <c r="Z220" s="29"/>
    </row>
    <row r="221" spans="2:26" x14ac:dyDescent="0.3">
      <c r="B221" s="27"/>
      <c r="Y221" s="29"/>
      <c r="Z221" s="29"/>
    </row>
    <row r="222" spans="2:26" x14ac:dyDescent="0.3">
      <c r="B222" s="27"/>
      <c r="Y222" s="29"/>
      <c r="Z222" s="29"/>
    </row>
    <row r="223" spans="2:26" x14ac:dyDescent="0.3">
      <c r="B223" s="27"/>
      <c r="Y223" s="29"/>
      <c r="Z223" s="29"/>
    </row>
    <row r="224" spans="2:26" x14ac:dyDescent="0.3">
      <c r="B224" s="27"/>
      <c r="Y224" s="29"/>
      <c r="Z224" s="29"/>
    </row>
    <row r="225" spans="2:26" x14ac:dyDescent="0.3">
      <c r="B225" s="27"/>
      <c r="Y225" s="29"/>
      <c r="Z225" s="29"/>
    </row>
    <row r="226" spans="2:26" x14ac:dyDescent="0.3">
      <c r="B226" s="27"/>
      <c r="Y226" s="29"/>
      <c r="Z226" s="29"/>
    </row>
    <row r="227" spans="2:26" x14ac:dyDescent="0.3">
      <c r="B227" s="27"/>
      <c r="Y227" s="29"/>
      <c r="Z227" s="29"/>
    </row>
    <row r="228" spans="2:26" x14ac:dyDescent="0.3">
      <c r="B228" s="27"/>
      <c r="Y228" s="29"/>
      <c r="Z228" s="29"/>
    </row>
    <row r="229" spans="2:26" x14ac:dyDescent="0.3">
      <c r="B229" s="27"/>
      <c r="Y229" s="29"/>
      <c r="Z229" s="29"/>
    </row>
    <row r="230" spans="2:26" x14ac:dyDescent="0.3">
      <c r="B230" s="27"/>
      <c r="Y230" s="29"/>
      <c r="Z230" s="29"/>
    </row>
    <row r="231" spans="2:26" x14ac:dyDescent="0.3">
      <c r="B231" s="27"/>
      <c r="Y231" s="29"/>
      <c r="Z231" s="29"/>
    </row>
    <row r="232" spans="2:26" x14ac:dyDescent="0.3">
      <c r="B232" s="27"/>
      <c r="Y232" s="29"/>
      <c r="Z232" s="29"/>
    </row>
    <row r="233" spans="2:26" x14ac:dyDescent="0.3">
      <c r="B233" s="27"/>
      <c r="Y233" s="29"/>
      <c r="Z233" s="29"/>
    </row>
    <row r="234" spans="2:26" x14ac:dyDescent="0.3">
      <c r="B234" s="27"/>
      <c r="Y234" s="29"/>
      <c r="Z234" s="29"/>
    </row>
    <row r="235" spans="2:26" x14ac:dyDescent="0.3">
      <c r="B235" s="27"/>
      <c r="Y235" s="29"/>
      <c r="Z235" s="29"/>
    </row>
    <row r="236" spans="2:26" x14ac:dyDescent="0.3">
      <c r="B236" s="27"/>
      <c r="Y236" s="29"/>
      <c r="Z236" s="29"/>
    </row>
    <row r="237" spans="2:26" x14ac:dyDescent="0.3">
      <c r="B237" s="27"/>
      <c r="Y237" s="29"/>
      <c r="Z237" s="29"/>
    </row>
    <row r="238" spans="2:26" x14ac:dyDescent="0.3">
      <c r="B238" s="27"/>
      <c r="Y238" s="29"/>
      <c r="Z238" s="29"/>
    </row>
    <row r="239" spans="2:26" x14ac:dyDescent="0.3">
      <c r="B239" s="27"/>
      <c r="Y239" s="29"/>
      <c r="Z239" s="29"/>
    </row>
    <row r="240" spans="2:26" x14ac:dyDescent="0.3">
      <c r="B240" s="27"/>
      <c r="Y240" s="29"/>
      <c r="Z240" s="29"/>
    </row>
    <row r="241" spans="2:26" x14ac:dyDescent="0.3">
      <c r="B241" s="27"/>
      <c r="Y241" s="29"/>
      <c r="Z241" s="29"/>
    </row>
    <row r="242" spans="2:26" x14ac:dyDescent="0.3">
      <c r="B242" s="27"/>
      <c r="Y242" s="29"/>
      <c r="Z242" s="29"/>
    </row>
    <row r="243" spans="2:26" x14ac:dyDescent="0.3">
      <c r="B243" s="27"/>
      <c r="Y243" s="29"/>
      <c r="Z243" s="29"/>
    </row>
    <row r="244" spans="2:26" x14ac:dyDescent="0.3">
      <c r="B244" s="27"/>
      <c r="Y244" s="29"/>
      <c r="Z244" s="29"/>
    </row>
    <row r="245" spans="2:26" x14ac:dyDescent="0.3">
      <c r="B245" s="27"/>
      <c r="Y245" s="29"/>
      <c r="Z245" s="29"/>
    </row>
    <row r="246" spans="2:26" x14ac:dyDescent="0.3">
      <c r="B246" s="27"/>
      <c r="Y246" s="29"/>
      <c r="Z246" s="29"/>
    </row>
    <row r="247" spans="2:26" x14ac:dyDescent="0.3">
      <c r="B247" s="27"/>
      <c r="Y247" s="29"/>
      <c r="Z247" s="29"/>
    </row>
    <row r="248" spans="2:26" x14ac:dyDescent="0.3">
      <c r="B248" s="27"/>
      <c r="Y248" s="29"/>
      <c r="Z248" s="29"/>
    </row>
    <row r="249" spans="2:26" x14ac:dyDescent="0.3">
      <c r="B249" s="27"/>
      <c r="Y249" s="29"/>
      <c r="Z249" s="29"/>
    </row>
    <row r="250" spans="2:26" x14ac:dyDescent="0.3">
      <c r="B250" s="27"/>
      <c r="Y250" s="29"/>
      <c r="Z250" s="29"/>
    </row>
    <row r="251" spans="2:26" x14ac:dyDescent="0.3">
      <c r="B251" s="27"/>
      <c r="Y251" s="29"/>
      <c r="Z251" s="29"/>
    </row>
    <row r="252" spans="2:26" x14ac:dyDescent="0.3">
      <c r="B252" s="27"/>
      <c r="Y252" s="29"/>
      <c r="Z252" s="29"/>
    </row>
    <row r="253" spans="2:26" x14ac:dyDescent="0.3">
      <c r="B253" s="27"/>
      <c r="Y253" s="29"/>
      <c r="Z253" s="29"/>
    </row>
    <row r="254" spans="2:26" x14ac:dyDescent="0.3">
      <c r="B254" s="27"/>
      <c r="Y254" s="29"/>
      <c r="Z254" s="29"/>
    </row>
    <row r="255" spans="2:26" x14ac:dyDescent="0.3">
      <c r="B255" s="27"/>
      <c r="Y255" s="29"/>
      <c r="Z255" s="29"/>
    </row>
    <row r="256" spans="2:26" x14ac:dyDescent="0.3">
      <c r="B256" s="27"/>
      <c r="Y256" s="29"/>
      <c r="Z256" s="29"/>
    </row>
    <row r="257" spans="2:26" x14ac:dyDescent="0.3">
      <c r="B257" s="27"/>
      <c r="Y257" s="29"/>
      <c r="Z257" s="29"/>
    </row>
    <row r="258" spans="2:26" x14ac:dyDescent="0.3">
      <c r="B258" s="27"/>
      <c r="Y258" s="29"/>
      <c r="Z258" s="29"/>
    </row>
    <row r="259" spans="2:26" x14ac:dyDescent="0.3">
      <c r="B259" s="27"/>
      <c r="Y259" s="29"/>
      <c r="Z259" s="29"/>
    </row>
    <row r="260" spans="2:26" x14ac:dyDescent="0.3">
      <c r="B260" s="27"/>
      <c r="Y260" s="29"/>
      <c r="Z260" s="29"/>
    </row>
    <row r="261" spans="2:26" x14ac:dyDescent="0.3">
      <c r="B261" s="27"/>
      <c r="Y261" s="29"/>
      <c r="Z261" s="29"/>
    </row>
    <row r="262" spans="2:26" x14ac:dyDescent="0.3">
      <c r="B262" s="27"/>
      <c r="Y262" s="29"/>
      <c r="Z262" s="29"/>
    </row>
    <row r="263" spans="2:26" x14ac:dyDescent="0.3">
      <c r="B263" s="27"/>
      <c r="Y263" s="29"/>
      <c r="Z263" s="29"/>
    </row>
    <row r="264" spans="2:26" x14ac:dyDescent="0.3">
      <c r="B264" s="27"/>
      <c r="Y264" s="29"/>
      <c r="Z264" s="29"/>
    </row>
    <row r="265" spans="2:26" x14ac:dyDescent="0.3">
      <c r="B265" s="27"/>
      <c r="Y265" s="29"/>
      <c r="Z265" s="29"/>
    </row>
    <row r="266" spans="2:26" x14ac:dyDescent="0.3">
      <c r="B266" s="27"/>
      <c r="Y266" s="29"/>
      <c r="Z266" s="29"/>
    </row>
    <row r="267" spans="2:26" x14ac:dyDescent="0.3">
      <c r="B267" s="27"/>
      <c r="Y267" s="29"/>
      <c r="Z267" s="29"/>
    </row>
    <row r="268" spans="2:26" x14ac:dyDescent="0.3">
      <c r="B268" s="27"/>
      <c r="Y268" s="29"/>
      <c r="Z268" s="29"/>
    </row>
    <row r="269" spans="2:26" x14ac:dyDescent="0.3">
      <c r="B269" s="27"/>
      <c r="Y269" s="29"/>
      <c r="Z269" s="29"/>
    </row>
    <row r="270" spans="2:26" x14ac:dyDescent="0.3">
      <c r="B270" s="27"/>
      <c r="Y270" s="29"/>
      <c r="Z270" s="29"/>
    </row>
    <row r="271" spans="2:26" x14ac:dyDescent="0.3">
      <c r="B271" s="27"/>
      <c r="Y271" s="29"/>
      <c r="Z271" s="29"/>
    </row>
    <row r="272" spans="2:26" x14ac:dyDescent="0.3">
      <c r="B272" s="27"/>
      <c r="Y272" s="29"/>
      <c r="Z272" s="29"/>
    </row>
    <row r="273" spans="2:26" x14ac:dyDescent="0.3">
      <c r="B273" s="27"/>
      <c r="Y273" s="29"/>
      <c r="Z273" s="29"/>
    </row>
    <row r="274" spans="2:26" x14ac:dyDescent="0.3">
      <c r="B274" s="27"/>
      <c r="Y274" s="29"/>
      <c r="Z274" s="29"/>
    </row>
    <row r="275" spans="2:26" x14ac:dyDescent="0.3">
      <c r="B275" s="27"/>
      <c r="Y275" s="29"/>
      <c r="Z275" s="29"/>
    </row>
    <row r="276" spans="2:26" x14ac:dyDescent="0.3">
      <c r="B276" s="27"/>
      <c r="Y276" s="29"/>
      <c r="Z276" s="29"/>
    </row>
    <row r="277" spans="2:26" x14ac:dyDescent="0.3">
      <c r="B277" s="27"/>
      <c r="Y277" s="29"/>
      <c r="Z277" s="29"/>
    </row>
    <row r="278" spans="2:26" x14ac:dyDescent="0.3">
      <c r="B278" s="27"/>
      <c r="Y278" s="29"/>
      <c r="Z278" s="29"/>
    </row>
    <row r="279" spans="2:26" x14ac:dyDescent="0.3">
      <c r="B279" s="27"/>
      <c r="Y279" s="29"/>
      <c r="Z279" s="29"/>
    </row>
    <row r="280" spans="2:26" x14ac:dyDescent="0.3">
      <c r="B280" s="27"/>
      <c r="Y280" s="29"/>
      <c r="Z280" s="29"/>
    </row>
    <row r="281" spans="2:26" x14ac:dyDescent="0.3">
      <c r="B281" s="27"/>
      <c r="Y281" s="29"/>
      <c r="Z281" s="29"/>
    </row>
    <row r="282" spans="2:26" x14ac:dyDescent="0.3">
      <c r="B282" s="27"/>
      <c r="Y282" s="29"/>
      <c r="Z282" s="29"/>
    </row>
    <row r="283" spans="2:26" x14ac:dyDescent="0.3">
      <c r="B283" s="27"/>
      <c r="Y283" s="29"/>
      <c r="Z283" s="29"/>
    </row>
    <row r="284" spans="2:26" x14ac:dyDescent="0.3">
      <c r="B284" s="27"/>
      <c r="Y284" s="29"/>
      <c r="Z284" s="29"/>
    </row>
    <row r="285" spans="2:26" x14ac:dyDescent="0.3">
      <c r="B285" s="27"/>
      <c r="Y285" s="29"/>
      <c r="Z285" s="29"/>
    </row>
    <row r="286" spans="2:26" x14ac:dyDescent="0.3">
      <c r="B286" s="27"/>
      <c r="Y286" s="29"/>
      <c r="Z286" s="29"/>
    </row>
    <row r="287" spans="2:26" x14ac:dyDescent="0.3">
      <c r="B287" s="27"/>
      <c r="Y287" s="29"/>
      <c r="Z287" s="29"/>
    </row>
    <row r="288" spans="2:26" x14ac:dyDescent="0.3">
      <c r="B288" s="27"/>
      <c r="Y288" s="29"/>
      <c r="Z288" s="29"/>
    </row>
    <row r="289" spans="2:26" x14ac:dyDescent="0.3">
      <c r="B289" s="27"/>
      <c r="Y289" s="29"/>
      <c r="Z289" s="29"/>
    </row>
    <row r="290" spans="2:26" x14ac:dyDescent="0.3">
      <c r="B290" s="27"/>
      <c r="Y290" s="29"/>
      <c r="Z290" s="29"/>
    </row>
    <row r="291" spans="2:26" x14ac:dyDescent="0.3">
      <c r="B291" s="27"/>
      <c r="Y291" s="29"/>
      <c r="Z291" s="29"/>
    </row>
    <row r="292" spans="2:26" x14ac:dyDescent="0.3">
      <c r="B292" s="27"/>
      <c r="Y292" s="29"/>
      <c r="Z292" s="29"/>
    </row>
    <row r="293" spans="2:26" x14ac:dyDescent="0.3">
      <c r="B293" s="27"/>
      <c r="Y293" s="29"/>
      <c r="Z293" s="29"/>
    </row>
    <row r="294" spans="2:26" x14ac:dyDescent="0.3">
      <c r="B294" s="27"/>
      <c r="Y294" s="29"/>
      <c r="Z294" s="29"/>
    </row>
    <row r="295" spans="2:26" x14ac:dyDescent="0.3">
      <c r="B295" s="27"/>
      <c r="Y295" s="29"/>
      <c r="Z295" s="29"/>
    </row>
    <row r="296" spans="2:26" x14ac:dyDescent="0.3">
      <c r="B296" s="27"/>
      <c r="Y296" s="29"/>
      <c r="Z296" s="29"/>
    </row>
    <row r="297" spans="2:26" x14ac:dyDescent="0.3">
      <c r="B297" s="27"/>
      <c r="Y297" s="29"/>
      <c r="Z297" s="29"/>
    </row>
    <row r="298" spans="2:26" x14ac:dyDescent="0.3">
      <c r="B298" s="27"/>
      <c r="Y298" s="29"/>
      <c r="Z298" s="29"/>
    </row>
    <row r="299" spans="2:26" x14ac:dyDescent="0.3">
      <c r="B299" s="27"/>
      <c r="Y299" s="29"/>
      <c r="Z299" s="29"/>
    </row>
    <row r="300" spans="2:26" x14ac:dyDescent="0.3">
      <c r="B300" s="27"/>
      <c r="Y300" s="29"/>
      <c r="Z300" s="29"/>
    </row>
    <row r="301" spans="2:26" x14ac:dyDescent="0.3">
      <c r="B301" s="27"/>
      <c r="Y301" s="29"/>
      <c r="Z301" s="29"/>
    </row>
    <row r="302" spans="2:26" x14ac:dyDescent="0.3">
      <c r="B302" s="27"/>
      <c r="Y302" s="29"/>
      <c r="Z302" s="29"/>
    </row>
    <row r="303" spans="2:26" x14ac:dyDescent="0.3">
      <c r="B303" s="27"/>
      <c r="Y303" s="29"/>
      <c r="Z303" s="29"/>
    </row>
    <row r="304" spans="2:26" x14ac:dyDescent="0.3">
      <c r="B304" s="27"/>
      <c r="Y304" s="29"/>
      <c r="Z304" s="29"/>
    </row>
    <row r="305" spans="2:26" x14ac:dyDescent="0.3">
      <c r="B305" s="27"/>
      <c r="Y305" s="29"/>
      <c r="Z305" s="29"/>
    </row>
    <row r="306" spans="2:26" x14ac:dyDescent="0.3">
      <c r="B306" s="27"/>
      <c r="Y306" s="29"/>
      <c r="Z306" s="29"/>
    </row>
    <row r="307" spans="2:26" x14ac:dyDescent="0.3">
      <c r="B307" s="27"/>
      <c r="Y307" s="29"/>
      <c r="Z307" s="29"/>
    </row>
    <row r="308" spans="2:26" x14ac:dyDescent="0.3">
      <c r="B308" s="27"/>
      <c r="Y308" s="29"/>
      <c r="Z308" s="29"/>
    </row>
    <row r="309" spans="2:26" x14ac:dyDescent="0.3">
      <c r="B309" s="27"/>
      <c r="Y309" s="29"/>
      <c r="Z309" s="29"/>
    </row>
    <row r="310" spans="2:26" x14ac:dyDescent="0.3">
      <c r="B310" s="27"/>
      <c r="Y310" s="29"/>
      <c r="Z310" s="29"/>
    </row>
    <row r="311" spans="2:26" x14ac:dyDescent="0.3">
      <c r="B311" s="27"/>
      <c r="Y311" s="29"/>
      <c r="Z311" s="29"/>
    </row>
    <row r="312" spans="2:26" x14ac:dyDescent="0.3">
      <c r="B312" s="27"/>
      <c r="Y312" s="29"/>
      <c r="Z312" s="29"/>
    </row>
    <row r="313" spans="2:26" x14ac:dyDescent="0.3">
      <c r="B313" s="27"/>
      <c r="Y313" s="29"/>
      <c r="Z313" s="29"/>
    </row>
    <row r="314" spans="2:26" x14ac:dyDescent="0.3">
      <c r="B314" s="27"/>
      <c r="Y314" s="29"/>
      <c r="Z314" s="29"/>
    </row>
    <row r="315" spans="2:26" x14ac:dyDescent="0.3">
      <c r="B315" s="27"/>
      <c r="Y315" s="29"/>
      <c r="Z315" s="29"/>
    </row>
    <row r="316" spans="2:26" x14ac:dyDescent="0.3">
      <c r="B316" s="27"/>
      <c r="Y316" s="29"/>
      <c r="Z316" s="29"/>
    </row>
    <row r="317" spans="2:26" x14ac:dyDescent="0.3">
      <c r="B317" s="27"/>
      <c r="Y317" s="29"/>
      <c r="Z317" s="29"/>
    </row>
    <row r="318" spans="2:26" x14ac:dyDescent="0.3">
      <c r="B318" s="27"/>
      <c r="Y318" s="29"/>
      <c r="Z318" s="29"/>
    </row>
    <row r="319" spans="2:26" x14ac:dyDescent="0.3">
      <c r="B319" s="27"/>
      <c r="Y319" s="29"/>
      <c r="Z319" s="29"/>
    </row>
    <row r="320" spans="2:26" x14ac:dyDescent="0.3">
      <c r="B320" s="27"/>
      <c r="Y320" s="29"/>
      <c r="Z320" s="29"/>
    </row>
    <row r="321" spans="2:26" x14ac:dyDescent="0.3">
      <c r="B321" s="27"/>
      <c r="Y321" s="29"/>
      <c r="Z321" s="29"/>
    </row>
    <row r="322" spans="2:26" x14ac:dyDescent="0.3">
      <c r="B322" s="27"/>
      <c r="Y322" s="29"/>
      <c r="Z322" s="29"/>
    </row>
    <row r="323" spans="2:26" x14ac:dyDescent="0.3">
      <c r="B323" s="27"/>
      <c r="Y323" s="29"/>
      <c r="Z323" s="29"/>
    </row>
    <row r="324" spans="2:26" x14ac:dyDescent="0.3">
      <c r="B324" s="27"/>
      <c r="Y324" s="29"/>
      <c r="Z324" s="29"/>
    </row>
    <row r="325" spans="2:26" x14ac:dyDescent="0.3">
      <c r="B325" s="27"/>
      <c r="Y325" s="29"/>
      <c r="Z325" s="29"/>
    </row>
    <row r="326" spans="2:26" x14ac:dyDescent="0.3">
      <c r="B326" s="27"/>
      <c r="Y326" s="29"/>
      <c r="Z326" s="29"/>
    </row>
    <row r="327" spans="2:26" x14ac:dyDescent="0.3">
      <c r="B327" s="27"/>
      <c r="Y327" s="29"/>
      <c r="Z327" s="29"/>
    </row>
    <row r="328" spans="2:26" x14ac:dyDescent="0.3">
      <c r="B328" s="27"/>
      <c r="Y328" s="29"/>
      <c r="Z328" s="29"/>
    </row>
    <row r="329" spans="2:26" x14ac:dyDescent="0.3">
      <c r="B329" s="27"/>
      <c r="Y329" s="29"/>
      <c r="Z329" s="29"/>
    </row>
    <row r="330" spans="2:26" x14ac:dyDescent="0.3">
      <c r="B330" s="27"/>
      <c r="Y330" s="29"/>
      <c r="Z330" s="29"/>
    </row>
    <row r="331" spans="2:26" x14ac:dyDescent="0.3">
      <c r="B331" s="27"/>
      <c r="Y331" s="29"/>
      <c r="Z331" s="29"/>
    </row>
    <row r="332" spans="2:26" x14ac:dyDescent="0.3">
      <c r="B332" s="27"/>
      <c r="Y332" s="29"/>
      <c r="Z332" s="29"/>
    </row>
    <row r="333" spans="2:26" x14ac:dyDescent="0.3">
      <c r="B333" s="27"/>
      <c r="Y333" s="29"/>
      <c r="Z333" s="29"/>
    </row>
    <row r="334" spans="2:26" x14ac:dyDescent="0.3">
      <c r="B334" s="27"/>
      <c r="Y334" s="29"/>
      <c r="Z334" s="29"/>
    </row>
    <row r="335" spans="2:26" x14ac:dyDescent="0.3">
      <c r="B335" s="27"/>
      <c r="Y335" s="29"/>
      <c r="Z335" s="29"/>
    </row>
    <row r="336" spans="2:26" x14ac:dyDescent="0.3">
      <c r="B336" s="27"/>
      <c r="Y336" s="29"/>
      <c r="Z336" s="29"/>
    </row>
    <row r="337" spans="2:26" x14ac:dyDescent="0.3">
      <c r="B337" s="27"/>
      <c r="Y337" s="29"/>
      <c r="Z337" s="29"/>
    </row>
    <row r="338" spans="2:26" x14ac:dyDescent="0.3">
      <c r="B338" s="27"/>
      <c r="Y338" s="29"/>
      <c r="Z338" s="29"/>
    </row>
    <row r="339" spans="2:26" x14ac:dyDescent="0.3">
      <c r="B339" s="27"/>
      <c r="Y339" s="29"/>
      <c r="Z339" s="29"/>
    </row>
    <row r="340" spans="2:26" x14ac:dyDescent="0.3">
      <c r="B340" s="27"/>
      <c r="Y340" s="29"/>
      <c r="Z340" s="29"/>
    </row>
    <row r="341" spans="2:26" x14ac:dyDescent="0.3">
      <c r="B341" s="27"/>
      <c r="Y341" s="29"/>
      <c r="Z341" s="29"/>
    </row>
    <row r="342" spans="2:26" x14ac:dyDescent="0.3">
      <c r="B342" s="27"/>
      <c r="Y342" s="29"/>
      <c r="Z342" s="29"/>
    </row>
    <row r="343" spans="2:26" x14ac:dyDescent="0.3">
      <c r="B343" s="27"/>
      <c r="Y343" s="29"/>
      <c r="Z343" s="29"/>
    </row>
    <row r="344" spans="2:26" x14ac:dyDescent="0.3">
      <c r="B344" s="27"/>
      <c r="Y344" s="29"/>
      <c r="Z344" s="29"/>
    </row>
    <row r="345" spans="2:26" x14ac:dyDescent="0.3">
      <c r="B345" s="27"/>
      <c r="Y345" s="29"/>
      <c r="Z345" s="29"/>
    </row>
    <row r="346" spans="2:26" x14ac:dyDescent="0.3">
      <c r="B346" s="27"/>
      <c r="Y346" s="29"/>
      <c r="Z346" s="29"/>
    </row>
    <row r="347" spans="2:26" x14ac:dyDescent="0.3">
      <c r="B347" s="27"/>
      <c r="Y347" s="29"/>
      <c r="Z347" s="29"/>
    </row>
    <row r="348" spans="2:26" x14ac:dyDescent="0.3">
      <c r="B348" s="27"/>
      <c r="Y348" s="29"/>
      <c r="Z348" s="29"/>
    </row>
    <row r="349" spans="2:26" x14ac:dyDescent="0.3">
      <c r="B349" s="27"/>
      <c r="Y349" s="29"/>
      <c r="Z349" s="29"/>
    </row>
    <row r="350" spans="2:26" x14ac:dyDescent="0.3">
      <c r="B350" s="27"/>
      <c r="Y350" s="29"/>
      <c r="Z350" s="29"/>
    </row>
    <row r="351" spans="2:26" x14ac:dyDescent="0.3">
      <c r="B351" s="27"/>
      <c r="Y351" s="29"/>
      <c r="Z351" s="29"/>
    </row>
    <row r="352" spans="2:26" x14ac:dyDescent="0.3">
      <c r="B352" s="27"/>
      <c r="Y352" s="29"/>
      <c r="Z352" s="29"/>
    </row>
    <row r="353" spans="2:26" x14ac:dyDescent="0.3">
      <c r="B353" s="27"/>
      <c r="Y353" s="29"/>
      <c r="Z353" s="29"/>
    </row>
    <row r="354" spans="2:26" x14ac:dyDescent="0.3">
      <c r="B354" s="27"/>
      <c r="Y354" s="29"/>
      <c r="Z354" s="29"/>
    </row>
    <row r="355" spans="2:26" x14ac:dyDescent="0.3">
      <c r="B355" s="27"/>
      <c r="Y355" s="29"/>
      <c r="Z355" s="29"/>
    </row>
    <row r="356" spans="2:26" x14ac:dyDescent="0.3">
      <c r="B356" s="27"/>
      <c r="Y356" s="29"/>
      <c r="Z356" s="29"/>
    </row>
    <row r="357" spans="2:26" x14ac:dyDescent="0.3">
      <c r="B357" s="27"/>
      <c r="Y357" s="29"/>
      <c r="Z357" s="29"/>
    </row>
    <row r="358" spans="2:26" x14ac:dyDescent="0.3">
      <c r="B358" s="27"/>
      <c r="Y358" s="29"/>
      <c r="Z358" s="29"/>
    </row>
    <row r="359" spans="2:26" x14ac:dyDescent="0.3">
      <c r="B359" s="27"/>
      <c r="Y359" s="29"/>
      <c r="Z359" s="29"/>
    </row>
    <row r="360" spans="2:26" x14ac:dyDescent="0.3">
      <c r="B360" s="27"/>
      <c r="Y360" s="29"/>
      <c r="Z360" s="29"/>
    </row>
    <row r="361" spans="2:26" x14ac:dyDescent="0.3">
      <c r="B361" s="27"/>
      <c r="Y361" s="29"/>
      <c r="Z361" s="29"/>
    </row>
    <row r="362" spans="2:26" x14ac:dyDescent="0.3">
      <c r="B362" s="27"/>
      <c r="Y362" s="29"/>
      <c r="Z362" s="29"/>
    </row>
    <row r="363" spans="2:26" x14ac:dyDescent="0.3">
      <c r="B363" s="27"/>
      <c r="Y363" s="29"/>
      <c r="Z363" s="29"/>
    </row>
    <row r="364" spans="2:26" x14ac:dyDescent="0.3">
      <c r="B364" s="27"/>
      <c r="Y364" s="29"/>
      <c r="Z364" s="29"/>
    </row>
    <row r="365" spans="2:26" x14ac:dyDescent="0.3">
      <c r="B365" s="27"/>
      <c r="Y365" s="29"/>
      <c r="Z365" s="29"/>
    </row>
    <row r="366" spans="2:26" x14ac:dyDescent="0.3">
      <c r="B366" s="27"/>
      <c r="Y366" s="29"/>
      <c r="Z366" s="29"/>
    </row>
    <row r="367" spans="2:26" x14ac:dyDescent="0.3">
      <c r="B367" s="27"/>
      <c r="Y367" s="29"/>
      <c r="Z367" s="29"/>
    </row>
    <row r="368" spans="2:26" x14ac:dyDescent="0.3">
      <c r="B368" s="27"/>
      <c r="Y368" s="29"/>
      <c r="Z368" s="29"/>
    </row>
    <row r="369" spans="2:26" x14ac:dyDescent="0.3">
      <c r="B369" s="27"/>
      <c r="Y369" s="29"/>
      <c r="Z369" s="29"/>
    </row>
    <row r="370" spans="2:26" x14ac:dyDescent="0.3">
      <c r="B370" s="27"/>
      <c r="Y370" s="29"/>
      <c r="Z370" s="29"/>
    </row>
    <row r="371" spans="2:26" x14ac:dyDescent="0.3">
      <c r="B371" s="27"/>
      <c r="Y371" s="29"/>
      <c r="Z371" s="29"/>
    </row>
    <row r="372" spans="2:26" x14ac:dyDescent="0.3">
      <c r="B372" s="27"/>
      <c r="Y372" s="29"/>
      <c r="Z372" s="29"/>
    </row>
    <row r="373" spans="2:26" x14ac:dyDescent="0.3">
      <c r="B373" s="27"/>
      <c r="Y373" s="29"/>
      <c r="Z373" s="29"/>
    </row>
    <row r="374" spans="2:26" x14ac:dyDescent="0.3">
      <c r="B374" s="27"/>
      <c r="Y374" s="29"/>
      <c r="Z374" s="29"/>
    </row>
    <row r="375" spans="2:26" x14ac:dyDescent="0.3">
      <c r="B375" s="27"/>
      <c r="Y375" s="29"/>
      <c r="Z375" s="29"/>
    </row>
    <row r="376" spans="2:26" x14ac:dyDescent="0.3">
      <c r="B376" s="27"/>
      <c r="Y376" s="29"/>
      <c r="Z376" s="29"/>
    </row>
    <row r="377" spans="2:26" x14ac:dyDescent="0.3">
      <c r="B377" s="27"/>
      <c r="Y377" s="29"/>
      <c r="Z377" s="29"/>
    </row>
    <row r="378" spans="2:26" x14ac:dyDescent="0.3">
      <c r="B378" s="27"/>
      <c r="Y378" s="29"/>
      <c r="Z378" s="29"/>
    </row>
    <row r="379" spans="2:26" x14ac:dyDescent="0.3">
      <c r="B379" s="27"/>
      <c r="Y379" s="29"/>
      <c r="Z379" s="29"/>
    </row>
    <row r="380" spans="2:26" x14ac:dyDescent="0.3">
      <c r="B380" s="27"/>
      <c r="Y380" s="29"/>
      <c r="Z380" s="29"/>
    </row>
    <row r="381" spans="2:26" x14ac:dyDescent="0.3">
      <c r="B381" s="27"/>
      <c r="Y381" s="29"/>
      <c r="Z381" s="29"/>
    </row>
    <row r="382" spans="2:26" x14ac:dyDescent="0.3">
      <c r="B382" s="27"/>
      <c r="Y382" s="29"/>
      <c r="Z382" s="29"/>
    </row>
    <row r="383" spans="2:26" x14ac:dyDescent="0.3">
      <c r="B383" s="27"/>
      <c r="Y383" s="29"/>
      <c r="Z383" s="29"/>
    </row>
    <row r="384" spans="2:26" x14ac:dyDescent="0.3">
      <c r="B384" s="27"/>
      <c r="Y384" s="29"/>
      <c r="Z384" s="29"/>
    </row>
    <row r="385" spans="2:26" x14ac:dyDescent="0.3">
      <c r="B385" s="27"/>
      <c r="Y385" s="29"/>
      <c r="Z385" s="29"/>
    </row>
    <row r="386" spans="2:26" x14ac:dyDescent="0.3">
      <c r="B386" s="27"/>
      <c r="Y386" s="29"/>
      <c r="Z386" s="29"/>
    </row>
    <row r="387" spans="2:26" x14ac:dyDescent="0.3">
      <c r="B387" s="27"/>
      <c r="Y387" s="29"/>
      <c r="Z387" s="29"/>
    </row>
    <row r="388" spans="2:26" x14ac:dyDescent="0.3">
      <c r="B388" s="27"/>
      <c r="Y388" s="29"/>
      <c r="Z388" s="29"/>
    </row>
    <row r="389" spans="2:26" x14ac:dyDescent="0.3">
      <c r="B389" s="27"/>
      <c r="Y389" s="29"/>
      <c r="Z389" s="29"/>
    </row>
    <row r="390" spans="2:26" x14ac:dyDescent="0.3">
      <c r="B390" s="27"/>
      <c r="Y390" s="29"/>
      <c r="Z390" s="29"/>
    </row>
    <row r="391" spans="2:26" x14ac:dyDescent="0.3">
      <c r="B391" s="27"/>
      <c r="Y391" s="29"/>
      <c r="Z391" s="29"/>
    </row>
    <row r="392" spans="2:26" x14ac:dyDescent="0.3">
      <c r="B392" s="27"/>
      <c r="Y392" s="29"/>
      <c r="Z392" s="29"/>
    </row>
    <row r="393" spans="2:26" x14ac:dyDescent="0.3">
      <c r="B393" s="27"/>
      <c r="Y393" s="29"/>
      <c r="Z393" s="29"/>
    </row>
    <row r="394" spans="2:26" x14ac:dyDescent="0.3">
      <c r="B394" s="27"/>
      <c r="Y394" s="29"/>
      <c r="Z394" s="29"/>
    </row>
    <row r="395" spans="2:26" x14ac:dyDescent="0.3">
      <c r="B395" s="27"/>
      <c r="Y395" s="29"/>
      <c r="Z395" s="29"/>
    </row>
    <row r="396" spans="2:26" x14ac:dyDescent="0.3">
      <c r="B396" s="27"/>
      <c r="Y396" s="29"/>
      <c r="Z396" s="29"/>
    </row>
    <row r="397" spans="2:26" x14ac:dyDescent="0.3">
      <c r="B397" s="27"/>
      <c r="Y397" s="29"/>
      <c r="Z397" s="29"/>
    </row>
    <row r="398" spans="2:26" x14ac:dyDescent="0.3">
      <c r="B398" s="27"/>
      <c r="Y398" s="29"/>
      <c r="Z398" s="29"/>
    </row>
    <row r="399" spans="2:26" x14ac:dyDescent="0.3">
      <c r="B399" s="27"/>
      <c r="Y399" s="29"/>
      <c r="Z399" s="29"/>
    </row>
    <row r="400" spans="2:26" x14ac:dyDescent="0.3">
      <c r="B400" s="27"/>
      <c r="Y400" s="29"/>
      <c r="Z400" s="29"/>
    </row>
    <row r="401" spans="2:26" x14ac:dyDescent="0.3">
      <c r="B401" s="27"/>
      <c r="Y401" s="29"/>
      <c r="Z401" s="29"/>
    </row>
    <row r="402" spans="2:26" x14ac:dyDescent="0.3">
      <c r="B402" s="27"/>
      <c r="Y402" s="29"/>
      <c r="Z402" s="29"/>
    </row>
    <row r="403" spans="2:26" x14ac:dyDescent="0.3">
      <c r="B403" s="27"/>
      <c r="Y403" s="29"/>
      <c r="Z403" s="29"/>
    </row>
    <row r="404" spans="2:26" x14ac:dyDescent="0.3">
      <c r="B404" s="27"/>
      <c r="Y404" s="29"/>
      <c r="Z404" s="29"/>
    </row>
    <row r="405" spans="2:26" x14ac:dyDescent="0.3">
      <c r="B405" s="27"/>
      <c r="Y405" s="29"/>
      <c r="Z405" s="29"/>
    </row>
    <row r="406" spans="2:26" x14ac:dyDescent="0.3">
      <c r="B406" s="27"/>
      <c r="Y406" s="29"/>
      <c r="Z406" s="29"/>
    </row>
    <row r="407" spans="2:26" x14ac:dyDescent="0.3">
      <c r="B407" s="27"/>
      <c r="Y407" s="29"/>
      <c r="Z407" s="29"/>
    </row>
    <row r="408" spans="2:26" x14ac:dyDescent="0.3">
      <c r="B408" s="27"/>
      <c r="Y408" s="29"/>
      <c r="Z408" s="29"/>
    </row>
    <row r="409" spans="2:26" x14ac:dyDescent="0.3">
      <c r="B409" s="27"/>
      <c r="Y409" s="29"/>
      <c r="Z409" s="29"/>
    </row>
    <row r="410" spans="2:26" x14ac:dyDescent="0.3">
      <c r="B410" s="27"/>
      <c r="Y410" s="29"/>
      <c r="Z410" s="29"/>
    </row>
    <row r="411" spans="2:26" x14ac:dyDescent="0.3">
      <c r="B411" s="27"/>
      <c r="Y411" s="29"/>
      <c r="Z411" s="29"/>
    </row>
    <row r="412" spans="2:26" x14ac:dyDescent="0.3">
      <c r="B412" s="27"/>
      <c r="Y412" s="29"/>
      <c r="Z412" s="29"/>
    </row>
    <row r="413" spans="2:26" x14ac:dyDescent="0.3">
      <c r="B413" s="27"/>
      <c r="Y413" s="29"/>
      <c r="Z413" s="29"/>
    </row>
    <row r="414" spans="2:26" x14ac:dyDescent="0.3">
      <c r="B414" s="27"/>
      <c r="Y414" s="29"/>
      <c r="Z414" s="29"/>
    </row>
    <row r="415" spans="2:26" x14ac:dyDescent="0.3">
      <c r="B415" s="27"/>
      <c r="Y415" s="29"/>
      <c r="Z415" s="29"/>
    </row>
    <row r="416" spans="2:26" x14ac:dyDescent="0.3">
      <c r="B416" s="27"/>
      <c r="Y416" s="29"/>
      <c r="Z416" s="29"/>
    </row>
    <row r="417" spans="2:26" x14ac:dyDescent="0.3">
      <c r="B417" s="27"/>
      <c r="Y417" s="29"/>
      <c r="Z417" s="29"/>
    </row>
    <row r="418" spans="2:26" x14ac:dyDescent="0.3">
      <c r="B418" s="27"/>
      <c r="Y418" s="29"/>
      <c r="Z418" s="29"/>
    </row>
    <row r="419" spans="2:26" x14ac:dyDescent="0.3">
      <c r="B419" s="27"/>
      <c r="Y419" s="29"/>
      <c r="Z419" s="29"/>
    </row>
    <row r="420" spans="2:26" x14ac:dyDescent="0.3">
      <c r="B420" s="27"/>
      <c r="Y420" s="29"/>
      <c r="Z420" s="29"/>
    </row>
    <row r="421" spans="2:26" x14ac:dyDescent="0.3">
      <c r="B421" s="27"/>
      <c r="Y421" s="29"/>
      <c r="Z421" s="29"/>
    </row>
    <row r="422" spans="2:26" x14ac:dyDescent="0.3">
      <c r="B422" s="27"/>
      <c r="Y422" s="29"/>
      <c r="Z422" s="29"/>
    </row>
    <row r="423" spans="2:26" x14ac:dyDescent="0.3">
      <c r="B423" s="27"/>
      <c r="Y423" s="29"/>
      <c r="Z423" s="29"/>
    </row>
    <row r="424" spans="2:26" x14ac:dyDescent="0.3">
      <c r="B424" s="27"/>
      <c r="Y424" s="29"/>
      <c r="Z424" s="29"/>
    </row>
    <row r="425" spans="2:26" x14ac:dyDescent="0.3">
      <c r="B425" s="27"/>
      <c r="Y425" s="29"/>
      <c r="Z425" s="29"/>
    </row>
    <row r="426" spans="2:26" x14ac:dyDescent="0.3">
      <c r="B426" s="27"/>
      <c r="Y426" s="29"/>
      <c r="Z426" s="29"/>
    </row>
    <row r="427" spans="2:26" x14ac:dyDescent="0.3">
      <c r="B427" s="27"/>
      <c r="Y427" s="29"/>
      <c r="Z427" s="29"/>
    </row>
    <row r="428" spans="2:26" x14ac:dyDescent="0.3">
      <c r="B428" s="27"/>
      <c r="Y428" s="29"/>
      <c r="Z428" s="29"/>
    </row>
    <row r="429" spans="2:26" x14ac:dyDescent="0.3">
      <c r="B429" s="27"/>
      <c r="Y429" s="29"/>
      <c r="Z429" s="29"/>
    </row>
    <row r="430" spans="2:26" x14ac:dyDescent="0.3">
      <c r="B430" s="27"/>
      <c r="Y430" s="29"/>
      <c r="Z430" s="29"/>
    </row>
    <row r="431" spans="2:26" x14ac:dyDescent="0.3">
      <c r="B431" s="27"/>
      <c r="Y431" s="29"/>
      <c r="Z431" s="29"/>
    </row>
    <row r="432" spans="2:26" x14ac:dyDescent="0.3">
      <c r="B432" s="27"/>
      <c r="Y432" s="29"/>
      <c r="Z432" s="29"/>
    </row>
    <row r="433" spans="2:26" x14ac:dyDescent="0.3">
      <c r="B433" s="27"/>
      <c r="Y433" s="29"/>
      <c r="Z433" s="29"/>
    </row>
    <row r="434" spans="2:26" x14ac:dyDescent="0.3">
      <c r="B434" s="27"/>
      <c r="Y434" s="29"/>
      <c r="Z434" s="29"/>
    </row>
    <row r="435" spans="2:26" x14ac:dyDescent="0.3">
      <c r="B435" s="27"/>
      <c r="Y435" s="29"/>
      <c r="Z435" s="29"/>
    </row>
    <row r="436" spans="2:26" x14ac:dyDescent="0.3">
      <c r="B436" s="27"/>
      <c r="Y436" s="29"/>
      <c r="Z436" s="29"/>
    </row>
    <row r="437" spans="2:26" x14ac:dyDescent="0.3">
      <c r="B437" s="27"/>
      <c r="Y437" s="29"/>
      <c r="Z437" s="29"/>
    </row>
    <row r="438" spans="2:26" x14ac:dyDescent="0.3">
      <c r="B438" s="27"/>
      <c r="Y438" s="29"/>
      <c r="Z438" s="29"/>
    </row>
    <row r="439" spans="2:26" x14ac:dyDescent="0.3">
      <c r="B439" s="27"/>
      <c r="Y439" s="29"/>
      <c r="Z439" s="29"/>
    </row>
    <row r="440" spans="2:26" x14ac:dyDescent="0.3">
      <c r="B440" s="27"/>
      <c r="Y440" s="29"/>
      <c r="Z440" s="29"/>
    </row>
    <row r="441" spans="2:26" x14ac:dyDescent="0.3">
      <c r="B441" s="27"/>
      <c r="Y441" s="29"/>
      <c r="Z441" s="29"/>
    </row>
    <row r="442" spans="2:26" x14ac:dyDescent="0.3">
      <c r="B442" s="27"/>
      <c r="Y442" s="29"/>
      <c r="Z442" s="29"/>
    </row>
    <row r="443" spans="2:26" x14ac:dyDescent="0.3">
      <c r="B443" s="27"/>
      <c r="Y443" s="29"/>
      <c r="Z443" s="29"/>
    </row>
    <row r="444" spans="2:26" x14ac:dyDescent="0.3">
      <c r="B444" s="27"/>
      <c r="Y444" s="29"/>
      <c r="Z444" s="29"/>
    </row>
    <row r="445" spans="2:26" x14ac:dyDescent="0.3">
      <c r="B445" s="27"/>
      <c r="Y445" s="29"/>
      <c r="Z445" s="29"/>
    </row>
    <row r="446" spans="2:26" x14ac:dyDescent="0.3">
      <c r="B446" s="27"/>
      <c r="Y446" s="29"/>
      <c r="Z446" s="29"/>
    </row>
    <row r="447" spans="2:26" x14ac:dyDescent="0.3">
      <c r="B447" s="27"/>
      <c r="Y447" s="29"/>
      <c r="Z447" s="29"/>
    </row>
    <row r="448" spans="2:26" x14ac:dyDescent="0.3">
      <c r="B448" s="27"/>
      <c r="Y448" s="29"/>
      <c r="Z448" s="29"/>
    </row>
    <row r="449" spans="2:26" x14ac:dyDescent="0.3">
      <c r="B449" s="27"/>
      <c r="Y449" s="29"/>
      <c r="Z449" s="29"/>
    </row>
    <row r="450" spans="2:26" x14ac:dyDescent="0.3">
      <c r="B450" s="27"/>
      <c r="Y450" s="29"/>
      <c r="Z450" s="29"/>
    </row>
    <row r="451" spans="2:26" x14ac:dyDescent="0.3">
      <c r="B451" s="27"/>
      <c r="Y451" s="29"/>
      <c r="Z451" s="29"/>
    </row>
    <row r="452" spans="2:26" x14ac:dyDescent="0.3">
      <c r="B452" s="27"/>
      <c r="Y452" s="29"/>
      <c r="Z452" s="29"/>
    </row>
    <row r="453" spans="2:26" x14ac:dyDescent="0.3">
      <c r="B453" s="27"/>
      <c r="Y453" s="29"/>
      <c r="Z453" s="29"/>
    </row>
    <row r="454" spans="2:26" x14ac:dyDescent="0.3">
      <c r="B454" s="27"/>
      <c r="Y454" s="29"/>
      <c r="Z454" s="29"/>
    </row>
    <row r="455" spans="2:26" x14ac:dyDescent="0.3">
      <c r="B455" s="27"/>
      <c r="Y455" s="29"/>
      <c r="Z455" s="29"/>
    </row>
    <row r="456" spans="2:26" x14ac:dyDescent="0.3">
      <c r="B456" s="27"/>
      <c r="Y456" s="29"/>
      <c r="Z456" s="29"/>
    </row>
    <row r="457" spans="2:26" x14ac:dyDescent="0.3">
      <c r="B457" s="27"/>
      <c r="Y457" s="29"/>
      <c r="Z457" s="29"/>
    </row>
    <row r="458" spans="2:26" x14ac:dyDescent="0.3">
      <c r="B458" s="27"/>
      <c r="Y458" s="29"/>
      <c r="Z458" s="29"/>
    </row>
    <row r="459" spans="2:26" x14ac:dyDescent="0.3">
      <c r="B459" s="27"/>
      <c r="Y459" s="29"/>
      <c r="Z459" s="29"/>
    </row>
    <row r="460" spans="2:26" x14ac:dyDescent="0.3">
      <c r="B460" s="27"/>
      <c r="Y460" s="29"/>
      <c r="Z460" s="29"/>
    </row>
    <row r="461" spans="2:26" x14ac:dyDescent="0.3">
      <c r="B461" s="27"/>
      <c r="Y461" s="29"/>
      <c r="Z461" s="29"/>
    </row>
    <row r="462" spans="2:26" x14ac:dyDescent="0.3">
      <c r="B462" s="27"/>
      <c r="Y462" s="29"/>
      <c r="Z462" s="29"/>
    </row>
    <row r="463" spans="2:26" x14ac:dyDescent="0.3">
      <c r="B463" s="27"/>
      <c r="Y463" s="29"/>
      <c r="Z463" s="29"/>
    </row>
    <row r="464" spans="2:26" x14ac:dyDescent="0.3">
      <c r="B464" s="27"/>
      <c r="Y464" s="29"/>
      <c r="Z464" s="29"/>
    </row>
    <row r="465" spans="2:26" x14ac:dyDescent="0.3">
      <c r="B465" s="27"/>
      <c r="Y465" s="29"/>
      <c r="Z465" s="29"/>
    </row>
    <row r="466" spans="2:26" x14ac:dyDescent="0.3">
      <c r="B466" s="27"/>
      <c r="Y466" s="29"/>
      <c r="Z466" s="29"/>
    </row>
    <row r="467" spans="2:26" x14ac:dyDescent="0.3">
      <c r="B467" s="27"/>
      <c r="Y467" s="29"/>
      <c r="Z467" s="29"/>
    </row>
    <row r="468" spans="2:26" x14ac:dyDescent="0.3">
      <c r="B468" s="27"/>
      <c r="Y468" s="29"/>
      <c r="Z468" s="29"/>
    </row>
    <row r="469" spans="2:26" x14ac:dyDescent="0.3">
      <c r="B469" s="27"/>
      <c r="Y469" s="29"/>
      <c r="Z469" s="29"/>
    </row>
    <row r="470" spans="2:26" x14ac:dyDescent="0.3">
      <c r="B470" s="27"/>
      <c r="Y470" s="29"/>
      <c r="Z470" s="29"/>
    </row>
    <row r="471" spans="2:26" x14ac:dyDescent="0.3">
      <c r="B471" s="27"/>
      <c r="Y471" s="29"/>
      <c r="Z471" s="29"/>
    </row>
    <row r="472" spans="2:26" x14ac:dyDescent="0.3">
      <c r="B472" s="27"/>
      <c r="Y472" s="29"/>
      <c r="Z472" s="29"/>
    </row>
    <row r="473" spans="2:26" x14ac:dyDescent="0.3">
      <c r="B473" s="27"/>
      <c r="Y473" s="29"/>
      <c r="Z473" s="29"/>
    </row>
    <row r="474" spans="2:26" x14ac:dyDescent="0.3">
      <c r="B474" s="27"/>
      <c r="Y474" s="29"/>
      <c r="Z474" s="29"/>
    </row>
    <row r="475" spans="2:26" x14ac:dyDescent="0.3">
      <c r="B475" s="27"/>
      <c r="Y475" s="29"/>
      <c r="Z475" s="29"/>
    </row>
    <row r="476" spans="2:26" x14ac:dyDescent="0.3">
      <c r="B476" s="27"/>
      <c r="Y476" s="29"/>
      <c r="Z476" s="29"/>
    </row>
    <row r="477" spans="2:26" x14ac:dyDescent="0.3">
      <c r="B477" s="27"/>
      <c r="Y477" s="29"/>
      <c r="Z477" s="29"/>
    </row>
    <row r="478" spans="2:26" x14ac:dyDescent="0.3">
      <c r="B478" s="27"/>
      <c r="Y478" s="29"/>
      <c r="Z478" s="29"/>
    </row>
    <row r="479" spans="2:26" x14ac:dyDescent="0.3">
      <c r="B479" s="27"/>
      <c r="Y479" s="29"/>
      <c r="Z479" s="29"/>
    </row>
    <row r="480" spans="2:26" x14ac:dyDescent="0.3">
      <c r="B480" s="27"/>
      <c r="Y480" s="29"/>
      <c r="Z480" s="29"/>
    </row>
    <row r="481" spans="2:26" x14ac:dyDescent="0.3">
      <c r="B481" s="27"/>
      <c r="Y481" s="29"/>
      <c r="Z481" s="29"/>
    </row>
    <row r="482" spans="2:26" x14ac:dyDescent="0.3">
      <c r="B482" s="27"/>
      <c r="Y482" s="29"/>
      <c r="Z482" s="29"/>
    </row>
    <row r="483" spans="2:26" x14ac:dyDescent="0.3">
      <c r="B483" s="27"/>
      <c r="Y483" s="29"/>
      <c r="Z483" s="29"/>
    </row>
    <row r="484" spans="2:26" x14ac:dyDescent="0.3">
      <c r="B484" s="27"/>
      <c r="Y484" s="29"/>
      <c r="Z484" s="29"/>
    </row>
    <row r="485" spans="2:26" x14ac:dyDescent="0.3">
      <c r="B485" s="27"/>
      <c r="Y485" s="29"/>
      <c r="Z485" s="29"/>
    </row>
    <row r="486" spans="2:26" x14ac:dyDescent="0.3">
      <c r="B486" s="27"/>
      <c r="Y486" s="29"/>
      <c r="Z486" s="29"/>
    </row>
    <row r="487" spans="2:26" x14ac:dyDescent="0.3">
      <c r="B487" s="27"/>
      <c r="Y487" s="29"/>
      <c r="Z487" s="29"/>
    </row>
    <row r="488" spans="2:26" x14ac:dyDescent="0.3">
      <c r="B488" s="27"/>
      <c r="Y488" s="29"/>
      <c r="Z488" s="29"/>
    </row>
    <row r="489" spans="2:26" x14ac:dyDescent="0.3">
      <c r="B489" s="27"/>
      <c r="Y489" s="29"/>
      <c r="Z489" s="29"/>
    </row>
    <row r="490" spans="2:26" x14ac:dyDescent="0.3">
      <c r="B490" s="27"/>
      <c r="Y490" s="29"/>
      <c r="Z490" s="29"/>
    </row>
    <row r="491" spans="2:26" x14ac:dyDescent="0.3">
      <c r="B491" s="27"/>
      <c r="Y491" s="29"/>
      <c r="Z491" s="29"/>
    </row>
    <row r="492" spans="2:26" x14ac:dyDescent="0.3">
      <c r="B492" s="27"/>
      <c r="Y492" s="29"/>
      <c r="Z492" s="29"/>
    </row>
    <row r="493" spans="2:26" x14ac:dyDescent="0.3">
      <c r="B493" s="27"/>
      <c r="Y493" s="29"/>
      <c r="Z493" s="29"/>
    </row>
    <row r="494" spans="2:26" x14ac:dyDescent="0.3">
      <c r="B494" s="27"/>
      <c r="Y494" s="29"/>
      <c r="Z494" s="29"/>
    </row>
    <row r="495" spans="2:26" x14ac:dyDescent="0.3">
      <c r="B495" s="27"/>
      <c r="Y495" s="29"/>
      <c r="Z495" s="29"/>
    </row>
    <row r="496" spans="2:26" x14ac:dyDescent="0.3">
      <c r="B496" s="27"/>
      <c r="Y496" s="29"/>
      <c r="Z496" s="29"/>
    </row>
    <row r="497" spans="2:26" x14ac:dyDescent="0.3">
      <c r="B497" s="27"/>
      <c r="Y497" s="29"/>
      <c r="Z497" s="29"/>
    </row>
    <row r="498" spans="2:26" x14ac:dyDescent="0.3">
      <c r="B498" s="27"/>
      <c r="Y498" s="29"/>
      <c r="Z498" s="29"/>
    </row>
    <row r="499" spans="2:26" x14ac:dyDescent="0.3">
      <c r="B499" s="27"/>
      <c r="Y499" s="29"/>
      <c r="Z499" s="29"/>
    </row>
    <row r="500" spans="2:26" x14ac:dyDescent="0.3">
      <c r="B500" s="27"/>
      <c r="Y500" s="29"/>
      <c r="Z500" s="29"/>
    </row>
    <row r="501" spans="2:26" x14ac:dyDescent="0.3">
      <c r="B501" s="27"/>
      <c r="Y501" s="29"/>
      <c r="Z501" s="29"/>
    </row>
    <row r="502" spans="2:26" x14ac:dyDescent="0.3">
      <c r="B502" s="27"/>
      <c r="Y502" s="29"/>
      <c r="Z502" s="29"/>
    </row>
    <row r="503" spans="2:26" x14ac:dyDescent="0.3">
      <c r="B503" s="27"/>
      <c r="Y503" s="29"/>
      <c r="Z503" s="29"/>
    </row>
    <row r="504" spans="2:26" x14ac:dyDescent="0.3">
      <c r="B504" s="27"/>
      <c r="Y504" s="29"/>
      <c r="Z504" s="29"/>
    </row>
    <row r="505" spans="2:26" x14ac:dyDescent="0.3">
      <c r="B505" s="27"/>
      <c r="Y505" s="29"/>
      <c r="Z505" s="29"/>
    </row>
    <row r="506" spans="2:26" x14ac:dyDescent="0.3">
      <c r="B506" s="27"/>
      <c r="Y506" s="29"/>
      <c r="Z506" s="29"/>
    </row>
    <row r="507" spans="2:26" x14ac:dyDescent="0.3">
      <c r="B507" s="27"/>
      <c r="Y507" s="29"/>
      <c r="Z507" s="29"/>
    </row>
    <row r="508" spans="2:26" x14ac:dyDescent="0.3">
      <c r="B508" s="27"/>
      <c r="Y508" s="29"/>
      <c r="Z508" s="29"/>
    </row>
    <row r="509" spans="2:26" x14ac:dyDescent="0.3">
      <c r="B509" s="27"/>
      <c r="Y509" s="29"/>
      <c r="Z509" s="29"/>
    </row>
    <row r="510" spans="2:26" x14ac:dyDescent="0.3">
      <c r="B510" s="27"/>
      <c r="Y510" s="29"/>
      <c r="Z510" s="29"/>
    </row>
    <row r="511" spans="2:26" x14ac:dyDescent="0.3">
      <c r="B511" s="27"/>
      <c r="Y511" s="29"/>
      <c r="Z511" s="29"/>
    </row>
    <row r="512" spans="2:26" x14ac:dyDescent="0.3">
      <c r="B512" s="27"/>
      <c r="Y512" s="29"/>
      <c r="Z512" s="29"/>
    </row>
    <row r="513" spans="2:26" x14ac:dyDescent="0.3">
      <c r="B513" s="27"/>
      <c r="Y513" s="29"/>
      <c r="Z513" s="29"/>
    </row>
    <row r="514" spans="2:26" x14ac:dyDescent="0.3">
      <c r="B514" s="27"/>
      <c r="Y514" s="29"/>
      <c r="Z514" s="29"/>
    </row>
    <row r="515" spans="2:26" x14ac:dyDescent="0.3">
      <c r="B515" s="27"/>
      <c r="Y515" s="29"/>
      <c r="Z515" s="29"/>
    </row>
    <row r="516" spans="2:26" x14ac:dyDescent="0.3">
      <c r="B516" s="27"/>
      <c r="Y516" s="29"/>
      <c r="Z516" s="29"/>
    </row>
    <row r="517" spans="2:26" x14ac:dyDescent="0.3">
      <c r="B517" s="27"/>
      <c r="Y517" s="29"/>
      <c r="Z517" s="29"/>
    </row>
    <row r="518" spans="2:26" x14ac:dyDescent="0.3">
      <c r="B518" s="27"/>
      <c r="Y518" s="29"/>
      <c r="Z518" s="29"/>
    </row>
    <row r="519" spans="2:26" x14ac:dyDescent="0.3">
      <c r="B519" s="27"/>
      <c r="Y519" s="29"/>
      <c r="Z519" s="29"/>
    </row>
    <row r="520" spans="2:26" x14ac:dyDescent="0.3">
      <c r="B520" s="27"/>
      <c r="Y520" s="29"/>
      <c r="Z520" s="29"/>
    </row>
    <row r="521" spans="2:26" x14ac:dyDescent="0.3">
      <c r="B521" s="27"/>
      <c r="Y521" s="29"/>
      <c r="Z521" s="29"/>
    </row>
    <row r="522" spans="2:26" x14ac:dyDescent="0.3">
      <c r="B522" s="27"/>
      <c r="Y522" s="29"/>
      <c r="Z522" s="29"/>
    </row>
    <row r="523" spans="2:26" x14ac:dyDescent="0.3">
      <c r="B523" s="27"/>
      <c r="Y523" s="29"/>
      <c r="Z523" s="29"/>
    </row>
    <row r="524" spans="2:26" x14ac:dyDescent="0.3">
      <c r="B524" s="27"/>
      <c r="Y524" s="29"/>
      <c r="Z524" s="29"/>
    </row>
    <row r="525" spans="2:26" x14ac:dyDescent="0.3">
      <c r="B525" s="27"/>
      <c r="Y525" s="29"/>
      <c r="Z525" s="29"/>
    </row>
    <row r="526" spans="2:26" x14ac:dyDescent="0.3">
      <c r="B526" s="27"/>
      <c r="Y526" s="29"/>
      <c r="Z526" s="29"/>
    </row>
    <row r="527" spans="2:26" x14ac:dyDescent="0.3">
      <c r="B527" s="27"/>
      <c r="Y527" s="29"/>
      <c r="Z527" s="29"/>
    </row>
    <row r="528" spans="2:26" x14ac:dyDescent="0.3">
      <c r="B528" s="27"/>
      <c r="Y528" s="29"/>
      <c r="Z528" s="29"/>
    </row>
    <row r="529" spans="2:26" x14ac:dyDescent="0.3">
      <c r="B529" s="27"/>
      <c r="Y529" s="29"/>
      <c r="Z529" s="29"/>
    </row>
    <row r="530" spans="2:26" x14ac:dyDescent="0.3">
      <c r="B530" s="27"/>
      <c r="Y530" s="29"/>
      <c r="Z530" s="29"/>
    </row>
    <row r="531" spans="2:26" x14ac:dyDescent="0.3">
      <c r="B531" s="27"/>
      <c r="Y531" s="29"/>
      <c r="Z531" s="29"/>
    </row>
    <row r="532" spans="2:26" x14ac:dyDescent="0.3">
      <c r="B532" s="27"/>
      <c r="Y532" s="29"/>
      <c r="Z532" s="29"/>
    </row>
    <row r="533" spans="2:26" x14ac:dyDescent="0.3">
      <c r="B533" s="27"/>
      <c r="Y533" s="29"/>
      <c r="Z533" s="29"/>
    </row>
    <row r="534" spans="2:26" x14ac:dyDescent="0.3">
      <c r="B534" s="27"/>
      <c r="Y534" s="29"/>
      <c r="Z534" s="29"/>
    </row>
    <row r="535" spans="2:26" x14ac:dyDescent="0.3">
      <c r="B535" s="27"/>
      <c r="Y535" s="29"/>
      <c r="Z535" s="29"/>
    </row>
    <row r="536" spans="2:26" x14ac:dyDescent="0.3">
      <c r="B536" s="27"/>
      <c r="Y536" s="29"/>
      <c r="Z536" s="29"/>
    </row>
    <row r="537" spans="2:26" x14ac:dyDescent="0.3">
      <c r="B537" s="27"/>
      <c r="Y537" s="29"/>
      <c r="Z537" s="29"/>
    </row>
    <row r="538" spans="2:26" x14ac:dyDescent="0.3">
      <c r="B538" s="27"/>
      <c r="Y538" s="29"/>
      <c r="Z538" s="29"/>
    </row>
    <row r="539" spans="2:26" x14ac:dyDescent="0.3">
      <c r="B539" s="27"/>
      <c r="Y539" s="29"/>
      <c r="Z539" s="29"/>
    </row>
    <row r="540" spans="2:26" x14ac:dyDescent="0.3">
      <c r="B540" s="27"/>
      <c r="Y540" s="29"/>
      <c r="Z540" s="29"/>
    </row>
    <row r="541" spans="2:26" x14ac:dyDescent="0.3">
      <c r="B541" s="27"/>
      <c r="Y541" s="29"/>
      <c r="Z541" s="29"/>
    </row>
    <row r="542" spans="2:26" x14ac:dyDescent="0.3">
      <c r="B542" s="27"/>
      <c r="Y542" s="29"/>
      <c r="Z542" s="29"/>
    </row>
    <row r="543" spans="2:26" x14ac:dyDescent="0.3">
      <c r="B543" s="27"/>
      <c r="Y543" s="29"/>
      <c r="Z543" s="29"/>
    </row>
    <row r="544" spans="2:26" x14ac:dyDescent="0.3">
      <c r="B544" s="27"/>
      <c r="Y544" s="29"/>
      <c r="Z544" s="29"/>
    </row>
    <row r="545" spans="2:26" x14ac:dyDescent="0.3">
      <c r="B545" s="27"/>
      <c r="Y545" s="29"/>
      <c r="Z545" s="29"/>
    </row>
    <row r="546" spans="2:26" x14ac:dyDescent="0.3">
      <c r="B546" s="27"/>
      <c r="Y546" s="29"/>
      <c r="Z546" s="29"/>
    </row>
    <row r="547" spans="2:26" x14ac:dyDescent="0.3">
      <c r="B547" s="27"/>
      <c r="Y547" s="29"/>
      <c r="Z547" s="29"/>
    </row>
    <row r="548" spans="2:26" x14ac:dyDescent="0.3">
      <c r="B548" s="27"/>
      <c r="Y548" s="29"/>
      <c r="Z548" s="29"/>
    </row>
    <row r="549" spans="2:26" x14ac:dyDescent="0.3">
      <c r="B549" s="27"/>
      <c r="Y549" s="29"/>
      <c r="Z549" s="29"/>
    </row>
    <row r="550" spans="2:26" x14ac:dyDescent="0.3">
      <c r="B550" s="27"/>
      <c r="Y550" s="29"/>
      <c r="Z550" s="29"/>
    </row>
    <row r="551" spans="2:26" x14ac:dyDescent="0.3">
      <c r="B551" s="27"/>
      <c r="Y551" s="29"/>
      <c r="Z551" s="29"/>
    </row>
    <row r="552" spans="2:26" x14ac:dyDescent="0.3">
      <c r="B552" s="27"/>
      <c r="Y552" s="29"/>
      <c r="Z552" s="29"/>
    </row>
    <row r="553" spans="2:26" x14ac:dyDescent="0.3">
      <c r="B553" s="27"/>
      <c r="Y553" s="29"/>
      <c r="Z553" s="29"/>
    </row>
    <row r="554" spans="2:26" x14ac:dyDescent="0.3">
      <c r="B554" s="27"/>
      <c r="Y554" s="29"/>
      <c r="Z554" s="29"/>
    </row>
    <row r="555" spans="2:26" x14ac:dyDescent="0.3">
      <c r="B555" s="27"/>
      <c r="Y555" s="29"/>
      <c r="Z555" s="29"/>
    </row>
    <row r="556" spans="2:26" x14ac:dyDescent="0.3">
      <c r="B556" s="27"/>
      <c r="Y556" s="29"/>
      <c r="Z556" s="29"/>
    </row>
    <row r="557" spans="2:26" x14ac:dyDescent="0.3">
      <c r="B557" s="27"/>
      <c r="Y557" s="29"/>
      <c r="Z557" s="29"/>
    </row>
    <row r="558" spans="2:26" x14ac:dyDescent="0.3">
      <c r="B558" s="27"/>
      <c r="Y558" s="29"/>
      <c r="Z558" s="29"/>
    </row>
    <row r="559" spans="2:26" x14ac:dyDescent="0.3">
      <c r="B559" s="27"/>
      <c r="Y559" s="29"/>
      <c r="Z559" s="29"/>
    </row>
    <row r="560" spans="2:26" x14ac:dyDescent="0.3">
      <c r="B560" s="27"/>
      <c r="Y560" s="29"/>
      <c r="Z560" s="29"/>
    </row>
    <row r="561" spans="2:26" x14ac:dyDescent="0.3">
      <c r="B561" s="27"/>
      <c r="Y561" s="29"/>
      <c r="Z561" s="29"/>
    </row>
    <row r="562" spans="2:26" x14ac:dyDescent="0.3">
      <c r="B562" s="27"/>
      <c r="Y562" s="29"/>
      <c r="Z562" s="29"/>
    </row>
    <row r="563" spans="2:26" x14ac:dyDescent="0.3">
      <c r="B563" s="27"/>
      <c r="Y563" s="29"/>
      <c r="Z563" s="29"/>
    </row>
    <row r="564" spans="2:26" x14ac:dyDescent="0.3">
      <c r="B564" s="27"/>
      <c r="Y564" s="29"/>
      <c r="Z564" s="29"/>
    </row>
    <row r="565" spans="2:26" x14ac:dyDescent="0.3">
      <c r="B565" s="27"/>
      <c r="Y565" s="29"/>
      <c r="Z565" s="29"/>
    </row>
    <row r="566" spans="2:26" x14ac:dyDescent="0.3">
      <c r="B566" s="27"/>
      <c r="Y566" s="29"/>
      <c r="Z566" s="29"/>
    </row>
    <row r="567" spans="2:26" x14ac:dyDescent="0.3">
      <c r="B567" s="27"/>
      <c r="Y567" s="29"/>
      <c r="Z567" s="29"/>
    </row>
    <row r="568" spans="2:26" x14ac:dyDescent="0.3">
      <c r="B568" s="27"/>
      <c r="Y568" s="29"/>
      <c r="Z568" s="29"/>
    </row>
    <row r="569" spans="2:26" x14ac:dyDescent="0.3">
      <c r="B569" s="27"/>
      <c r="Y569" s="29"/>
      <c r="Z569" s="29"/>
    </row>
    <row r="570" spans="2:26" x14ac:dyDescent="0.3">
      <c r="B570" s="27"/>
      <c r="Y570" s="29"/>
      <c r="Z570" s="29"/>
    </row>
    <row r="571" spans="2:26" x14ac:dyDescent="0.3">
      <c r="B571" s="27"/>
      <c r="Y571" s="29"/>
      <c r="Z571" s="29"/>
    </row>
    <row r="572" spans="2:26" x14ac:dyDescent="0.3">
      <c r="B572" s="27"/>
      <c r="Y572" s="29"/>
      <c r="Z572" s="29"/>
    </row>
    <row r="573" spans="2:26" x14ac:dyDescent="0.3">
      <c r="B573" s="27"/>
      <c r="Y573" s="29"/>
      <c r="Z573" s="29"/>
    </row>
    <row r="574" spans="2:26" x14ac:dyDescent="0.3">
      <c r="B574" s="27"/>
      <c r="Y574" s="29"/>
      <c r="Z574" s="29"/>
    </row>
    <row r="575" spans="2:26" x14ac:dyDescent="0.3">
      <c r="B575" s="27"/>
      <c r="Y575" s="29"/>
      <c r="Z575" s="29"/>
    </row>
    <row r="576" spans="2:26" x14ac:dyDescent="0.3">
      <c r="B576" s="27"/>
      <c r="Y576" s="29"/>
      <c r="Z576" s="29"/>
    </row>
    <row r="577" spans="2:26" x14ac:dyDescent="0.3">
      <c r="B577" s="27"/>
      <c r="Y577" s="29"/>
      <c r="Z577" s="29"/>
    </row>
    <row r="578" spans="2:26" x14ac:dyDescent="0.3">
      <c r="B578" s="27"/>
      <c r="Y578" s="29"/>
      <c r="Z578" s="29"/>
    </row>
    <row r="579" spans="2:26" x14ac:dyDescent="0.3">
      <c r="B579" s="27"/>
      <c r="Y579" s="29"/>
      <c r="Z579" s="29"/>
    </row>
    <row r="580" spans="2:26" x14ac:dyDescent="0.3">
      <c r="B580" s="27"/>
      <c r="Y580" s="29"/>
      <c r="Z580" s="29"/>
    </row>
    <row r="581" spans="2:26" x14ac:dyDescent="0.3">
      <c r="B581" s="27"/>
      <c r="Y581" s="29"/>
      <c r="Z581" s="29"/>
    </row>
    <row r="582" spans="2:26" x14ac:dyDescent="0.3">
      <c r="B582" s="27"/>
      <c r="Y582" s="29"/>
      <c r="Z582" s="29"/>
    </row>
    <row r="583" spans="2:26" x14ac:dyDescent="0.3">
      <c r="B583" s="27"/>
      <c r="Y583" s="29"/>
      <c r="Z583" s="29"/>
    </row>
    <row r="584" spans="2:26" x14ac:dyDescent="0.3">
      <c r="B584" s="27"/>
      <c r="Y584" s="29"/>
      <c r="Z584" s="29"/>
    </row>
    <row r="585" spans="2:26" x14ac:dyDescent="0.3">
      <c r="B585" s="27"/>
      <c r="Y585" s="29"/>
      <c r="Z585" s="29"/>
    </row>
    <row r="586" spans="2:26" x14ac:dyDescent="0.3">
      <c r="B586" s="27"/>
      <c r="Y586" s="29"/>
      <c r="Z586" s="29"/>
    </row>
    <row r="587" spans="2:26" x14ac:dyDescent="0.3">
      <c r="B587" s="27"/>
      <c r="Y587" s="29"/>
      <c r="Z587" s="29"/>
    </row>
    <row r="588" spans="2:26" x14ac:dyDescent="0.3">
      <c r="B588" s="27"/>
      <c r="Y588" s="29"/>
      <c r="Z588" s="29"/>
    </row>
    <row r="589" spans="2:26" x14ac:dyDescent="0.3">
      <c r="B589" s="27"/>
      <c r="Y589" s="29"/>
      <c r="Z589" s="29"/>
    </row>
    <row r="590" spans="2:26" x14ac:dyDescent="0.3">
      <c r="B590" s="27"/>
      <c r="Y590" s="29"/>
      <c r="Z590" s="29"/>
    </row>
    <row r="591" spans="2:26" x14ac:dyDescent="0.3">
      <c r="B591" s="27"/>
      <c r="Y591" s="29"/>
      <c r="Z591" s="29"/>
    </row>
    <row r="592" spans="2:26" x14ac:dyDescent="0.3">
      <c r="B592" s="27"/>
      <c r="Y592" s="29"/>
      <c r="Z592" s="29"/>
    </row>
    <row r="593" spans="2:26" x14ac:dyDescent="0.3">
      <c r="B593" s="27"/>
      <c r="Y593" s="29"/>
      <c r="Z593" s="29"/>
    </row>
    <row r="594" spans="2:26" x14ac:dyDescent="0.3">
      <c r="B594" s="27"/>
      <c r="Y594" s="29"/>
      <c r="Z594" s="29"/>
    </row>
    <row r="595" spans="2:26" x14ac:dyDescent="0.3">
      <c r="B595" s="27"/>
      <c r="Y595" s="29"/>
      <c r="Z595" s="29"/>
    </row>
    <row r="596" spans="2:26" x14ac:dyDescent="0.3">
      <c r="B596" s="27"/>
      <c r="Y596" s="29"/>
      <c r="Z596" s="29"/>
    </row>
    <row r="597" spans="2:26" x14ac:dyDescent="0.3">
      <c r="B597" s="27"/>
      <c r="Y597" s="29"/>
      <c r="Z597" s="29"/>
    </row>
    <row r="598" spans="2:26" x14ac:dyDescent="0.3">
      <c r="B598" s="27"/>
      <c r="Y598" s="29"/>
      <c r="Z598" s="29"/>
    </row>
    <row r="599" spans="2:26" x14ac:dyDescent="0.3">
      <c r="B599" s="27"/>
      <c r="Y599" s="29"/>
      <c r="Z599" s="29"/>
    </row>
    <row r="600" spans="2:26" x14ac:dyDescent="0.3">
      <c r="B600" s="27"/>
      <c r="Y600" s="29"/>
      <c r="Z600" s="29"/>
    </row>
    <row r="601" spans="2:26" x14ac:dyDescent="0.3">
      <c r="B601" s="27"/>
      <c r="Y601" s="29"/>
      <c r="Z601" s="29"/>
    </row>
    <row r="602" spans="2:26" x14ac:dyDescent="0.3">
      <c r="B602" s="27"/>
      <c r="Y602" s="29"/>
      <c r="Z602" s="29"/>
    </row>
    <row r="603" spans="2:26" x14ac:dyDescent="0.3">
      <c r="B603" s="27"/>
      <c r="Y603" s="29"/>
      <c r="Z603" s="29"/>
    </row>
    <row r="604" spans="2:26" x14ac:dyDescent="0.3">
      <c r="B604" s="27"/>
      <c r="Y604" s="29"/>
      <c r="Z604" s="29"/>
    </row>
    <row r="605" spans="2:26" x14ac:dyDescent="0.3">
      <c r="B605" s="27"/>
      <c r="Y605" s="29"/>
      <c r="Z605" s="29"/>
    </row>
    <row r="606" spans="2:26" x14ac:dyDescent="0.3">
      <c r="B606" s="27"/>
      <c r="Y606" s="29"/>
      <c r="Z606" s="29"/>
    </row>
    <row r="607" spans="2:26" x14ac:dyDescent="0.3">
      <c r="B607" s="27"/>
      <c r="Y607" s="29"/>
      <c r="Z607" s="29"/>
    </row>
    <row r="608" spans="2:26" x14ac:dyDescent="0.3">
      <c r="B608" s="27"/>
      <c r="Y608" s="29"/>
      <c r="Z608" s="29"/>
    </row>
    <row r="609" spans="2:26" x14ac:dyDescent="0.3">
      <c r="B609" s="27"/>
      <c r="Y609" s="29"/>
      <c r="Z609" s="29"/>
    </row>
    <row r="610" spans="2:26" x14ac:dyDescent="0.3">
      <c r="B610" s="27"/>
      <c r="Y610" s="29"/>
      <c r="Z610" s="29"/>
    </row>
    <row r="611" spans="2:26" x14ac:dyDescent="0.3">
      <c r="B611" s="27"/>
      <c r="Y611" s="29"/>
      <c r="Z611" s="29"/>
    </row>
    <row r="612" spans="2:26" x14ac:dyDescent="0.3">
      <c r="B612" s="27"/>
      <c r="Y612" s="29"/>
      <c r="Z612" s="29"/>
    </row>
    <row r="613" spans="2:26" x14ac:dyDescent="0.3">
      <c r="B613" s="27"/>
      <c r="Y613" s="29"/>
      <c r="Z613" s="29"/>
    </row>
    <row r="614" spans="2:26" x14ac:dyDescent="0.3">
      <c r="B614" s="27"/>
      <c r="Y614" s="29"/>
      <c r="Z614" s="29"/>
    </row>
    <row r="615" spans="2:26" x14ac:dyDescent="0.3">
      <c r="B615" s="27"/>
      <c r="Y615" s="29"/>
      <c r="Z615" s="29"/>
    </row>
    <row r="616" spans="2:26" x14ac:dyDescent="0.3">
      <c r="B616" s="27"/>
      <c r="Y616" s="29"/>
      <c r="Z616" s="29"/>
    </row>
    <row r="617" spans="2:26" x14ac:dyDescent="0.3">
      <c r="B617" s="27"/>
      <c r="Y617" s="29"/>
      <c r="Z617" s="29"/>
    </row>
    <row r="618" spans="2:26" x14ac:dyDescent="0.3">
      <c r="B618" s="27"/>
      <c r="Y618" s="29"/>
      <c r="Z618" s="29"/>
    </row>
    <row r="619" spans="2:26" x14ac:dyDescent="0.3">
      <c r="B619" s="27"/>
      <c r="Y619" s="29"/>
      <c r="Z619" s="29"/>
    </row>
    <row r="620" spans="2:26" x14ac:dyDescent="0.3">
      <c r="B620" s="27"/>
      <c r="Y620" s="29"/>
      <c r="Z620" s="29"/>
    </row>
    <row r="621" spans="2:26" x14ac:dyDescent="0.3">
      <c r="B621" s="27"/>
      <c r="Y621" s="29"/>
      <c r="Z621" s="29"/>
    </row>
    <row r="622" spans="2:26" x14ac:dyDescent="0.3">
      <c r="B622" s="27"/>
      <c r="Y622" s="29"/>
      <c r="Z622" s="29"/>
    </row>
    <row r="623" spans="2:26" x14ac:dyDescent="0.3">
      <c r="B623" s="27"/>
      <c r="Y623" s="29"/>
      <c r="Z623" s="29"/>
    </row>
    <row r="624" spans="2:26" x14ac:dyDescent="0.3">
      <c r="B624" s="27"/>
      <c r="Y624" s="29"/>
      <c r="Z624" s="29"/>
    </row>
    <row r="625" spans="2:26" x14ac:dyDescent="0.3">
      <c r="B625" s="27"/>
      <c r="Y625" s="29"/>
      <c r="Z625" s="29"/>
    </row>
    <row r="626" spans="2:26" x14ac:dyDescent="0.3">
      <c r="B626" s="27"/>
      <c r="Y626" s="29"/>
      <c r="Z626" s="29"/>
    </row>
    <row r="627" spans="2:26" x14ac:dyDescent="0.3">
      <c r="B627" s="27"/>
      <c r="Y627" s="29"/>
      <c r="Z627" s="29"/>
    </row>
    <row r="628" spans="2:26" x14ac:dyDescent="0.3">
      <c r="B628" s="27"/>
      <c r="Y628" s="29"/>
      <c r="Z628" s="29"/>
    </row>
    <row r="629" spans="2:26" x14ac:dyDescent="0.3">
      <c r="B629" s="27"/>
      <c r="Y629" s="29"/>
      <c r="Z629" s="29"/>
    </row>
    <row r="630" spans="2:26" x14ac:dyDescent="0.3">
      <c r="B630" s="27"/>
      <c r="Y630" s="29"/>
      <c r="Z630" s="29"/>
    </row>
    <row r="631" spans="2:26" x14ac:dyDescent="0.3">
      <c r="B631" s="27"/>
      <c r="Y631" s="29"/>
      <c r="Z631" s="29"/>
    </row>
    <row r="632" spans="2:26" x14ac:dyDescent="0.3">
      <c r="B632" s="27"/>
      <c r="Y632" s="29"/>
      <c r="Z632" s="29"/>
    </row>
    <row r="633" spans="2:26" x14ac:dyDescent="0.3">
      <c r="B633" s="27"/>
      <c r="Y633" s="29"/>
      <c r="Z633" s="29"/>
    </row>
    <row r="634" spans="2:26" x14ac:dyDescent="0.3">
      <c r="B634" s="27"/>
      <c r="Y634" s="29"/>
      <c r="Z634" s="29"/>
    </row>
    <row r="635" spans="2:26" x14ac:dyDescent="0.3">
      <c r="B635" s="27"/>
      <c r="Y635" s="29"/>
      <c r="Z635" s="29"/>
    </row>
    <row r="636" spans="2:26" x14ac:dyDescent="0.3">
      <c r="B636" s="27"/>
      <c r="Y636" s="29"/>
      <c r="Z636" s="29"/>
    </row>
    <row r="637" spans="2:26" x14ac:dyDescent="0.3">
      <c r="B637" s="27"/>
      <c r="Y637" s="29"/>
      <c r="Z637" s="29"/>
    </row>
    <row r="638" spans="2:26" x14ac:dyDescent="0.3">
      <c r="B638" s="27"/>
      <c r="Y638" s="29"/>
      <c r="Z638" s="29"/>
    </row>
    <row r="639" spans="2:26" x14ac:dyDescent="0.3">
      <c r="B639" s="27"/>
      <c r="Y639" s="29"/>
      <c r="Z639" s="29"/>
    </row>
    <row r="640" spans="2:26" x14ac:dyDescent="0.3">
      <c r="B640" s="27"/>
      <c r="Y640" s="29"/>
      <c r="Z640" s="29"/>
    </row>
    <row r="641" spans="2:26" x14ac:dyDescent="0.3">
      <c r="B641" s="27"/>
      <c r="Y641" s="29"/>
      <c r="Z641" s="29"/>
    </row>
    <row r="642" spans="2:26" x14ac:dyDescent="0.3">
      <c r="B642" s="27"/>
      <c r="Y642" s="29"/>
      <c r="Z642" s="29"/>
    </row>
    <row r="643" spans="2:26" x14ac:dyDescent="0.3">
      <c r="B643" s="27"/>
      <c r="Y643" s="29"/>
      <c r="Z643" s="29"/>
    </row>
    <row r="644" spans="2:26" x14ac:dyDescent="0.3">
      <c r="B644" s="27"/>
      <c r="Y644" s="29"/>
      <c r="Z644" s="29"/>
    </row>
    <row r="645" spans="2:26" x14ac:dyDescent="0.3">
      <c r="B645" s="27"/>
      <c r="Y645" s="29"/>
      <c r="Z645" s="29"/>
    </row>
    <row r="646" spans="2:26" x14ac:dyDescent="0.3">
      <c r="B646" s="27"/>
      <c r="Y646" s="29"/>
      <c r="Z646" s="29"/>
    </row>
    <row r="647" spans="2:26" x14ac:dyDescent="0.3">
      <c r="B647" s="27"/>
      <c r="Y647" s="29"/>
      <c r="Z647" s="29"/>
    </row>
    <row r="648" spans="2:26" x14ac:dyDescent="0.3">
      <c r="B648" s="27"/>
      <c r="Y648" s="29"/>
      <c r="Z648" s="29"/>
    </row>
    <row r="649" spans="2:26" x14ac:dyDescent="0.3">
      <c r="B649" s="27"/>
      <c r="Y649" s="29"/>
      <c r="Z649" s="29"/>
    </row>
    <row r="650" spans="2:26" x14ac:dyDescent="0.3">
      <c r="B650" s="27"/>
      <c r="Y650" s="29"/>
      <c r="Z650" s="29"/>
    </row>
    <row r="651" spans="2:26" x14ac:dyDescent="0.3">
      <c r="B651" s="27"/>
      <c r="Y651" s="29"/>
      <c r="Z651" s="29"/>
    </row>
    <row r="652" spans="2:26" x14ac:dyDescent="0.3">
      <c r="B652" s="27"/>
      <c r="Y652" s="29"/>
      <c r="Z652" s="29"/>
    </row>
    <row r="653" spans="2:26" x14ac:dyDescent="0.3">
      <c r="B653" s="27"/>
      <c r="Y653" s="29"/>
      <c r="Z653" s="29"/>
    </row>
    <row r="654" spans="2:26" x14ac:dyDescent="0.3">
      <c r="B654" s="27"/>
      <c r="Y654" s="29"/>
      <c r="Z654" s="29"/>
    </row>
    <row r="655" spans="2:26" x14ac:dyDescent="0.3">
      <c r="B655" s="27"/>
      <c r="Y655" s="29"/>
      <c r="Z655" s="29"/>
    </row>
    <row r="656" spans="2:26" x14ac:dyDescent="0.3">
      <c r="B656" s="27"/>
      <c r="Y656" s="29"/>
      <c r="Z656" s="29"/>
    </row>
    <row r="657" spans="2:26" x14ac:dyDescent="0.3">
      <c r="B657" s="27"/>
      <c r="Y657" s="29"/>
      <c r="Z657" s="29"/>
    </row>
    <row r="658" spans="2:26" x14ac:dyDescent="0.3">
      <c r="B658" s="27"/>
      <c r="Y658" s="29"/>
      <c r="Z658" s="29"/>
    </row>
    <row r="659" spans="2:26" x14ac:dyDescent="0.3">
      <c r="B659" s="27"/>
      <c r="Y659" s="29"/>
      <c r="Z659" s="29"/>
    </row>
    <row r="660" spans="2:26" x14ac:dyDescent="0.3">
      <c r="B660" s="27"/>
      <c r="Y660" s="29"/>
      <c r="Z660" s="29"/>
    </row>
    <row r="661" spans="2:26" x14ac:dyDescent="0.3">
      <c r="B661" s="27"/>
      <c r="Y661" s="29"/>
      <c r="Z661" s="29"/>
    </row>
    <row r="662" spans="2:26" x14ac:dyDescent="0.3">
      <c r="B662" s="27"/>
      <c r="Y662" s="29"/>
      <c r="Z662" s="29"/>
    </row>
    <row r="663" spans="2:26" x14ac:dyDescent="0.3">
      <c r="B663" s="27"/>
      <c r="Y663" s="29"/>
      <c r="Z663" s="29"/>
    </row>
    <row r="664" spans="2:26" x14ac:dyDescent="0.3">
      <c r="B664" s="27"/>
      <c r="Y664" s="29"/>
      <c r="Z664" s="29"/>
    </row>
    <row r="665" spans="2:26" x14ac:dyDescent="0.3">
      <c r="B665" s="27"/>
      <c r="Y665" s="29"/>
      <c r="Z665" s="29"/>
    </row>
    <row r="666" spans="2:26" x14ac:dyDescent="0.3">
      <c r="B666" s="27"/>
      <c r="Y666" s="29"/>
      <c r="Z666" s="29"/>
    </row>
    <row r="667" spans="2:26" x14ac:dyDescent="0.3">
      <c r="B667" s="27"/>
      <c r="Y667" s="29"/>
      <c r="Z667" s="29"/>
    </row>
    <row r="668" spans="2:26" x14ac:dyDescent="0.3">
      <c r="B668" s="27"/>
      <c r="Y668" s="29"/>
      <c r="Z668" s="29"/>
    </row>
    <row r="669" spans="2:26" x14ac:dyDescent="0.3">
      <c r="B669" s="27"/>
      <c r="Y669" s="29"/>
      <c r="Z669" s="29"/>
    </row>
    <row r="670" spans="2:26" x14ac:dyDescent="0.3">
      <c r="B670" s="27"/>
      <c r="Y670" s="29"/>
      <c r="Z670" s="29"/>
    </row>
    <row r="671" spans="2:26" x14ac:dyDescent="0.3">
      <c r="B671" s="27"/>
      <c r="Y671" s="29"/>
      <c r="Z671" s="29"/>
    </row>
    <row r="672" spans="2:26" x14ac:dyDescent="0.3">
      <c r="B672" s="27"/>
      <c r="Y672" s="29"/>
      <c r="Z672" s="29"/>
    </row>
    <row r="673" spans="2:26" x14ac:dyDescent="0.3">
      <c r="B673" s="27"/>
      <c r="Y673" s="29"/>
      <c r="Z673" s="29"/>
    </row>
    <row r="674" spans="2:26" x14ac:dyDescent="0.3">
      <c r="B674" s="27"/>
      <c r="Y674" s="29"/>
      <c r="Z674" s="29"/>
    </row>
    <row r="675" spans="2:26" x14ac:dyDescent="0.3">
      <c r="B675" s="27"/>
      <c r="Y675" s="29"/>
      <c r="Z675" s="29"/>
    </row>
    <row r="676" spans="2:26" x14ac:dyDescent="0.3">
      <c r="B676" s="27"/>
      <c r="Y676" s="29"/>
      <c r="Z676" s="29"/>
    </row>
    <row r="677" spans="2:26" x14ac:dyDescent="0.3">
      <c r="B677" s="27"/>
      <c r="Y677" s="29"/>
      <c r="Z677" s="29"/>
    </row>
    <row r="678" spans="2:26" x14ac:dyDescent="0.3">
      <c r="B678" s="27"/>
      <c r="Y678" s="29"/>
      <c r="Z678" s="29"/>
    </row>
    <row r="679" spans="2:26" x14ac:dyDescent="0.3">
      <c r="B679" s="27"/>
      <c r="Y679" s="29"/>
      <c r="Z679" s="29"/>
    </row>
    <row r="680" spans="2:26" x14ac:dyDescent="0.3">
      <c r="B680" s="27"/>
      <c r="Y680" s="29"/>
      <c r="Z680" s="29"/>
    </row>
    <row r="681" spans="2:26" x14ac:dyDescent="0.3">
      <c r="B681" s="27"/>
      <c r="Y681" s="29"/>
      <c r="Z681" s="29"/>
    </row>
    <row r="682" spans="2:26" x14ac:dyDescent="0.3">
      <c r="B682" s="27"/>
      <c r="Y682" s="29"/>
      <c r="Z682" s="29"/>
    </row>
    <row r="683" spans="2:26" x14ac:dyDescent="0.3">
      <c r="B683" s="27"/>
      <c r="Y683" s="29"/>
      <c r="Z683" s="29"/>
    </row>
    <row r="684" spans="2:26" x14ac:dyDescent="0.3">
      <c r="B684" s="27"/>
      <c r="Y684" s="29"/>
      <c r="Z684" s="29"/>
    </row>
    <row r="685" spans="2:26" x14ac:dyDescent="0.3">
      <c r="B685" s="27"/>
      <c r="Y685" s="29"/>
      <c r="Z685" s="29"/>
    </row>
    <row r="686" spans="2:26" x14ac:dyDescent="0.3">
      <c r="B686" s="27"/>
      <c r="Y686" s="29"/>
      <c r="Z686" s="29"/>
    </row>
    <row r="687" spans="2:26" x14ac:dyDescent="0.3">
      <c r="B687" s="27"/>
      <c r="Y687" s="29"/>
      <c r="Z687" s="29"/>
    </row>
    <row r="688" spans="2:26" x14ac:dyDescent="0.3">
      <c r="B688" s="27"/>
      <c r="Y688" s="29"/>
      <c r="Z688" s="29"/>
    </row>
    <row r="689" spans="2:26" x14ac:dyDescent="0.3">
      <c r="B689" s="27"/>
      <c r="Y689" s="29"/>
      <c r="Z689" s="29"/>
    </row>
    <row r="690" spans="2:26" x14ac:dyDescent="0.3">
      <c r="B690" s="27"/>
      <c r="Y690" s="29"/>
      <c r="Z690" s="29"/>
    </row>
    <row r="691" spans="2:26" x14ac:dyDescent="0.3">
      <c r="B691" s="27"/>
      <c r="Y691" s="29"/>
      <c r="Z691" s="29"/>
    </row>
    <row r="692" spans="2:26" x14ac:dyDescent="0.3">
      <c r="B692" s="27"/>
      <c r="Y692" s="29"/>
      <c r="Z692" s="29"/>
    </row>
    <row r="693" spans="2:26" x14ac:dyDescent="0.3">
      <c r="B693" s="27"/>
      <c r="Y693" s="29"/>
      <c r="Z693" s="29"/>
    </row>
    <row r="694" spans="2:26" x14ac:dyDescent="0.3">
      <c r="B694" s="27"/>
      <c r="Y694" s="29"/>
      <c r="Z694" s="29"/>
    </row>
    <row r="695" spans="2:26" x14ac:dyDescent="0.3">
      <c r="B695" s="27"/>
      <c r="Y695" s="29"/>
      <c r="Z695" s="29"/>
    </row>
    <row r="696" spans="2:26" x14ac:dyDescent="0.3">
      <c r="B696" s="27"/>
      <c r="Y696" s="29"/>
      <c r="Z696" s="29"/>
    </row>
    <row r="697" spans="2:26" x14ac:dyDescent="0.3">
      <c r="B697" s="27"/>
      <c r="Y697" s="29"/>
      <c r="Z697" s="29"/>
    </row>
    <row r="698" spans="2:26" x14ac:dyDescent="0.3">
      <c r="B698" s="27"/>
      <c r="Y698" s="29"/>
      <c r="Z698" s="29"/>
    </row>
    <row r="699" spans="2:26" x14ac:dyDescent="0.3">
      <c r="B699" s="27"/>
      <c r="Y699" s="29"/>
      <c r="Z699" s="29"/>
    </row>
    <row r="700" spans="2:26" x14ac:dyDescent="0.3">
      <c r="B700" s="27"/>
      <c r="Y700" s="29"/>
      <c r="Z700" s="29"/>
    </row>
    <row r="701" spans="2:26" x14ac:dyDescent="0.3">
      <c r="B701" s="27"/>
      <c r="Y701" s="29"/>
      <c r="Z701" s="29"/>
    </row>
    <row r="702" spans="2:26" x14ac:dyDescent="0.3">
      <c r="B702" s="27"/>
      <c r="Y702" s="29"/>
      <c r="Z702" s="29"/>
    </row>
    <row r="703" spans="2:26" x14ac:dyDescent="0.3">
      <c r="B703" s="27"/>
      <c r="Y703" s="29"/>
      <c r="Z703" s="29"/>
    </row>
    <row r="704" spans="2:26" x14ac:dyDescent="0.3">
      <c r="B704" s="27"/>
      <c r="Y704" s="29"/>
      <c r="Z704" s="29"/>
    </row>
    <row r="705" spans="2:26" x14ac:dyDescent="0.3">
      <c r="B705" s="27"/>
      <c r="Y705" s="29"/>
      <c r="Z705" s="29"/>
    </row>
    <row r="706" spans="2:26" x14ac:dyDescent="0.3">
      <c r="B706" s="27"/>
      <c r="Y706" s="29"/>
      <c r="Z706" s="29"/>
    </row>
    <row r="707" spans="2:26" x14ac:dyDescent="0.3">
      <c r="B707" s="27"/>
    </row>
    <row r="708" spans="2:26" x14ac:dyDescent="0.3">
      <c r="B708" s="27"/>
    </row>
    <row r="709" spans="2:26" x14ac:dyDescent="0.3">
      <c r="B709" s="27"/>
    </row>
    <row r="710" spans="2:26" x14ac:dyDescent="0.3">
      <c r="B710" s="27"/>
    </row>
    <row r="711" spans="2:26" x14ac:dyDescent="0.3">
      <c r="B711" s="27"/>
    </row>
    <row r="712" spans="2:26" x14ac:dyDescent="0.3">
      <c r="B712" s="27"/>
    </row>
    <row r="713" spans="2:26" x14ac:dyDescent="0.3">
      <c r="B713" s="27"/>
    </row>
    <row r="714" spans="2:26" x14ac:dyDescent="0.3">
      <c r="B714" s="27"/>
    </row>
    <row r="715" spans="2:26" x14ac:dyDescent="0.3">
      <c r="B715" s="27"/>
    </row>
    <row r="716" spans="2:26" x14ac:dyDescent="0.3">
      <c r="B716" s="27"/>
    </row>
    <row r="717" spans="2:26" x14ac:dyDescent="0.3">
      <c r="B717" s="27"/>
    </row>
    <row r="718" spans="2:26" x14ac:dyDescent="0.3">
      <c r="B718" s="27"/>
    </row>
    <row r="719" spans="2:26" x14ac:dyDescent="0.3">
      <c r="B719" s="27"/>
    </row>
    <row r="720" spans="2:26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- 28 lutego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2023-04-14T16:06:53Z</dcterms:modified>
</cp:coreProperties>
</file>