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576"/>
  </bookViews>
  <sheets>
    <sheet name="Arkusz1" sheetId="1" r:id="rId1"/>
    <sheet name="Arkusz2" sheetId="2" r:id="rId2"/>
    <sheet name="Arkusz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4" i="1"/>
  <c r="H74"/>
  <c r="H73"/>
  <c r="I73" s="1"/>
  <c r="H72"/>
  <c r="I72" s="1"/>
  <c r="I76" s="1"/>
  <c r="I71"/>
  <c r="H71"/>
  <c r="I70"/>
  <c r="H70"/>
  <c r="I64"/>
  <c r="H64"/>
  <c r="H63"/>
  <c r="I63" s="1"/>
  <c r="H62"/>
  <c r="I62" s="1"/>
  <c r="H61"/>
  <c r="I61" s="1"/>
  <c r="H60"/>
  <c r="I60" s="1"/>
  <c r="I66" s="1"/>
  <c r="I57"/>
  <c r="I55"/>
  <c r="I53"/>
  <c r="H53"/>
  <c r="H52"/>
  <c r="I52" s="1"/>
  <c r="H54"/>
  <c r="I54" s="1"/>
  <c r="H51"/>
  <c r="I51" s="1"/>
  <c r="I50"/>
  <c r="H50"/>
  <c r="I43"/>
  <c r="H43"/>
  <c r="H42"/>
  <c r="I42" s="1"/>
  <c r="I41"/>
  <c r="H41"/>
  <c r="I36"/>
  <c r="H36"/>
  <c r="H35"/>
  <c r="I35" s="1"/>
  <c r="I34"/>
  <c r="H34"/>
  <c r="I29"/>
  <c r="H29"/>
  <c r="H28"/>
  <c r="I28" s="1"/>
  <c r="I27"/>
  <c r="H27"/>
  <c r="H22"/>
  <c r="H21"/>
  <c r="H20"/>
  <c r="H15"/>
  <c r="H14"/>
  <c r="H13"/>
  <c r="I13" s="1"/>
  <c r="N2"/>
  <c r="I15" s="1"/>
  <c r="I75" l="1"/>
  <c r="I77" s="1"/>
  <c r="I65"/>
  <c r="I67" s="1"/>
  <c r="I56"/>
  <c r="I45"/>
  <c r="I44"/>
  <c r="I37"/>
  <c r="I38" s="1"/>
  <c r="I31"/>
  <c r="I30"/>
  <c r="I16"/>
  <c r="I22"/>
  <c r="I20"/>
  <c r="I23" s="1"/>
  <c r="I14"/>
  <c r="I17" s="1"/>
  <c r="I21"/>
  <c r="H8"/>
  <c r="I8" s="1"/>
  <c r="H7"/>
  <c r="I7" s="1"/>
  <c r="H6"/>
  <c r="I6" s="1"/>
  <c r="I24" l="1"/>
  <c r="I10"/>
  <c r="I9"/>
</calcChain>
</file>

<file path=xl/sharedStrings.xml><?xml version="1.0" encoding="utf-8"?>
<sst xmlns="http://schemas.openxmlformats.org/spreadsheetml/2006/main" count="105" uniqueCount="25">
  <si>
    <t>COP</t>
  </si>
  <si>
    <t>Temperatura</t>
  </si>
  <si>
    <t>Ciśnienie</t>
  </si>
  <si>
    <t>Gęstość</t>
  </si>
  <si>
    <t xml:space="preserve">Entalpia </t>
  </si>
  <si>
    <t>Entropia</t>
  </si>
  <si>
    <t>Przepływ objętościowy</t>
  </si>
  <si>
    <t>Napęd</t>
  </si>
  <si>
    <t>Wlot</t>
  </si>
  <si>
    <t>Po sprężarce</t>
  </si>
  <si>
    <t>Po wymienniku</t>
  </si>
  <si>
    <t>Wylot</t>
  </si>
  <si>
    <t>Przepływ masowy</t>
  </si>
  <si>
    <t>Sprężanie</t>
  </si>
  <si>
    <t>Grzanie</t>
  </si>
  <si>
    <t>Odzysk turbina</t>
  </si>
  <si>
    <t>Po wymienniku I</t>
  </si>
  <si>
    <t>Po sprężarce II</t>
  </si>
  <si>
    <t>Po wymienniku II</t>
  </si>
  <si>
    <t>Sprężanie I</t>
  </si>
  <si>
    <t>Grzanie I</t>
  </si>
  <si>
    <t>Sprężanie II</t>
  </si>
  <si>
    <t>Grzanie II</t>
  </si>
  <si>
    <t>Sprężarka 1 stopniowa</t>
  </si>
  <si>
    <t>Sprężarka 2 stopniowa z wymiennikiem pomiędzy stopniami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</si>
</sst>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1"/>
      <color rgb="FF00B050"/>
      <name val="Czcionka tekstu podstawowego"/>
      <charset val="238"/>
    </font>
    <font>
      <sz val="11"/>
      <color rgb="FF00B050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 wrapText="1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7"/>
  <sheetViews>
    <sheetView tabSelected="1" topLeftCell="A40" workbookViewId="0">
      <selection activeCell="C45" sqref="C45"/>
    </sheetView>
  </sheetViews>
  <sheetFormatPr defaultRowHeight="13.8"/>
  <cols>
    <col min="1" max="1" width="15.09765625" style="3" customWidth="1"/>
    <col min="2" max="2" width="12" style="6" customWidth="1"/>
    <col min="3" max="9" width="8.796875" style="3"/>
    <col min="10" max="10" width="14.3984375" style="3" customWidth="1"/>
    <col min="11" max="12" width="8.796875" style="3"/>
    <col min="13" max="13" width="11.59765625" style="3" customWidth="1"/>
    <col min="14" max="14" width="8.796875" style="3"/>
  </cols>
  <sheetData>
    <row r="1" spans="1:14" s="1" customFormat="1" ht="27.6">
      <c r="A1" s="2"/>
      <c r="B1" s="4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7" t="s">
        <v>6</v>
      </c>
      <c r="N1" s="8" t="s">
        <v>12</v>
      </c>
    </row>
    <row r="2" spans="1:14" s="1" customFormat="1" ht="14.4" thickBot="1">
      <c r="A2" s="2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9">
        <v>600</v>
      </c>
      <c r="N2" s="10">
        <f>M2/3600*D5</f>
        <v>0.19808333333333331</v>
      </c>
    </row>
    <row r="3" spans="1:14">
      <c r="A3" s="16" t="s">
        <v>23</v>
      </c>
      <c r="B3" s="17"/>
      <c r="C3" s="16"/>
      <c r="D3" s="16"/>
      <c r="E3" s="16"/>
      <c r="F3" s="16"/>
      <c r="G3" s="16"/>
      <c r="H3" s="16"/>
      <c r="I3" s="16"/>
      <c r="J3" s="16"/>
    </row>
    <row r="4" spans="1:14" s="1" customFormat="1">
      <c r="A4" s="2"/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18"/>
      <c r="N4" s="18"/>
    </row>
    <row r="5" spans="1:14">
      <c r="A5" s="3" t="s">
        <v>8</v>
      </c>
      <c r="B5" s="5">
        <v>20</v>
      </c>
      <c r="C5" s="3">
        <v>1</v>
      </c>
      <c r="D5" s="3">
        <v>1.1884999999999999</v>
      </c>
      <c r="E5" s="3">
        <v>293.42</v>
      </c>
      <c r="F5" s="3">
        <v>6.8471000000000002</v>
      </c>
    </row>
    <row r="6" spans="1:14">
      <c r="A6" s="3" t="s">
        <v>9</v>
      </c>
      <c r="B6" s="6">
        <v>288.7</v>
      </c>
      <c r="C6" s="12">
        <v>10</v>
      </c>
      <c r="D6" s="3">
        <v>6.1756000000000002</v>
      </c>
      <c r="E6" s="3">
        <v>567.34</v>
      </c>
      <c r="F6" s="3">
        <v>6.8471000000000002</v>
      </c>
      <c r="H6" s="3">
        <f>E6-E5</f>
        <v>273.92</v>
      </c>
      <c r="I6" s="3">
        <f>H6*$N$2</f>
        <v>54.258986666666665</v>
      </c>
      <c r="J6" s="3" t="s">
        <v>13</v>
      </c>
    </row>
    <row r="7" spans="1:14">
      <c r="A7" s="3" t="s">
        <v>10</v>
      </c>
      <c r="B7" s="11">
        <v>100</v>
      </c>
      <c r="C7" s="3">
        <v>10</v>
      </c>
      <c r="D7" s="3">
        <v>9.3208000000000002</v>
      </c>
      <c r="E7" s="3">
        <v>372.88</v>
      </c>
      <c r="F7" s="3">
        <v>6.4257</v>
      </c>
      <c r="H7" s="3">
        <f>E6-E7</f>
        <v>194.46000000000004</v>
      </c>
      <c r="I7" s="3">
        <f>H7*$N$2</f>
        <v>38.519285000000004</v>
      </c>
      <c r="J7" s="3" t="s">
        <v>14</v>
      </c>
    </row>
    <row r="8" spans="1:14">
      <c r="A8" s="3" t="s">
        <v>11</v>
      </c>
      <c r="B8" s="6">
        <v>-80.308000000000007</v>
      </c>
      <c r="C8" s="3">
        <v>1</v>
      </c>
      <c r="D8" s="3">
        <v>1.8109</v>
      </c>
      <c r="E8" s="3">
        <v>192.49</v>
      </c>
      <c r="F8" s="3">
        <v>6.4257</v>
      </c>
      <c r="H8" s="3">
        <f>E7-E8</f>
        <v>180.39</v>
      </c>
      <c r="I8" s="3">
        <f>H8*$N$2</f>
        <v>35.732252499999994</v>
      </c>
      <c r="J8" s="3" t="s">
        <v>15</v>
      </c>
    </row>
    <row r="9" spans="1:14">
      <c r="I9" s="3">
        <f>I6-I8</f>
        <v>18.526734166666671</v>
      </c>
      <c r="J9" s="3" t="s">
        <v>7</v>
      </c>
    </row>
    <row r="10" spans="1:14">
      <c r="I10" s="3">
        <f>I7/I9</f>
        <v>2.0791189992515768</v>
      </c>
      <c r="J10" s="3" t="s">
        <v>0</v>
      </c>
    </row>
    <row r="12" spans="1:14">
      <c r="A12" s="3" t="s">
        <v>8</v>
      </c>
      <c r="B12" s="5">
        <v>20</v>
      </c>
      <c r="C12" s="3">
        <v>1</v>
      </c>
      <c r="D12" s="3">
        <v>1.1884999999999999</v>
      </c>
      <c r="E12" s="3">
        <v>293.42</v>
      </c>
      <c r="F12" s="3">
        <v>6.8471000000000002</v>
      </c>
    </row>
    <row r="13" spans="1:14">
      <c r="A13" s="3" t="s">
        <v>9</v>
      </c>
      <c r="B13" s="6">
        <v>103.18</v>
      </c>
      <c r="C13" s="13">
        <v>2.4</v>
      </c>
      <c r="D13" s="3">
        <v>2.2204000000000002</v>
      </c>
      <c r="E13" s="3">
        <v>377.13</v>
      </c>
      <c r="F13" s="3">
        <v>6.8471000000000002</v>
      </c>
      <c r="H13" s="3">
        <f>E13-E12</f>
        <v>83.70999999999998</v>
      </c>
      <c r="I13" s="3">
        <f>H13*$N$2</f>
        <v>16.581555833333326</v>
      </c>
      <c r="J13" s="3" t="s">
        <v>13</v>
      </c>
    </row>
    <row r="14" spans="1:14">
      <c r="A14" s="3" t="s">
        <v>10</v>
      </c>
      <c r="B14" s="11">
        <v>60</v>
      </c>
      <c r="C14" s="3">
        <v>2.4</v>
      </c>
      <c r="D14" s="3">
        <v>2.5093999999999999</v>
      </c>
      <c r="E14" s="3">
        <v>333.45</v>
      </c>
      <c r="F14" s="3">
        <v>6.7237999999999998</v>
      </c>
      <c r="H14" s="3">
        <f>E13-E14</f>
        <v>43.680000000000007</v>
      </c>
      <c r="I14" s="3">
        <f>H14*$N$2</f>
        <v>8.6522799999999993</v>
      </c>
      <c r="J14" s="3" t="s">
        <v>14</v>
      </c>
    </row>
    <row r="15" spans="1:14">
      <c r="A15" s="3" t="s">
        <v>11</v>
      </c>
      <c r="B15" s="6">
        <v>-13.817</v>
      </c>
      <c r="C15" s="3">
        <v>1</v>
      </c>
      <c r="D15" s="3">
        <v>1.3441000000000001</v>
      </c>
      <c r="E15" s="3">
        <v>259.39999999999998</v>
      </c>
      <c r="F15" s="3">
        <v>6.7237999999999998</v>
      </c>
      <c r="H15" s="3">
        <f>E14-E15</f>
        <v>74.050000000000011</v>
      </c>
      <c r="I15" s="3">
        <f>H15*$N$2</f>
        <v>14.668070833333333</v>
      </c>
      <c r="J15" s="3" t="s">
        <v>15</v>
      </c>
    </row>
    <row r="16" spans="1:14">
      <c r="I16" s="3">
        <f>I13-I15</f>
        <v>1.9134849999999926</v>
      </c>
      <c r="J16" s="3" t="s">
        <v>7</v>
      </c>
    </row>
    <row r="17" spans="1:10">
      <c r="I17" s="3">
        <f>I14/I16</f>
        <v>4.5217391304348</v>
      </c>
      <c r="J17" s="3" t="s">
        <v>0</v>
      </c>
    </row>
    <row r="19" spans="1:10">
      <c r="A19" s="3" t="s">
        <v>8</v>
      </c>
      <c r="B19" s="5">
        <v>20</v>
      </c>
      <c r="C19" s="3">
        <v>1</v>
      </c>
      <c r="D19" s="3">
        <v>1.1884999999999999</v>
      </c>
      <c r="E19" s="3">
        <v>293.42</v>
      </c>
      <c r="F19" s="3">
        <v>6.8471000000000002</v>
      </c>
    </row>
    <row r="20" spans="1:10">
      <c r="A20" s="3" t="s">
        <v>9</v>
      </c>
      <c r="B20" s="6">
        <v>103.18</v>
      </c>
      <c r="C20" s="13">
        <v>2.4</v>
      </c>
      <c r="D20" s="3">
        <v>2.2204000000000002</v>
      </c>
      <c r="E20" s="3">
        <v>377.13</v>
      </c>
      <c r="F20" s="3">
        <v>6.8471000000000002</v>
      </c>
      <c r="H20" s="3">
        <f>E20-E19</f>
        <v>83.70999999999998</v>
      </c>
      <c r="I20" s="3">
        <f>H20*$N$2</f>
        <v>16.581555833333326</v>
      </c>
      <c r="J20" s="3" t="s">
        <v>13</v>
      </c>
    </row>
    <row r="21" spans="1:10">
      <c r="A21" s="3" t="s">
        <v>10</v>
      </c>
      <c r="B21" s="11">
        <v>50</v>
      </c>
      <c r="C21" s="3">
        <v>2.4</v>
      </c>
      <c r="D21" s="3">
        <v>2.5874000000000001</v>
      </c>
      <c r="E21" s="3">
        <v>323.36</v>
      </c>
      <c r="F21" s="3">
        <v>6.6931000000000003</v>
      </c>
      <c r="H21" s="3">
        <f>E20-E21</f>
        <v>53.769999999999982</v>
      </c>
      <c r="I21" s="3">
        <f>H21*$N$2</f>
        <v>10.650940833333328</v>
      </c>
      <c r="J21" s="3" t="s">
        <v>14</v>
      </c>
    </row>
    <row r="22" spans="1:10">
      <c r="A22" s="3" t="s">
        <v>11</v>
      </c>
      <c r="B22" s="6">
        <v>-21.614000000000001</v>
      </c>
      <c r="C22" s="3">
        <v>1</v>
      </c>
      <c r="D22" s="3">
        <v>1.3858999999999999</v>
      </c>
      <c r="E22" s="3">
        <v>251.56</v>
      </c>
      <c r="F22" s="3">
        <v>6.6931000000000003</v>
      </c>
      <c r="H22" s="3">
        <f>E21-E22</f>
        <v>71.800000000000011</v>
      </c>
      <c r="I22" s="3">
        <f>H22*$N$2</f>
        <v>14.222383333333333</v>
      </c>
      <c r="J22" s="3" t="s">
        <v>15</v>
      </c>
    </row>
    <row r="23" spans="1:10">
      <c r="I23" s="3">
        <f>I20-I22</f>
        <v>2.3591724999999926</v>
      </c>
      <c r="J23" s="3" t="s">
        <v>7</v>
      </c>
    </row>
    <row r="24" spans="1:10">
      <c r="I24" s="3">
        <f>I21/I23</f>
        <v>4.5146935348446799</v>
      </c>
      <c r="J24" s="3" t="s">
        <v>0</v>
      </c>
    </row>
    <row r="26" spans="1:10">
      <c r="A26" s="3" t="s">
        <v>8</v>
      </c>
      <c r="B26" s="5">
        <v>0</v>
      </c>
      <c r="C26" s="3">
        <v>1</v>
      </c>
      <c r="D26" s="3">
        <v>1.2758</v>
      </c>
      <c r="E26" s="3">
        <v>273.3</v>
      </c>
      <c r="F26" s="3">
        <v>6.7759999999999998</v>
      </c>
    </row>
    <row r="27" spans="1:10">
      <c r="A27" s="3" t="s">
        <v>9</v>
      </c>
      <c r="B27" s="6">
        <v>77.647999999999996</v>
      </c>
      <c r="C27" s="13">
        <v>2.4</v>
      </c>
      <c r="D27" s="3">
        <v>2.3826000000000001</v>
      </c>
      <c r="E27" s="3">
        <v>351.29</v>
      </c>
      <c r="F27" s="3">
        <v>6.7759999999999998</v>
      </c>
      <c r="H27" s="3">
        <f>E27-E26</f>
        <v>77.990000000000009</v>
      </c>
      <c r="I27" s="3">
        <f>H27*$N$2</f>
        <v>15.448519166666665</v>
      </c>
      <c r="J27" s="3" t="s">
        <v>13</v>
      </c>
    </row>
    <row r="28" spans="1:10">
      <c r="A28" s="3" t="s">
        <v>10</v>
      </c>
      <c r="B28" s="11">
        <v>50</v>
      </c>
      <c r="C28" s="3">
        <v>2.4</v>
      </c>
      <c r="D28" s="3">
        <v>2.5874000000000001</v>
      </c>
      <c r="E28" s="3">
        <v>323.36</v>
      </c>
      <c r="F28" s="3">
        <v>6.6931000000000003</v>
      </c>
      <c r="H28" s="3">
        <f>E27-E28</f>
        <v>27.930000000000007</v>
      </c>
      <c r="I28" s="3">
        <f>H28*$N$2</f>
        <v>5.532467500000001</v>
      </c>
      <c r="J28" s="3" t="s">
        <v>14</v>
      </c>
    </row>
    <row r="29" spans="1:10">
      <c r="A29" s="3" t="s">
        <v>11</v>
      </c>
      <c r="B29" s="6">
        <v>-21.614000000000001</v>
      </c>
      <c r="C29" s="3">
        <v>1</v>
      </c>
      <c r="D29" s="3">
        <v>1.3858999999999999</v>
      </c>
      <c r="E29" s="3">
        <v>251.56</v>
      </c>
      <c r="F29" s="3">
        <v>6.6931000000000003</v>
      </c>
      <c r="H29" s="3">
        <f>E28-E29</f>
        <v>71.800000000000011</v>
      </c>
      <c r="I29" s="3">
        <f>H29*$N$2</f>
        <v>14.222383333333333</v>
      </c>
      <c r="J29" s="3" t="s">
        <v>15</v>
      </c>
    </row>
    <row r="30" spans="1:10">
      <c r="I30" s="3">
        <f>I27-I29</f>
        <v>1.2261358333333323</v>
      </c>
      <c r="J30" s="3" t="s">
        <v>7</v>
      </c>
    </row>
    <row r="31" spans="1:10">
      <c r="I31" s="3">
        <f>I28/I30</f>
        <v>4.5121163166397462</v>
      </c>
      <c r="J31" s="3" t="s">
        <v>0</v>
      </c>
    </row>
    <row r="33" spans="1:10">
      <c r="A33" s="3" t="s">
        <v>8</v>
      </c>
      <c r="B33" s="5">
        <v>-15</v>
      </c>
      <c r="C33" s="3">
        <v>1</v>
      </c>
      <c r="D33" s="3">
        <v>1.3502000000000001</v>
      </c>
      <c r="E33" s="3">
        <v>258.20999999999998</v>
      </c>
      <c r="F33" s="3">
        <v>6.7191999999999998</v>
      </c>
    </row>
    <row r="34" spans="1:10">
      <c r="A34" s="3" t="s">
        <v>9</v>
      </c>
      <c r="B34" s="6">
        <v>58.472999999999999</v>
      </c>
      <c r="C34" s="13">
        <v>2.4</v>
      </c>
      <c r="D34" s="3">
        <v>2.5209999999999999</v>
      </c>
      <c r="E34" s="3">
        <v>331.91</v>
      </c>
      <c r="F34" s="3">
        <v>6.7191999999999998</v>
      </c>
      <c r="H34" s="3">
        <f>E34-E33</f>
        <v>73.700000000000045</v>
      </c>
      <c r="I34" s="3">
        <f>H34*$N$2</f>
        <v>14.598741666666674</v>
      </c>
      <c r="J34" s="3" t="s">
        <v>13</v>
      </c>
    </row>
    <row r="35" spans="1:10">
      <c r="A35" s="3" t="s">
        <v>10</v>
      </c>
      <c r="B35" s="11">
        <v>50</v>
      </c>
      <c r="C35" s="3">
        <v>2.4</v>
      </c>
      <c r="D35" s="3">
        <v>2.5874000000000001</v>
      </c>
      <c r="E35" s="3">
        <v>323.36</v>
      </c>
      <c r="F35" s="3">
        <v>6.6931000000000003</v>
      </c>
      <c r="H35" s="3">
        <f>E34-E35</f>
        <v>8.5500000000000114</v>
      </c>
      <c r="I35" s="3">
        <f>H35*$N$2</f>
        <v>1.693612500000002</v>
      </c>
      <c r="J35" s="3" t="s">
        <v>14</v>
      </c>
    </row>
    <row r="36" spans="1:10">
      <c r="A36" s="3" t="s">
        <v>11</v>
      </c>
      <c r="B36" s="6">
        <v>-21.614000000000001</v>
      </c>
      <c r="C36" s="3">
        <v>1</v>
      </c>
      <c r="D36" s="3">
        <v>1.3858999999999999</v>
      </c>
      <c r="E36" s="3">
        <v>251.56</v>
      </c>
      <c r="F36" s="3">
        <v>6.6931000000000003</v>
      </c>
      <c r="H36" s="3">
        <f>E35-E36</f>
        <v>71.800000000000011</v>
      </c>
      <c r="I36" s="3">
        <f>H36*$N$2</f>
        <v>14.222383333333333</v>
      </c>
      <c r="J36" s="3" t="s">
        <v>15</v>
      </c>
    </row>
    <row r="37" spans="1:10">
      <c r="I37" s="3">
        <f>I34-I36</f>
        <v>0.37635833333334112</v>
      </c>
      <c r="J37" s="3" t="s">
        <v>7</v>
      </c>
    </row>
    <row r="38" spans="1:10">
      <c r="I38" s="3">
        <f>I35/I37</f>
        <v>4.4999999999999121</v>
      </c>
      <c r="J38" s="3" t="s">
        <v>0</v>
      </c>
    </row>
    <row r="40" spans="1:10">
      <c r="A40" s="3" t="s">
        <v>8</v>
      </c>
      <c r="B40" s="5">
        <v>20</v>
      </c>
      <c r="C40" s="3">
        <v>1</v>
      </c>
      <c r="D40" s="3">
        <v>1.1884999999999999</v>
      </c>
      <c r="E40" s="3">
        <v>293.42</v>
      </c>
      <c r="F40" s="3">
        <v>6.8471000000000002</v>
      </c>
    </row>
    <row r="41" spans="1:10">
      <c r="A41" s="3" t="s">
        <v>9</v>
      </c>
      <c r="B41" s="6">
        <v>169.01</v>
      </c>
      <c r="C41" s="13">
        <v>4.24</v>
      </c>
      <c r="D41" s="3">
        <v>3.3357999999999999</v>
      </c>
      <c r="E41" s="3">
        <v>443.91</v>
      </c>
      <c r="F41" s="3">
        <v>6.8471000000000002</v>
      </c>
      <c r="H41" s="3">
        <f>E41-E40</f>
        <v>150.49</v>
      </c>
      <c r="I41" s="3">
        <f>H41*$N$2</f>
        <v>29.809560833333332</v>
      </c>
      <c r="J41" s="3" t="s">
        <v>13</v>
      </c>
    </row>
    <row r="42" spans="1:10">
      <c r="A42" s="3" t="s">
        <v>10</v>
      </c>
      <c r="B42" s="11">
        <v>50</v>
      </c>
      <c r="C42" s="3">
        <v>4.24</v>
      </c>
      <c r="D42" s="3">
        <v>4.5719000000000003</v>
      </c>
      <c r="E42" s="3">
        <v>323</v>
      </c>
      <c r="F42" s="3">
        <v>6.5286</v>
      </c>
      <c r="H42" s="3">
        <f>E41-E42</f>
        <v>120.91000000000003</v>
      </c>
      <c r="I42" s="3">
        <f>H42*$N$2</f>
        <v>23.950255833333333</v>
      </c>
      <c r="J42" s="3" t="s">
        <v>14</v>
      </c>
    </row>
    <row r="43" spans="1:10">
      <c r="A43" s="3" t="s">
        <v>11</v>
      </c>
      <c r="B43" s="6">
        <v>-59.558</v>
      </c>
      <c r="C43" s="3">
        <v>1</v>
      </c>
      <c r="D43" s="3">
        <v>1.6335999999999999</v>
      </c>
      <c r="E43" s="3">
        <v>213.38</v>
      </c>
      <c r="F43" s="3">
        <v>6.5286</v>
      </c>
      <c r="H43" s="3">
        <f>E42-E43</f>
        <v>109.62</v>
      </c>
      <c r="I43" s="3">
        <f>H43*$N$2</f>
        <v>21.713894999999997</v>
      </c>
      <c r="J43" s="3" t="s">
        <v>15</v>
      </c>
    </row>
    <row r="44" spans="1:10">
      <c r="I44" s="3">
        <f>I41-I43</f>
        <v>8.0956658333333351</v>
      </c>
      <c r="J44" s="3" t="s">
        <v>7</v>
      </c>
    </row>
    <row r="45" spans="1:10">
      <c r="I45" s="3">
        <f>I42/I44</f>
        <v>2.9584046978223628</v>
      </c>
      <c r="J45" s="3" t="s">
        <v>0</v>
      </c>
    </row>
    <row r="47" spans="1:10">
      <c r="A47" s="16" t="s">
        <v>24</v>
      </c>
      <c r="B47" s="17"/>
      <c r="C47" s="16"/>
      <c r="D47" s="16"/>
      <c r="E47" s="16"/>
      <c r="F47" s="16"/>
      <c r="G47" s="16"/>
      <c r="H47" s="16"/>
      <c r="I47" s="16"/>
      <c r="J47" s="16"/>
    </row>
    <row r="48" spans="1:10">
      <c r="A48" s="14"/>
      <c r="B48" s="15"/>
      <c r="C48" s="14"/>
      <c r="D48" s="14"/>
      <c r="E48" s="14"/>
      <c r="F48" s="14"/>
      <c r="G48" s="14"/>
      <c r="H48" s="14"/>
      <c r="I48" s="14"/>
      <c r="J48" s="14"/>
    </row>
    <row r="49" spans="1:10">
      <c r="A49" s="3" t="s">
        <v>8</v>
      </c>
      <c r="B49" s="5">
        <v>20</v>
      </c>
      <c r="C49" s="3">
        <v>1</v>
      </c>
      <c r="D49" s="3">
        <v>1.1884999999999999</v>
      </c>
      <c r="E49" s="3">
        <v>293.42</v>
      </c>
      <c r="F49" s="3">
        <v>6.8471000000000002</v>
      </c>
    </row>
    <row r="50" spans="1:10">
      <c r="A50" s="3" t="s">
        <v>17</v>
      </c>
      <c r="B50" s="6">
        <v>120.03</v>
      </c>
      <c r="C50" s="13">
        <v>2.8</v>
      </c>
      <c r="D50" s="3">
        <v>2.4790000000000001</v>
      </c>
      <c r="E50" s="3">
        <v>394.16</v>
      </c>
      <c r="F50" s="3">
        <v>6.8471000000000002</v>
      </c>
      <c r="H50" s="3">
        <f>E50-E49</f>
        <v>100.74000000000001</v>
      </c>
      <c r="I50" s="3">
        <f>H50*$N$2</f>
        <v>19.954915</v>
      </c>
      <c r="J50" s="3" t="s">
        <v>19</v>
      </c>
    </row>
    <row r="51" spans="1:10">
      <c r="A51" s="3" t="s">
        <v>16</v>
      </c>
      <c r="B51" s="11">
        <v>50</v>
      </c>
      <c r="C51" s="3">
        <v>2.8</v>
      </c>
      <c r="D51" s="3">
        <v>3.0186999999999999</v>
      </c>
      <c r="E51" s="3">
        <v>323.27999999999997</v>
      </c>
      <c r="F51" s="3">
        <v>6.6486000000000001</v>
      </c>
      <c r="H51" s="3">
        <f>E50-E51</f>
        <v>70.880000000000052</v>
      </c>
      <c r="I51" s="3">
        <f>H51*$N$2</f>
        <v>14.040146666666676</v>
      </c>
      <c r="J51" s="3" t="s">
        <v>20</v>
      </c>
    </row>
    <row r="52" spans="1:10">
      <c r="A52" s="3" t="s">
        <v>17</v>
      </c>
      <c r="B52" s="11">
        <v>90.638000000000005</v>
      </c>
      <c r="C52" s="3">
        <v>4.24</v>
      </c>
      <c r="D52" s="3">
        <v>4.0576999999999996</v>
      </c>
      <c r="E52" s="3">
        <v>364.16</v>
      </c>
      <c r="F52" s="3">
        <v>6.6486000000000001</v>
      </c>
      <c r="H52" s="3">
        <f>E52-E51</f>
        <v>40.880000000000052</v>
      </c>
      <c r="I52" s="3">
        <f>H52*$N$2</f>
        <v>8.0976466666666767</v>
      </c>
      <c r="J52" s="3" t="s">
        <v>21</v>
      </c>
    </row>
    <row r="53" spans="1:10">
      <c r="A53" s="3" t="s">
        <v>18</v>
      </c>
      <c r="B53" s="11">
        <v>50</v>
      </c>
      <c r="C53" s="3">
        <v>4.24</v>
      </c>
      <c r="D53" s="3">
        <v>4.5719000000000003</v>
      </c>
      <c r="E53" s="3">
        <v>323</v>
      </c>
      <c r="F53" s="3">
        <v>6.5286</v>
      </c>
      <c r="H53" s="3">
        <f>E52-E53</f>
        <v>41.160000000000025</v>
      </c>
      <c r="I53" s="3">
        <f>H53*$N$2</f>
        <v>8.1531100000000034</v>
      </c>
      <c r="J53" s="3" t="s">
        <v>22</v>
      </c>
    </row>
    <row r="54" spans="1:10">
      <c r="A54" s="3" t="s">
        <v>11</v>
      </c>
      <c r="B54" s="6">
        <v>-59.558</v>
      </c>
      <c r="C54" s="3">
        <v>1</v>
      </c>
      <c r="D54" s="3">
        <v>1.6335999999999999</v>
      </c>
      <c r="E54" s="3">
        <v>213.38</v>
      </c>
      <c r="F54" s="3">
        <v>6.5286</v>
      </c>
      <c r="H54" s="3">
        <f>E51-E54</f>
        <v>109.89999999999998</v>
      </c>
      <c r="I54" s="3">
        <f>H54*$N$2</f>
        <v>21.769358333333326</v>
      </c>
      <c r="J54" s="3" t="s">
        <v>15</v>
      </c>
    </row>
    <row r="55" spans="1:10">
      <c r="I55" s="3">
        <f>I51+I53</f>
        <v>22.193256666666677</v>
      </c>
      <c r="J55" s="3" t="s">
        <v>14</v>
      </c>
    </row>
    <row r="56" spans="1:10">
      <c r="I56" s="3">
        <f>I50+I52-I54</f>
        <v>6.2832033333333506</v>
      </c>
      <c r="J56" s="3" t="s">
        <v>7</v>
      </c>
    </row>
    <row r="57" spans="1:10">
      <c r="I57" s="3">
        <f>I55/I56</f>
        <v>3.5321563682219339</v>
      </c>
      <c r="J57" s="3" t="s">
        <v>0</v>
      </c>
    </row>
    <row r="59" spans="1:10">
      <c r="A59" s="3" t="s">
        <v>8</v>
      </c>
      <c r="B59" s="5">
        <v>0</v>
      </c>
      <c r="C59" s="3">
        <v>1</v>
      </c>
      <c r="D59" s="3">
        <v>1.2758</v>
      </c>
      <c r="E59" s="3">
        <v>273.3</v>
      </c>
      <c r="F59" s="3">
        <v>6.7759999999999998</v>
      </c>
    </row>
    <row r="60" spans="1:10">
      <c r="A60" s="3" t="s">
        <v>17</v>
      </c>
      <c r="B60" s="6">
        <v>93.397000000000006</v>
      </c>
      <c r="C60" s="13">
        <v>2.8</v>
      </c>
      <c r="D60" s="3">
        <v>2.6597</v>
      </c>
      <c r="E60" s="3">
        <v>367.16</v>
      </c>
      <c r="F60" s="3">
        <v>6.7759999999999998</v>
      </c>
      <c r="H60" s="3">
        <f>E60-E59</f>
        <v>93.860000000000014</v>
      </c>
      <c r="I60" s="3">
        <f>H60*$N$2</f>
        <v>18.592101666666668</v>
      </c>
      <c r="J60" s="3" t="s">
        <v>19</v>
      </c>
    </row>
    <row r="61" spans="1:10">
      <c r="A61" s="3" t="s">
        <v>16</v>
      </c>
      <c r="B61" s="15">
        <v>50</v>
      </c>
      <c r="C61" s="3">
        <v>2.8</v>
      </c>
      <c r="D61" s="3">
        <v>3.0186999999999999</v>
      </c>
      <c r="E61" s="3">
        <v>323.27999999999997</v>
      </c>
      <c r="F61" s="3">
        <v>6.6486000000000001</v>
      </c>
      <c r="H61" s="3">
        <f>E60-E61</f>
        <v>43.880000000000052</v>
      </c>
      <c r="I61" s="3">
        <f>H61*$N$2</f>
        <v>8.6918966666666755</v>
      </c>
      <c r="J61" s="3" t="s">
        <v>20</v>
      </c>
    </row>
    <row r="62" spans="1:10">
      <c r="A62" s="3" t="s">
        <v>17</v>
      </c>
      <c r="B62" s="15">
        <v>90.638000000000005</v>
      </c>
      <c r="C62" s="3">
        <v>4.24</v>
      </c>
      <c r="D62" s="3">
        <v>4.0576999999999996</v>
      </c>
      <c r="E62" s="3">
        <v>364.16</v>
      </c>
      <c r="F62" s="3">
        <v>6.6486000000000001</v>
      </c>
      <c r="H62" s="3">
        <f>E62-E61</f>
        <v>40.880000000000052</v>
      </c>
      <c r="I62" s="3">
        <f>H62*$N$2</f>
        <v>8.0976466666666767</v>
      </c>
      <c r="J62" s="3" t="s">
        <v>21</v>
      </c>
    </row>
    <row r="63" spans="1:10">
      <c r="A63" s="3" t="s">
        <v>18</v>
      </c>
      <c r="B63" s="15">
        <v>50</v>
      </c>
      <c r="C63" s="3">
        <v>4.24</v>
      </c>
      <c r="D63" s="3">
        <v>4.5719000000000003</v>
      </c>
      <c r="E63" s="3">
        <v>323</v>
      </c>
      <c r="F63" s="3">
        <v>6.5286</v>
      </c>
      <c r="H63" s="3">
        <f>E62-E63</f>
        <v>41.160000000000025</v>
      </c>
      <c r="I63" s="3">
        <f>H63*$N$2</f>
        <v>8.1531100000000034</v>
      </c>
      <c r="J63" s="3" t="s">
        <v>22</v>
      </c>
    </row>
    <row r="64" spans="1:10">
      <c r="A64" s="3" t="s">
        <v>11</v>
      </c>
      <c r="B64" s="6">
        <v>-59.558</v>
      </c>
      <c r="C64" s="3">
        <v>1</v>
      </c>
      <c r="D64" s="3">
        <v>1.6335999999999999</v>
      </c>
      <c r="E64" s="3">
        <v>213.38</v>
      </c>
      <c r="F64" s="3">
        <v>6.5286</v>
      </c>
      <c r="H64" s="3">
        <f>E61-E64</f>
        <v>109.89999999999998</v>
      </c>
      <c r="I64" s="3">
        <f>H64*$N$2</f>
        <v>21.769358333333326</v>
      </c>
      <c r="J64" s="3" t="s">
        <v>15</v>
      </c>
    </row>
    <row r="65" spans="1:10">
      <c r="I65" s="3">
        <f>I61+I63</f>
        <v>16.845006666666677</v>
      </c>
      <c r="J65" s="3" t="s">
        <v>14</v>
      </c>
    </row>
    <row r="66" spans="1:10">
      <c r="I66" s="3">
        <f>I60+I62-I64</f>
        <v>4.9203900000000189</v>
      </c>
      <c r="J66" s="3" t="s">
        <v>7</v>
      </c>
    </row>
    <row r="67" spans="1:10">
      <c r="I67" s="3">
        <f>I65/I66</f>
        <v>3.4235104669887169</v>
      </c>
      <c r="J67" s="3" t="s">
        <v>0</v>
      </c>
    </row>
    <row r="69" spans="1:10">
      <c r="A69" s="3" t="s">
        <v>8</v>
      </c>
      <c r="B69" s="5">
        <v>-15</v>
      </c>
      <c r="C69" s="3">
        <v>1</v>
      </c>
      <c r="D69" s="3">
        <v>1.3502000000000001</v>
      </c>
      <c r="E69" s="3">
        <v>258.20999999999998</v>
      </c>
      <c r="F69" s="3">
        <v>6.7191999999999998</v>
      </c>
    </row>
    <row r="70" spans="1:10">
      <c r="A70" s="3" t="s">
        <v>17</v>
      </c>
      <c r="B70" s="6">
        <v>73.388999999999996</v>
      </c>
      <c r="C70" s="13">
        <v>2.8</v>
      </c>
      <c r="D70" s="3">
        <v>2.8140000000000001</v>
      </c>
      <c r="E70" s="3">
        <v>346.92</v>
      </c>
      <c r="F70" s="3">
        <v>6.7191999999999998</v>
      </c>
      <c r="H70" s="3">
        <f>E70-E69</f>
        <v>88.710000000000036</v>
      </c>
      <c r="I70" s="3">
        <f>H70*$N$2</f>
        <v>17.571972500000005</v>
      </c>
      <c r="J70" s="3" t="s">
        <v>19</v>
      </c>
    </row>
    <row r="71" spans="1:10">
      <c r="A71" s="3" t="s">
        <v>16</v>
      </c>
      <c r="B71" s="15">
        <v>50</v>
      </c>
      <c r="C71" s="3">
        <v>2.8</v>
      </c>
      <c r="D71" s="3">
        <v>3.0186999999999999</v>
      </c>
      <c r="E71" s="3">
        <v>323.27999999999997</v>
      </c>
      <c r="F71" s="3">
        <v>6.6486000000000001</v>
      </c>
      <c r="H71" s="3">
        <f>E70-E71</f>
        <v>23.640000000000043</v>
      </c>
      <c r="I71" s="3">
        <f>H71*$N$2</f>
        <v>4.682690000000008</v>
      </c>
      <c r="J71" s="3" t="s">
        <v>20</v>
      </c>
    </row>
    <row r="72" spans="1:10">
      <c r="A72" s="3" t="s">
        <v>17</v>
      </c>
      <c r="B72" s="15">
        <v>90.638000000000005</v>
      </c>
      <c r="C72" s="3">
        <v>4.24</v>
      </c>
      <c r="D72" s="3">
        <v>4.0576999999999996</v>
      </c>
      <c r="E72" s="3">
        <v>364.16</v>
      </c>
      <c r="F72" s="3">
        <v>6.6486000000000001</v>
      </c>
      <c r="H72" s="3">
        <f>E72-E71</f>
        <v>40.880000000000052</v>
      </c>
      <c r="I72" s="3">
        <f>H72*$N$2</f>
        <v>8.0976466666666767</v>
      </c>
      <c r="J72" s="3" t="s">
        <v>21</v>
      </c>
    </row>
    <row r="73" spans="1:10">
      <c r="A73" s="3" t="s">
        <v>18</v>
      </c>
      <c r="B73" s="15">
        <v>50</v>
      </c>
      <c r="C73" s="3">
        <v>4.24</v>
      </c>
      <c r="D73" s="3">
        <v>4.5719000000000003</v>
      </c>
      <c r="E73" s="3">
        <v>323</v>
      </c>
      <c r="F73" s="3">
        <v>6.5286</v>
      </c>
      <c r="H73" s="3">
        <f>E72-E73</f>
        <v>41.160000000000025</v>
      </c>
      <c r="I73" s="3">
        <f>H73*$N$2</f>
        <v>8.1531100000000034</v>
      </c>
      <c r="J73" s="3" t="s">
        <v>22</v>
      </c>
    </row>
    <row r="74" spans="1:10">
      <c r="A74" s="3" t="s">
        <v>11</v>
      </c>
      <c r="B74" s="6">
        <v>-59.558</v>
      </c>
      <c r="C74" s="3">
        <v>1</v>
      </c>
      <c r="D74" s="3">
        <v>1.6335999999999999</v>
      </c>
      <c r="E74" s="3">
        <v>213.38</v>
      </c>
      <c r="F74" s="3">
        <v>6.5286</v>
      </c>
      <c r="H74" s="3">
        <f>E71-E74</f>
        <v>109.89999999999998</v>
      </c>
      <c r="I74" s="3">
        <f>H74*$N$2</f>
        <v>21.769358333333326</v>
      </c>
      <c r="J74" s="3" t="s">
        <v>15</v>
      </c>
    </row>
    <row r="75" spans="1:10">
      <c r="I75" s="3">
        <f>I71+I73</f>
        <v>12.835800000000011</v>
      </c>
      <c r="J75" s="3" t="s">
        <v>14</v>
      </c>
    </row>
    <row r="76" spans="1:10">
      <c r="I76" s="3">
        <f>I70+I72-I74</f>
        <v>3.9002608333333555</v>
      </c>
      <c r="J76" s="3" t="s">
        <v>7</v>
      </c>
    </row>
    <row r="77" spans="1:10">
      <c r="I77" s="3">
        <f>I75/I76</f>
        <v>3.2910106653123257</v>
      </c>
      <c r="J77" s="3" t="s">
        <v>0</v>
      </c>
    </row>
  </sheetData>
  <mergeCells count="2">
    <mergeCell ref="A47:J47"/>
    <mergeCell ref="A3:J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</dc:creator>
  <cp:lastModifiedBy>aw</cp:lastModifiedBy>
  <cp:lastPrinted>2022-06-19T16:59:39Z</cp:lastPrinted>
  <dcterms:created xsi:type="dcterms:W3CDTF">2022-05-30T06:27:53Z</dcterms:created>
  <dcterms:modified xsi:type="dcterms:W3CDTF">2022-06-21T07:27:00Z</dcterms:modified>
</cp:coreProperties>
</file>