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CB36FA8-6DB4-487E-9E8F-9ED71A19E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grudni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0" i="1" l="1"/>
  <c r="AE60" i="1"/>
  <c r="AD60" i="1"/>
  <c r="AC60" i="1"/>
  <c r="Z60" i="1"/>
  <c r="Y60" i="1"/>
  <c r="X60" i="1"/>
  <c r="W60" i="1"/>
  <c r="V60" i="1"/>
  <c r="U60" i="1"/>
  <c r="T60" i="1"/>
  <c r="S60" i="1"/>
  <c r="R60" i="1"/>
  <c r="I60" i="1"/>
  <c r="H60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50" i="1"/>
  <c r="AA51" i="1"/>
  <c r="AA52" i="1"/>
  <c r="AA53" i="1"/>
  <c r="AA55" i="1"/>
  <c r="AA59" i="1"/>
  <c r="AA61" i="1"/>
  <c r="AA62" i="1"/>
  <c r="AA6" i="1"/>
  <c r="J50" i="1"/>
  <c r="J51" i="1"/>
  <c r="J52" i="1"/>
  <c r="J53" i="1"/>
  <c r="AN46" i="1" l="1"/>
  <c r="AN47" i="1"/>
  <c r="AN48" i="1"/>
  <c r="B54" i="1" l="1"/>
  <c r="AA54" i="1" s="1"/>
  <c r="C60" i="1" l="1"/>
  <c r="D60" i="1"/>
  <c r="E60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5" i="1"/>
  <c r="J59" i="1"/>
  <c r="J6" i="1"/>
  <c r="Q46" i="1" l="1"/>
  <c r="Q47" i="1"/>
  <c r="Q48" i="1"/>
  <c r="G60" i="1" l="1"/>
  <c r="K60" i="1"/>
  <c r="L60" i="1"/>
  <c r="M60" i="1"/>
  <c r="N60" i="1"/>
  <c r="O60" i="1"/>
  <c r="P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B40" i="1"/>
  <c r="Q39" i="1"/>
  <c r="J40" i="1" l="1"/>
  <c r="AA40" i="1"/>
  <c r="J28" i="1"/>
  <c r="AA28" i="1"/>
  <c r="AF40" i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B58" i="1"/>
  <c r="J58" i="1" l="1"/>
  <c r="AA58" i="1"/>
  <c r="J49" i="1"/>
  <c r="AA49" i="1"/>
  <c r="AA45" i="1"/>
  <c r="AN45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AA60" i="1" s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<sst xmlns="http://schemas.openxmlformats.org/spreadsheetml/2006/main" count="117" uniqueCount="88">
  <si>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</si>
  <si>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</si>
  <si>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</si>
  <si>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</si>
  <si>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</si>
  <si>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</si>
  <si>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</si>
  <si>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</si>
  <si>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</si>
  <si>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</si>
  <si>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</si>
  <si>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</si>
  <si>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</si>
  <si>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</si>
  <si>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</si>
  <si>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</si>
  <si>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</si>
  <si>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</si>
  <si>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</si>
  <si>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</si>
  <si>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</si>
  <si>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</si>
  <si>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</si>
  <si>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</si>
  <si>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</si>
  <si>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</si>
  <si>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</si>
  <si>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</si>
  <si>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</si>
  <si>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</si>
  <si>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</si>
  <si>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</si>
  <si>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</si>
  <si>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</si>
  <si>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</si>
  <si>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</si>
  <si>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</si>
  <si>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</si>
  <si>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</si>
  <si>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</si>
  <si>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</si>
  <si>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</si>
  <si>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</si>
  <si>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</si>
  <si>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</si>
  <si>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</si>
  <si>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</si>
  <si>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</si>
  <si>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</si>
  <si>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</si>
  <si>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</si>
  <si>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</si>
  <si>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</si>
  <si>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</si>
  <si>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</si>
  <si>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</si>
  <si>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</si>
  <si>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</si>
  <si>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</si>
  <si>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</si>
  <si>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</si>
  <si>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</si>
  <si>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</si>
  <si>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</si>
  <si>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</si>
  <si>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</si>
  <si>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</si>
  <si>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</si>
  <si>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</si>
  <si>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</si>
  <si>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</si>
  <si>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</si>
  <si>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</si>
  <si>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</si>
  <si>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</si>
  <si>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</si>
  <si>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</si>
  <si>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</si>
  <si>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</si>
  <si>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</si>
  <si>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</si>
  <si>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</si>
  <si>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</si>
  <si>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</si>
  <si>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31.12.2023</t>
  </si>
  <si>
    <t>Limit finansowy zgodny z arkuszem kalkulacyjnym z dnia 05.01.2024</t>
  </si>
  <si>
    <t xml:space="preserve">MRIRW Departament Rybołówstwa </t>
  </si>
  <si>
    <t>(sprawozdanie przygotowane na podstawie danych ARiMR przekazanych w dniu 28 lutego br.)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</si>
</sst>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5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0" fontId="6" fillId="4" borderId="4" xfId="0" applyNumberFormat="1" applyFont="1" applyFill="1" applyBorder="1" applyAlignment="1">
      <alignment horizontal="center" vertical="center"/>
    </xf>
    <xf numFmtId="10" fontId="6" fillId="4" borderId="16" xfId="0" applyNumberFormat="1" applyFont="1" applyFill="1" applyBorder="1" applyAlignment="1">
      <alignment horizontal="center" vertical="center"/>
    </xf>
    <xf numFmtId="10" fontId="6" fillId="4" borderId="5" xfId="0" applyNumberFormat="1" applyFont="1" applyFill="1" applyBorder="1" applyAlignment="1">
      <alignment horizontal="center" vertical="center"/>
    </xf>
    <xf numFmtId="10" fontId="9" fillId="4" borderId="4" xfId="0" applyNumberFormat="1" applyFont="1" applyFill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16" xfId="0" applyNumberFormat="1" applyFont="1" applyBorder="1" applyAlignment="1">
      <alignment horizontal="center" vertical="center"/>
    </xf>
    <xf numFmtId="10" fontId="6" fillId="4" borderId="1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1" topLeftCell="B1" activePane="topRight" state="frozen"/>
      <selection pane="topRight" activeCell="X31" sqref="X31"/>
    </sheetView>
  </sheetViews>
  <sheetFormatPr defaultColWidth="9.1796875" defaultRowHeight="13.5" outlineLevelRow="1" x14ac:dyDescent="0.3"/>
  <cols>
    <col min="1" max="1" width="59.54296875" style="25" customWidth="1"/>
    <col min="2" max="3" width="39.1796875" style="25" customWidth="1"/>
    <col min="4" max="4" width="30.1796875" style="29" bestFit="1" customWidth="1"/>
    <col min="5" max="5" width="30.1796875" style="10" bestFit="1" customWidth="1"/>
    <col min="6" max="6" width="23" style="25" customWidth="1"/>
    <col min="7" max="7" width="11.54296875" style="9" bestFit="1" customWidth="1"/>
    <col min="8" max="9" width="30.1796875" style="9" bestFit="1" customWidth="1"/>
    <col min="10" max="10" width="21.81640625" style="9" customWidth="1"/>
    <col min="11" max="11" width="17.1796875" style="25" customWidth="1"/>
    <col min="12" max="13" width="30.1796875" style="25" bestFit="1" customWidth="1"/>
    <col min="14" max="14" width="11.54296875" style="9" bestFit="1" customWidth="1"/>
    <col min="15" max="16" width="30.179687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179687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1796875" style="25" bestFit="1" customWidth="1"/>
    <col min="32" max="32" width="21.81640625" style="25" customWidth="1"/>
    <col min="33" max="33" width="21.54296875" style="25" customWidth="1"/>
    <col min="34" max="34" width="25" style="25" customWidth="1"/>
    <col min="35" max="35" width="14.1796875" style="25" customWidth="1"/>
    <col min="36" max="36" width="30.54296875" style="25" customWidth="1"/>
    <col min="37" max="38" width="30.1796875" style="25" bestFit="1" customWidth="1"/>
    <col min="39" max="39" width="27.1796875" style="25" bestFit="1" customWidth="1"/>
    <col min="40" max="40" width="21.54296875" style="25" customWidth="1"/>
    <col min="41" max="41" width="13.453125" style="25" customWidth="1"/>
    <col min="42" max="43" width="30.1796875" style="28" bestFit="1" customWidth="1"/>
    <col min="44" max="44" width="23.1796875" style="25" customWidth="1"/>
    <col min="45" max="16384" width="9.1796875" style="25"/>
  </cols>
  <sheetData>
    <row r="1" spans="1:44" s="5" customFormat="1" ht="20.25" customHeight="1" x14ac:dyDescent="0.3">
      <c r="A1" s="12" t="s">
        <v>86</v>
      </c>
      <c r="B1" s="13"/>
      <c r="C1" s="1"/>
      <c r="D1" s="2"/>
      <c r="E1" s="2"/>
      <c r="F1" s="3"/>
      <c r="G1" s="3"/>
      <c r="H1" s="3"/>
      <c r="I1" s="3"/>
      <c r="J1" s="3"/>
      <c r="K1" s="166"/>
      <c r="L1" s="166"/>
      <c r="M1" s="166"/>
      <c r="N1" s="4"/>
      <c r="AP1" s="6"/>
      <c r="AQ1" s="6"/>
    </row>
    <row r="2" spans="1:44" s="5" customFormat="1" x14ac:dyDescent="0.3">
      <c r="A2" s="12" t="s">
        <v>87</v>
      </c>
      <c r="B2" s="56"/>
      <c r="C2" s="1"/>
      <c r="D2" s="2"/>
      <c r="E2" s="2"/>
      <c r="F2" s="3"/>
      <c r="G2" s="3"/>
      <c r="H2" s="3"/>
      <c r="I2" s="3"/>
      <c r="J2" s="3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J2" s="6"/>
      <c r="AP2" s="6"/>
      <c r="AQ2" s="6"/>
    </row>
    <row r="3" spans="1:44" s="5" customFormat="1" ht="45" customHeight="1" thickBot="1" x14ac:dyDescent="0.35">
      <c r="A3" s="14" t="s">
        <v>85</v>
      </c>
      <c r="B3" s="57">
        <v>4.3354999999999997</v>
      </c>
      <c r="C3" s="168"/>
      <c r="D3" s="168"/>
      <c r="E3" s="7"/>
      <c r="F3" s="169"/>
      <c r="G3" s="169"/>
      <c r="H3" s="169"/>
      <c r="I3" s="169"/>
      <c r="J3" s="169"/>
      <c r="K3" s="15"/>
      <c r="L3" s="15"/>
      <c r="M3" s="16"/>
      <c r="N3" s="17"/>
      <c r="O3" s="18" t="s">
        <v>84</v>
      </c>
      <c r="P3" s="174"/>
      <c r="Q3" s="174"/>
      <c r="R3" s="170"/>
      <c r="S3" s="170"/>
      <c r="T3" s="170"/>
      <c r="U3" s="15"/>
      <c r="V3" s="15"/>
      <c r="W3" s="15"/>
      <c r="X3" s="116"/>
      <c r="Y3" s="15"/>
      <c r="Z3" s="15"/>
      <c r="AA3" s="15"/>
      <c r="AB3" s="18"/>
      <c r="AP3" s="6"/>
      <c r="AQ3" s="6"/>
    </row>
    <row r="4" spans="1:44" s="19" customFormat="1" ht="28.5" customHeight="1" thickBot="1" x14ac:dyDescent="0.4">
      <c r="A4" s="157" t="s">
        <v>77</v>
      </c>
      <c r="B4" s="158" t="s">
        <v>0</v>
      </c>
      <c r="C4" s="159" t="s">
        <v>64</v>
      </c>
      <c r="D4" s="159"/>
      <c r="E4" s="159"/>
      <c r="F4" s="160"/>
      <c r="G4" s="161" t="s">
        <v>63</v>
      </c>
      <c r="H4" s="162"/>
      <c r="I4" s="162"/>
      <c r="J4" s="163"/>
      <c r="K4" s="164" t="s">
        <v>65</v>
      </c>
      <c r="L4" s="164"/>
      <c r="M4" s="164"/>
      <c r="N4" s="164" t="s">
        <v>1</v>
      </c>
      <c r="O4" s="164"/>
      <c r="P4" s="164"/>
      <c r="Q4" s="171"/>
      <c r="R4" s="172"/>
      <c r="S4" s="172"/>
      <c r="T4" s="172"/>
      <c r="U4" s="164" t="s">
        <v>2</v>
      </c>
      <c r="V4" s="164"/>
      <c r="W4" s="164"/>
      <c r="X4" s="164" t="s">
        <v>78</v>
      </c>
      <c r="Y4" s="164"/>
      <c r="Z4" s="164"/>
      <c r="AA4" s="171"/>
      <c r="AB4" s="159" t="s">
        <v>3</v>
      </c>
      <c r="AC4" s="173"/>
      <c r="AD4" s="173"/>
      <c r="AE4" s="173"/>
      <c r="AF4" s="165"/>
      <c r="AG4" s="173"/>
      <c r="AH4" s="173"/>
      <c r="AI4" s="159" t="s">
        <v>82</v>
      </c>
      <c r="AJ4" s="159"/>
      <c r="AK4" s="159"/>
      <c r="AL4" s="159"/>
      <c r="AM4" s="159"/>
      <c r="AN4" s="165"/>
      <c r="AO4" s="159" t="s">
        <v>83</v>
      </c>
      <c r="AP4" s="159"/>
      <c r="AQ4" s="159"/>
      <c r="AR4" s="165"/>
    </row>
    <row r="5" spans="1:44" s="19" customFormat="1" ht="58.5" thickBot="1" x14ac:dyDescent="0.4">
      <c r="A5" s="157"/>
      <c r="B5" s="158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41" t="s">
        <v>9</v>
      </c>
      <c r="AJ5" s="39" t="s">
        <v>8</v>
      </c>
      <c r="AK5" s="39" t="s">
        <v>6</v>
      </c>
      <c r="AL5" s="39" t="s">
        <v>11</v>
      </c>
      <c r="AM5" s="39" t="s">
        <v>12</v>
      </c>
      <c r="AN5" s="30" t="s">
        <v>7</v>
      </c>
      <c r="AO5" s="41" t="s">
        <v>9</v>
      </c>
      <c r="AP5" s="39" t="s">
        <v>8</v>
      </c>
      <c r="AQ5" s="39" t="s">
        <v>6</v>
      </c>
      <c r="AR5" s="30" t="s">
        <v>7</v>
      </c>
    </row>
    <row r="6" spans="1:44" s="19" customFormat="1" ht="81.75" customHeight="1" thickBot="1" x14ac:dyDescent="0.4">
      <c r="A6" s="86" t="s">
        <v>67</v>
      </c>
      <c r="B6" s="60">
        <v>990941025.7112751</v>
      </c>
      <c r="C6" s="130">
        <v>7151</v>
      </c>
      <c r="D6" s="68">
        <v>1841360749.6000001</v>
      </c>
      <c r="E6" s="68">
        <v>1318741340.27</v>
      </c>
      <c r="F6" s="118">
        <f>D6/B6</f>
        <v>1.8581940820124114</v>
      </c>
      <c r="G6" s="129">
        <v>6014</v>
      </c>
      <c r="H6" s="120">
        <v>1101759050.6099999</v>
      </c>
      <c r="I6" s="120">
        <v>764040067.30999994</v>
      </c>
      <c r="J6" s="118">
        <f>H6/B6</f>
        <v>1.1118310999579235</v>
      </c>
      <c r="K6" s="119">
        <v>1059</v>
      </c>
      <c r="L6" s="120">
        <v>498719535.86000001</v>
      </c>
      <c r="M6" s="120">
        <v>369774397.63</v>
      </c>
      <c r="N6" s="129">
        <v>5970</v>
      </c>
      <c r="O6" s="120">
        <v>1243930893.98</v>
      </c>
      <c r="P6" s="120">
        <v>875568593.58999991</v>
      </c>
      <c r="Q6" s="118">
        <f>O6/B6</f>
        <v>1.2553026483963912</v>
      </c>
      <c r="R6" s="119">
        <v>133</v>
      </c>
      <c r="S6" s="120">
        <v>217377889.91999999</v>
      </c>
      <c r="T6" s="120">
        <v>162128065.43000001</v>
      </c>
      <c r="U6" s="119">
        <v>192</v>
      </c>
      <c r="V6" s="120">
        <v>7347122.7799999993</v>
      </c>
      <c r="W6" s="120">
        <v>5510467.0800000001</v>
      </c>
      <c r="X6" s="129">
        <v>5837</v>
      </c>
      <c r="Y6" s="120">
        <v>1019205881.2799999</v>
      </c>
      <c r="Z6" s="68">
        <v>707930061.07999992</v>
      </c>
      <c r="AA6" s="118">
        <f>Y6/B6</f>
        <v>1.0285232469292882</v>
      </c>
      <c r="AB6" s="130">
        <v>5756</v>
      </c>
      <c r="AC6" s="130">
        <v>6028</v>
      </c>
      <c r="AD6" s="68">
        <v>976509230.71999991</v>
      </c>
      <c r="AE6" s="68">
        <v>678602353.66000009</v>
      </c>
      <c r="AF6" s="106">
        <f>AD6/B6</f>
        <v>0.98543627257644684</v>
      </c>
      <c r="AG6" s="67">
        <v>28</v>
      </c>
      <c r="AH6" s="68">
        <v>3937634.3000000003</v>
      </c>
      <c r="AI6" s="130">
        <v>5855</v>
      </c>
      <c r="AJ6" s="68">
        <v>928114669.2700001</v>
      </c>
      <c r="AK6" s="68">
        <v>639984937.74000001</v>
      </c>
      <c r="AL6" s="68">
        <v>486326513.98000008</v>
      </c>
      <c r="AM6" s="68">
        <v>364744884.09000003</v>
      </c>
      <c r="AN6" s="106">
        <f>AJ6/B6</f>
        <v>0.93659929823151722</v>
      </c>
      <c r="AO6" s="130">
        <v>5734</v>
      </c>
      <c r="AP6" s="68">
        <v>809743507.98999989</v>
      </c>
      <c r="AQ6" s="68">
        <v>551206567.37999988</v>
      </c>
      <c r="AR6" s="106">
        <f>AP6/B6</f>
        <v>0.81714601270926723</v>
      </c>
    </row>
    <row r="7" spans="1:44" x14ac:dyDescent="0.3">
      <c r="A7" s="87" t="s">
        <v>13</v>
      </c>
      <c r="B7" s="95">
        <v>7885612.1785666673</v>
      </c>
      <c r="C7" s="61">
        <v>3</v>
      </c>
      <c r="D7" s="62">
        <v>9954416.0800000001</v>
      </c>
      <c r="E7" s="63">
        <v>7465812.0599999996</v>
      </c>
      <c r="F7" s="105">
        <f t="shared" ref="F7:F59" si="0">D7/B7</f>
        <v>1.2623517178610946</v>
      </c>
      <c r="G7" s="77">
        <v>1</v>
      </c>
      <c r="H7" s="76">
        <v>8181268.0800000001</v>
      </c>
      <c r="I7" s="76">
        <v>6135951.0599999996</v>
      </c>
      <c r="J7" s="105">
        <f t="shared" ref="J7:J60" si="1">H7/B7</f>
        <v>1.0374930816705563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1.0374300009624595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8115862.2200000007</v>
      </c>
      <c r="Z7" s="62">
        <v>6086896.6600000001</v>
      </c>
      <c r="AA7" s="108">
        <f t="shared" ref="AA7:AA62" si="2">Y7/B7</f>
        <v>1.0291987528957054</v>
      </c>
      <c r="AB7" s="64">
        <v>1</v>
      </c>
      <c r="AC7" s="66">
        <v>4</v>
      </c>
      <c r="AD7" s="62">
        <v>8122870.1399999997</v>
      </c>
      <c r="AE7" s="62">
        <v>6092152.5899999999</v>
      </c>
      <c r="AF7" s="105">
        <f t="shared" ref="AF7:AF59" si="3">AD7/B7</f>
        <v>1.0300874499101296</v>
      </c>
      <c r="AG7" s="66">
        <v>0</v>
      </c>
      <c r="AH7" s="65">
        <v>0</v>
      </c>
      <c r="AI7" s="64">
        <v>1</v>
      </c>
      <c r="AJ7" s="62">
        <v>8207912.6699999999</v>
      </c>
      <c r="AK7" s="62">
        <v>6155934.5</v>
      </c>
      <c r="AL7" s="62">
        <v>7781300</v>
      </c>
      <c r="AM7" s="62">
        <v>5835975</v>
      </c>
      <c r="AN7" s="105">
        <f t="shared" ref="AN7:AN59" si="4">AJ7/B7</f>
        <v>1.0408719683564143</v>
      </c>
      <c r="AO7" s="64">
        <v>1</v>
      </c>
      <c r="AP7" s="62">
        <v>2640562.7400000002</v>
      </c>
      <c r="AQ7" s="62">
        <v>1980422.04</v>
      </c>
      <c r="AR7" s="105">
        <f t="shared" ref="AR7:AR59" si="5">AP7/B7</f>
        <v>0.33485830652148096</v>
      </c>
    </row>
    <row r="8" spans="1:44" x14ac:dyDescent="0.3">
      <c r="A8" s="88" t="s">
        <v>14</v>
      </c>
      <c r="B8" s="96">
        <v>15536293.860006668</v>
      </c>
      <c r="C8" s="20">
        <v>370</v>
      </c>
      <c r="D8" s="21">
        <v>23277761.059999999</v>
      </c>
      <c r="E8" s="31">
        <v>17458320.68</v>
      </c>
      <c r="F8" s="105">
        <f t="shared" si="0"/>
        <v>1.4982827481090144</v>
      </c>
      <c r="G8" s="43">
        <v>269</v>
      </c>
      <c r="H8" s="42">
        <v>16296967.529999999</v>
      </c>
      <c r="I8" s="42">
        <v>12222725.58</v>
      </c>
      <c r="J8" s="105">
        <f t="shared" si="1"/>
        <v>1.0489610763575634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6">O8/$B8</f>
        <v>1.0848356005537583</v>
      </c>
      <c r="R8" s="43">
        <v>21</v>
      </c>
      <c r="S8" s="42">
        <v>1229073.9199999999</v>
      </c>
      <c r="T8" s="44">
        <v>921805.44000000006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15581791.439999998</v>
      </c>
      <c r="Z8" s="21">
        <v>11686343.530000001</v>
      </c>
      <c r="AA8" s="149">
        <f t="shared" si="2"/>
        <v>1.0029284706123156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3"/>
        <v>1.0164631000351858</v>
      </c>
      <c r="AG8" s="24">
        <v>6</v>
      </c>
      <c r="AH8" s="22">
        <v>302286.08000000002</v>
      </c>
      <c r="AI8" s="23">
        <v>272</v>
      </c>
      <c r="AJ8" s="21">
        <v>16086299.050000001</v>
      </c>
      <c r="AK8" s="21">
        <v>12064724.140000001</v>
      </c>
      <c r="AL8" s="21">
        <v>13557492.220000001</v>
      </c>
      <c r="AM8" s="21">
        <v>10168119.16</v>
      </c>
      <c r="AN8" s="105">
        <f t="shared" si="4"/>
        <v>1.0354013122401828</v>
      </c>
      <c r="AO8" s="23">
        <v>269</v>
      </c>
      <c r="AP8" s="21">
        <v>15438357.359999999</v>
      </c>
      <c r="AQ8" s="21">
        <v>11578767.879999999</v>
      </c>
      <c r="AR8" s="105">
        <f t="shared" si="5"/>
        <v>0.99369627654515624</v>
      </c>
    </row>
    <row r="9" spans="1:44" ht="27" x14ac:dyDescent="0.3">
      <c r="A9" s="88" t="s">
        <v>15</v>
      </c>
      <c r="B9" s="96">
        <v>5932475.7973266663</v>
      </c>
      <c r="C9" s="36">
        <v>8</v>
      </c>
      <c r="D9" s="32">
        <v>27789237.25</v>
      </c>
      <c r="E9" s="33">
        <v>20841927.920000002</v>
      </c>
      <c r="F9" s="105">
        <f t="shared" si="0"/>
        <v>4.6842563205268499</v>
      </c>
      <c r="G9" s="48">
        <v>3</v>
      </c>
      <c r="H9" s="47">
        <v>6145067.1699999999</v>
      </c>
      <c r="I9" s="47">
        <v>4608800.37</v>
      </c>
      <c r="J9" s="105">
        <f t="shared" si="1"/>
        <v>1.0358351858374431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4608439.8900000006</v>
      </c>
      <c r="Q9" s="108">
        <f t="shared" si="6"/>
        <v>1.0357541673863915</v>
      </c>
      <c r="R9" s="48">
        <v>0</v>
      </c>
      <c r="S9" s="47">
        <v>0</v>
      </c>
      <c r="T9" s="49">
        <v>0</v>
      </c>
      <c r="U9" s="48">
        <v>2</v>
      </c>
      <c r="V9" s="47">
        <v>67070.990000000005</v>
      </c>
      <c r="W9" s="49">
        <v>50303.25</v>
      </c>
      <c r="X9" s="48">
        <v>3</v>
      </c>
      <c r="Y9" s="32">
        <v>6077515.54</v>
      </c>
      <c r="Z9" s="32">
        <v>4558136.6400000006</v>
      </c>
      <c r="AA9" s="150">
        <f t="shared" si="2"/>
        <v>1.0244484339470366</v>
      </c>
      <c r="AB9" s="34">
        <v>3</v>
      </c>
      <c r="AC9" s="35">
        <v>5</v>
      </c>
      <c r="AD9" s="32">
        <v>5303628.92</v>
      </c>
      <c r="AE9" s="32">
        <v>3977721.67</v>
      </c>
      <c r="AF9" s="105">
        <f t="shared" si="3"/>
        <v>0.89399925110355416</v>
      </c>
      <c r="AG9" s="35">
        <v>0</v>
      </c>
      <c r="AH9" s="37">
        <v>0</v>
      </c>
      <c r="AI9" s="34">
        <v>3</v>
      </c>
      <c r="AJ9" s="47">
        <v>5024000.84</v>
      </c>
      <c r="AK9" s="47">
        <v>3768000.58</v>
      </c>
      <c r="AL9" s="32">
        <v>5000825.99</v>
      </c>
      <c r="AM9" s="32">
        <v>3750619.45</v>
      </c>
      <c r="AN9" s="105">
        <f t="shared" si="4"/>
        <v>0.84686411064061151</v>
      </c>
      <c r="AO9" s="34">
        <v>1</v>
      </c>
      <c r="AP9" s="32">
        <v>187396.72</v>
      </c>
      <c r="AQ9" s="32">
        <v>140547.53</v>
      </c>
      <c r="AR9" s="105">
        <f t="shared" si="5"/>
        <v>3.1588282262263255E-2</v>
      </c>
    </row>
    <row r="10" spans="1:44" ht="27" x14ac:dyDescent="0.3">
      <c r="A10" s="88" t="s">
        <v>16</v>
      </c>
      <c r="B10" s="96">
        <v>174415986.4757596</v>
      </c>
      <c r="C10" s="23">
        <v>76</v>
      </c>
      <c r="D10" s="38">
        <v>215290195.78</v>
      </c>
      <c r="E10" s="38">
        <v>161467646.69999999</v>
      </c>
      <c r="F10" s="105">
        <f t="shared" si="0"/>
        <v>1.234348984460327</v>
      </c>
      <c r="G10" s="43">
        <v>57</v>
      </c>
      <c r="H10" s="117">
        <v>181622870.41999999</v>
      </c>
      <c r="I10" s="117">
        <v>136217152.71000001</v>
      </c>
      <c r="J10" s="105">
        <f t="shared" si="1"/>
        <v>1.0413200881975462</v>
      </c>
      <c r="K10" s="43">
        <v>19</v>
      </c>
      <c r="L10" s="117">
        <v>33667325.359999999</v>
      </c>
      <c r="M10" s="44">
        <v>25250493.990000002</v>
      </c>
      <c r="N10" s="48">
        <v>57</v>
      </c>
      <c r="O10" s="117">
        <v>177552648.94</v>
      </c>
      <c r="P10" s="117">
        <v>133164486.56999999</v>
      </c>
      <c r="Q10" s="108">
        <f t="shared" si="6"/>
        <v>1.0179838014141918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57</v>
      </c>
      <c r="Y10" s="38">
        <v>176182391.38999999</v>
      </c>
      <c r="Z10" s="38">
        <v>132136793.41</v>
      </c>
      <c r="AA10" s="151">
        <f t="shared" si="2"/>
        <v>1.0101275401981911</v>
      </c>
      <c r="AB10" s="34">
        <v>57</v>
      </c>
      <c r="AC10" s="35">
        <v>86</v>
      </c>
      <c r="AD10" s="38">
        <v>176063741.5</v>
      </c>
      <c r="AE10" s="38">
        <v>132047805.95000002</v>
      </c>
      <c r="AF10" s="105">
        <f t="shared" si="3"/>
        <v>1.009447270617418</v>
      </c>
      <c r="AG10" s="34">
        <v>1</v>
      </c>
      <c r="AH10" s="22">
        <v>0</v>
      </c>
      <c r="AI10" s="34">
        <v>57</v>
      </c>
      <c r="AJ10" s="117">
        <v>179581757.46000001</v>
      </c>
      <c r="AK10" s="117">
        <v>134686317.84</v>
      </c>
      <c r="AL10" s="38">
        <v>173594226.18000001</v>
      </c>
      <c r="AM10" s="38">
        <v>130195669.51000001</v>
      </c>
      <c r="AN10" s="105">
        <f t="shared" si="4"/>
        <v>1.0296175315612961</v>
      </c>
      <c r="AO10" s="34">
        <v>52</v>
      </c>
      <c r="AP10" s="38">
        <v>162492642.02999997</v>
      </c>
      <c r="AQ10" s="38">
        <v>121869481.30000001</v>
      </c>
      <c r="AR10" s="105">
        <f t="shared" si="5"/>
        <v>0.93163846567804875</v>
      </c>
    </row>
    <row r="11" spans="1:44" s="58" customFormat="1" hidden="1" outlineLevel="1" collapsed="1" x14ac:dyDescent="0.3">
      <c r="A11" s="89" t="s">
        <v>17</v>
      </c>
      <c r="B11" s="97">
        <v>81165816.386476547</v>
      </c>
      <c r="C11" s="20">
        <v>15</v>
      </c>
      <c r="D11" s="21">
        <v>91804817.5</v>
      </c>
      <c r="E11" s="31">
        <v>68853613.099999994</v>
      </c>
      <c r="F11" s="105">
        <f t="shared" si="0"/>
        <v>1.1310773622095431</v>
      </c>
      <c r="G11" s="43">
        <v>14</v>
      </c>
      <c r="H11" s="42">
        <v>85778346.5</v>
      </c>
      <c r="I11" s="42">
        <v>64333759.850000001</v>
      </c>
      <c r="J11" s="105">
        <f t="shared" si="1"/>
        <v>1.0568284817288176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6"/>
        <v>1.0330506000303152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49">
        <f t="shared" si="2"/>
        <v>1.0230831302749714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3"/>
        <v>1.0255357386372423</v>
      </c>
      <c r="AG11" s="24">
        <v>1</v>
      </c>
      <c r="AH11" s="22">
        <v>0</v>
      </c>
      <c r="AI11" s="23">
        <v>14</v>
      </c>
      <c r="AJ11" s="42">
        <v>85155507.349999994</v>
      </c>
      <c r="AK11" s="42">
        <v>63866630.43</v>
      </c>
      <c r="AL11" s="21">
        <v>82204176.569999993</v>
      </c>
      <c r="AM11" s="21">
        <v>61653132.380000003</v>
      </c>
      <c r="AN11" s="105">
        <f t="shared" si="4"/>
        <v>1.0491548183847035</v>
      </c>
      <c r="AO11" s="43">
        <v>14</v>
      </c>
      <c r="AP11" s="42">
        <v>82387495.890000001</v>
      </c>
      <c r="AQ11" s="42">
        <v>61790621.850000009</v>
      </c>
      <c r="AR11" s="105">
        <f t="shared" si="5"/>
        <v>1.0150516505335982</v>
      </c>
    </row>
    <row r="12" spans="1:44" s="58" customFormat="1" ht="27" hidden="1" outlineLevel="1" x14ac:dyDescent="0.3">
      <c r="A12" s="89" t="s">
        <v>18</v>
      </c>
      <c r="B12" s="97">
        <v>91921885.407819211</v>
      </c>
      <c r="C12" s="20">
        <v>33</v>
      </c>
      <c r="D12" s="21">
        <v>121839508.68000001</v>
      </c>
      <c r="E12" s="31">
        <v>91379631.430000007</v>
      </c>
      <c r="F12" s="105">
        <f t="shared" si="0"/>
        <v>1.3254679028769778</v>
      </c>
      <c r="G12" s="43">
        <v>24</v>
      </c>
      <c r="H12" s="42">
        <v>94480115.819999993</v>
      </c>
      <c r="I12" s="42">
        <v>70860086.810000002</v>
      </c>
      <c r="J12" s="105">
        <f t="shared" si="1"/>
        <v>1.0278304823800228</v>
      </c>
      <c r="K12" s="43">
        <v>9</v>
      </c>
      <c r="L12" s="42">
        <v>27359392.859999999</v>
      </c>
      <c r="M12" s="44">
        <v>20519544.620000001</v>
      </c>
      <c r="N12" s="43">
        <v>24</v>
      </c>
      <c r="O12" s="42">
        <v>92376756.919999987</v>
      </c>
      <c r="P12" s="42">
        <v>69282567.609999999</v>
      </c>
      <c r="Q12" s="108">
        <f t="shared" si="6"/>
        <v>1.0049484571618903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24</v>
      </c>
      <c r="Y12" s="21">
        <v>91815517.189999998</v>
      </c>
      <c r="Z12" s="21">
        <v>68861637.820000008</v>
      </c>
      <c r="AA12" s="149">
        <f t="shared" si="2"/>
        <v>0.99884284120862732</v>
      </c>
      <c r="AB12" s="23">
        <v>24</v>
      </c>
      <c r="AC12" s="24">
        <v>38</v>
      </c>
      <c r="AD12" s="21">
        <v>91497799.840000004</v>
      </c>
      <c r="AE12" s="21">
        <v>68623349.790000007</v>
      </c>
      <c r="AF12" s="105">
        <f t="shared" si="3"/>
        <v>0.99538645703427731</v>
      </c>
      <c r="AG12" s="24">
        <v>0</v>
      </c>
      <c r="AH12" s="22">
        <v>0</v>
      </c>
      <c r="AI12" s="23">
        <v>24</v>
      </c>
      <c r="AJ12" s="42">
        <v>93098753.409999996</v>
      </c>
      <c r="AK12" s="42">
        <v>69824064.950000003</v>
      </c>
      <c r="AL12" s="21">
        <v>91390049.609999999</v>
      </c>
      <c r="AM12" s="21">
        <v>68542537.129999995</v>
      </c>
      <c r="AN12" s="105">
        <f t="shared" si="4"/>
        <v>1.0128029140934121</v>
      </c>
      <c r="AO12" s="43">
        <v>19</v>
      </c>
      <c r="AP12" s="42">
        <v>78777649.439999998</v>
      </c>
      <c r="AQ12" s="42">
        <v>59083236.989999995</v>
      </c>
      <c r="AR12" s="105">
        <f t="shared" si="5"/>
        <v>0.85700645815190035</v>
      </c>
    </row>
    <row r="13" spans="1:44" s="58" customFormat="1" ht="27" hidden="1" outlineLevel="1" x14ac:dyDescent="0.3">
      <c r="A13" s="89" t="s">
        <v>19</v>
      </c>
      <c r="B13" s="97">
        <v>1328284.6814638348</v>
      </c>
      <c r="C13" s="20">
        <v>28</v>
      </c>
      <c r="D13" s="21">
        <v>1645869.5999999999</v>
      </c>
      <c r="E13" s="31">
        <v>1234402.17</v>
      </c>
      <c r="F13" s="105">
        <f t="shared" si="0"/>
        <v>1.2390940157392849</v>
      </c>
      <c r="G13" s="43">
        <v>19</v>
      </c>
      <c r="H13" s="42">
        <v>1364408.1</v>
      </c>
      <c r="I13" s="42">
        <v>1023306.05</v>
      </c>
      <c r="J13" s="105">
        <f t="shared" si="1"/>
        <v>1.0271955395106684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6"/>
        <v>0.99940676763435499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49">
        <f t="shared" si="2"/>
        <v>0.99940676763435499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3"/>
        <v>0.99940639120902464</v>
      </c>
      <c r="AG13" s="24">
        <v>0</v>
      </c>
      <c r="AH13" s="22">
        <v>0</v>
      </c>
      <c r="AI13" s="43">
        <v>19</v>
      </c>
      <c r="AJ13" s="42">
        <v>1327496.7</v>
      </c>
      <c r="AK13" s="42">
        <v>995622.46</v>
      </c>
      <c r="AL13" s="21">
        <v>0</v>
      </c>
      <c r="AM13" s="21">
        <v>0</v>
      </c>
      <c r="AN13" s="105">
        <f t="shared" si="4"/>
        <v>0.99940676763435499</v>
      </c>
      <c r="AO13" s="43">
        <v>19</v>
      </c>
      <c r="AP13" s="42">
        <v>1327496.7</v>
      </c>
      <c r="AQ13" s="42">
        <v>995622.46</v>
      </c>
      <c r="AR13" s="105">
        <f t="shared" si="5"/>
        <v>0.99940676763435499</v>
      </c>
    </row>
    <row r="14" spans="1:44" ht="36.75" customHeight="1" collapsed="1" x14ac:dyDescent="0.3">
      <c r="A14" s="88" t="s">
        <v>20</v>
      </c>
      <c r="B14" s="96">
        <v>24543142.806993335</v>
      </c>
      <c r="C14" s="20">
        <v>13</v>
      </c>
      <c r="D14" s="21">
        <v>30276905.75</v>
      </c>
      <c r="E14" s="31">
        <v>22707679.270000003</v>
      </c>
      <c r="F14" s="105">
        <f t="shared" si="0"/>
        <v>1.2336197522907655</v>
      </c>
      <c r="G14" s="43">
        <v>11</v>
      </c>
      <c r="H14" s="42">
        <v>25712899.84</v>
      </c>
      <c r="I14" s="42">
        <v>19284674.850000001</v>
      </c>
      <c r="J14" s="105">
        <f t="shared" si="1"/>
        <v>1.0476612568408865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6"/>
        <v>1.0217153123867577</v>
      </c>
      <c r="R14" s="43">
        <v>0</v>
      </c>
      <c r="S14" s="42">
        <v>0</v>
      </c>
      <c r="T14" s="44">
        <v>0</v>
      </c>
      <c r="U14" s="43">
        <v>2</v>
      </c>
      <c r="V14" s="42">
        <v>279474.81</v>
      </c>
      <c r="W14" s="44">
        <v>209606.11</v>
      </c>
      <c r="X14" s="43">
        <v>11</v>
      </c>
      <c r="Y14" s="21">
        <v>24796630.010000005</v>
      </c>
      <c r="Z14" s="21">
        <v>18597472.470000003</v>
      </c>
      <c r="AA14" s="149">
        <f t="shared" si="2"/>
        <v>1.0103282291514206</v>
      </c>
      <c r="AB14" s="43">
        <v>11</v>
      </c>
      <c r="AC14" s="24">
        <v>15</v>
      </c>
      <c r="AD14" s="21">
        <v>22293478.240000002</v>
      </c>
      <c r="AE14" s="21">
        <v>16720108.629999999</v>
      </c>
      <c r="AF14" s="105">
        <f t="shared" si="3"/>
        <v>0.90833836625225062</v>
      </c>
      <c r="AG14" s="24">
        <v>0</v>
      </c>
      <c r="AH14" s="22">
        <v>0</v>
      </c>
      <c r="AI14" s="43">
        <v>11</v>
      </c>
      <c r="AJ14" s="42">
        <v>23112436.940000001</v>
      </c>
      <c r="AK14" s="42">
        <v>17334327.649999999</v>
      </c>
      <c r="AL14" s="21">
        <v>20789744.550000001</v>
      </c>
      <c r="AM14" s="21">
        <v>15592308.390000001</v>
      </c>
      <c r="AN14" s="105">
        <f t="shared" si="4"/>
        <v>0.94170649300114617</v>
      </c>
      <c r="AO14" s="43">
        <v>10</v>
      </c>
      <c r="AP14" s="42">
        <v>18337058.52</v>
      </c>
      <c r="AQ14" s="42">
        <v>13752793.829999998</v>
      </c>
      <c r="AR14" s="105">
        <f t="shared" si="5"/>
        <v>0.74713571380006916</v>
      </c>
    </row>
    <row r="15" spans="1:44" x14ac:dyDescent="0.3">
      <c r="A15" s="88" t="s">
        <v>21</v>
      </c>
      <c r="B15" s="96">
        <v>53437398.861560002</v>
      </c>
      <c r="C15" s="20">
        <v>207</v>
      </c>
      <c r="D15" s="21">
        <v>71015925.830000013</v>
      </c>
      <c r="E15" s="31">
        <v>35507962.82</v>
      </c>
      <c r="F15" s="105">
        <f t="shared" si="0"/>
        <v>1.3289555132348529</v>
      </c>
      <c r="G15" s="43">
        <v>207</v>
      </c>
      <c r="H15" s="42">
        <v>71015925.829999998</v>
      </c>
      <c r="I15" s="42">
        <v>35507962.82</v>
      </c>
      <c r="J15" s="105">
        <f t="shared" si="1"/>
        <v>1.3289555132348525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6"/>
        <v>1.0944613855834793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49">
        <f t="shared" si="2"/>
        <v>1.0288817077799461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3"/>
        <v>0.82984332910521164</v>
      </c>
      <c r="AG15" s="24">
        <v>0</v>
      </c>
      <c r="AH15" s="22">
        <v>0</v>
      </c>
      <c r="AI15" s="43">
        <v>154</v>
      </c>
      <c r="AJ15" s="42">
        <v>53671395.950000003</v>
      </c>
      <c r="AK15" s="42">
        <v>26835697.870000001</v>
      </c>
      <c r="AL15" s="21">
        <v>0</v>
      </c>
      <c r="AM15" s="21">
        <v>0</v>
      </c>
      <c r="AN15" s="105">
        <f t="shared" si="4"/>
        <v>1.0043789011708113</v>
      </c>
      <c r="AO15" s="43">
        <v>154</v>
      </c>
      <c r="AP15" s="42">
        <v>53671395.950000003</v>
      </c>
      <c r="AQ15" s="42">
        <v>26835697.870000001</v>
      </c>
      <c r="AR15" s="105">
        <f t="shared" si="5"/>
        <v>1.0043789011708113</v>
      </c>
    </row>
    <row r="16" spans="1:44" x14ac:dyDescent="0.3">
      <c r="A16" s="88" t="s">
        <v>22</v>
      </c>
      <c r="B16" s="96">
        <v>5018286.6373399999</v>
      </c>
      <c r="C16" s="20">
        <v>4</v>
      </c>
      <c r="D16" s="21">
        <v>5200000</v>
      </c>
      <c r="E16" s="31">
        <v>3900000</v>
      </c>
      <c r="F16" s="105">
        <f t="shared" si="0"/>
        <v>1.036210239827257</v>
      </c>
      <c r="G16" s="43">
        <v>4</v>
      </c>
      <c r="H16" s="42">
        <v>5200000</v>
      </c>
      <c r="I16" s="42">
        <v>3900000</v>
      </c>
      <c r="J16" s="105">
        <f t="shared" si="1"/>
        <v>1.036210239827257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6"/>
        <v>1.036210239827257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49">
        <f t="shared" si="2"/>
        <v>1.036210239827257</v>
      </c>
      <c r="AB16" s="43">
        <v>3</v>
      </c>
      <c r="AC16" s="24">
        <v>7</v>
      </c>
      <c r="AD16" s="21">
        <v>2656142.6</v>
      </c>
      <c r="AE16" s="21">
        <v>1992106.94</v>
      </c>
      <c r="AF16" s="105">
        <f t="shared" si="3"/>
        <v>0.52929272318488341</v>
      </c>
      <c r="AG16" s="24">
        <v>0</v>
      </c>
      <c r="AH16" s="22">
        <v>0</v>
      </c>
      <c r="AI16" s="43">
        <v>3</v>
      </c>
      <c r="AJ16" s="42">
        <v>2656142.6</v>
      </c>
      <c r="AK16" s="42">
        <v>1992106.94</v>
      </c>
      <c r="AL16" s="21">
        <v>0</v>
      </c>
      <c r="AM16" s="21">
        <v>0</v>
      </c>
      <c r="AN16" s="105">
        <f t="shared" si="4"/>
        <v>0.52929272318488341</v>
      </c>
      <c r="AO16" s="43">
        <v>3</v>
      </c>
      <c r="AP16" s="42">
        <v>2656142.6</v>
      </c>
      <c r="AQ16" s="42">
        <v>1992106.94</v>
      </c>
      <c r="AR16" s="105">
        <f t="shared" si="5"/>
        <v>0.52929272318488341</v>
      </c>
    </row>
    <row r="17" spans="1:44" ht="27" x14ac:dyDescent="0.3">
      <c r="A17" s="88" t="s">
        <v>23</v>
      </c>
      <c r="B17" s="96">
        <v>43254643.356080003</v>
      </c>
      <c r="C17" s="20">
        <v>468</v>
      </c>
      <c r="D17" s="21">
        <v>117886042.94</v>
      </c>
      <c r="E17" s="31">
        <v>88414531.420000002</v>
      </c>
      <c r="F17" s="105">
        <f t="shared" si="0"/>
        <v>2.7253962532887139</v>
      </c>
      <c r="G17" s="43">
        <v>202</v>
      </c>
      <c r="H17" s="42">
        <v>47829064.75</v>
      </c>
      <c r="I17" s="42">
        <v>35871798.229999997</v>
      </c>
      <c r="J17" s="105">
        <f t="shared" si="1"/>
        <v>1.1057556146345384</v>
      </c>
      <c r="K17" s="43">
        <v>232</v>
      </c>
      <c r="L17" s="42">
        <v>61461830.319999993</v>
      </c>
      <c r="M17" s="44">
        <v>46096372.349999994</v>
      </c>
      <c r="N17" s="43">
        <v>235</v>
      </c>
      <c r="O17" s="42">
        <v>49948780.450000003</v>
      </c>
      <c r="P17" s="42">
        <v>37461584.699999988</v>
      </c>
      <c r="Q17" s="108">
        <f t="shared" si="6"/>
        <v>1.1547611209925523</v>
      </c>
      <c r="R17" s="43">
        <v>34</v>
      </c>
      <c r="S17" s="42">
        <v>7502727.2199999997</v>
      </c>
      <c r="T17" s="44">
        <v>5627045.3300000001</v>
      </c>
      <c r="U17" s="43">
        <v>17</v>
      </c>
      <c r="V17" s="42">
        <v>552459.40999999992</v>
      </c>
      <c r="W17" s="44">
        <v>414344.53</v>
      </c>
      <c r="X17" s="43">
        <v>201</v>
      </c>
      <c r="Y17" s="21">
        <v>41893593.820000008</v>
      </c>
      <c r="Z17" s="21">
        <v>31420194.839999981</v>
      </c>
      <c r="AA17" s="149">
        <f t="shared" si="2"/>
        <v>0.96853402477797379</v>
      </c>
      <c r="AB17" s="43">
        <v>203</v>
      </c>
      <c r="AC17" s="24">
        <v>222</v>
      </c>
      <c r="AD17" s="21">
        <v>41071170.469999999</v>
      </c>
      <c r="AE17" s="21">
        <v>30803377.300000001</v>
      </c>
      <c r="AF17" s="105">
        <f t="shared" si="3"/>
        <v>0.94952049730001786</v>
      </c>
      <c r="AG17" s="24">
        <v>3</v>
      </c>
      <c r="AH17" s="22">
        <v>186905.25</v>
      </c>
      <c r="AI17" s="43">
        <v>212</v>
      </c>
      <c r="AJ17" s="44">
        <v>43550147.640000001</v>
      </c>
      <c r="AK17" s="117">
        <v>32662610.030000001</v>
      </c>
      <c r="AL17" s="21">
        <v>39316526.509999998</v>
      </c>
      <c r="AM17" s="21">
        <v>29487394.41</v>
      </c>
      <c r="AN17" s="105">
        <f t="shared" si="4"/>
        <v>1.0068317355315441</v>
      </c>
      <c r="AO17" s="43">
        <v>171</v>
      </c>
      <c r="AP17" s="42">
        <v>32241347.699999999</v>
      </c>
      <c r="AQ17" s="42">
        <v>24181010.23</v>
      </c>
      <c r="AR17" s="105">
        <f t="shared" si="5"/>
        <v>0.74538466158611982</v>
      </c>
    </row>
    <row r="18" spans="1:44" x14ac:dyDescent="0.3">
      <c r="A18" s="88" t="s">
        <v>24</v>
      </c>
      <c r="B18" s="96">
        <v>28103228.016153336</v>
      </c>
      <c r="C18" s="20">
        <v>499</v>
      </c>
      <c r="D18" s="21">
        <v>63798204.24000001</v>
      </c>
      <c r="E18" s="31">
        <v>47848652.600000001</v>
      </c>
      <c r="F18" s="105">
        <f t="shared" si="0"/>
        <v>2.2701379429910937</v>
      </c>
      <c r="G18" s="43">
        <v>278</v>
      </c>
      <c r="H18" s="42">
        <v>34779965.840000004</v>
      </c>
      <c r="I18" s="42">
        <v>26084974.010000002</v>
      </c>
      <c r="J18" s="105">
        <f t="shared" si="1"/>
        <v>1.2375790361167398</v>
      </c>
      <c r="K18" s="43">
        <v>190</v>
      </c>
      <c r="L18" s="42">
        <v>23266237.670000006</v>
      </c>
      <c r="M18" s="44">
        <v>17449678.100000001</v>
      </c>
      <c r="N18" s="43">
        <v>309</v>
      </c>
      <c r="O18" s="42">
        <v>33341360.649999999</v>
      </c>
      <c r="P18" s="42">
        <v>25006020.109999996</v>
      </c>
      <c r="Q18" s="108">
        <f t="shared" si="6"/>
        <v>1.1863890023891868</v>
      </c>
      <c r="R18" s="43">
        <v>31</v>
      </c>
      <c r="S18" s="42">
        <v>4033818.2299999995</v>
      </c>
      <c r="T18" s="44">
        <v>3025363.63</v>
      </c>
      <c r="U18" s="43">
        <v>41</v>
      </c>
      <c r="V18" s="42">
        <v>1353496.69</v>
      </c>
      <c r="W18" s="44">
        <v>1015122.52</v>
      </c>
      <c r="X18" s="43">
        <v>278</v>
      </c>
      <c r="Y18" s="21">
        <v>27954045.73</v>
      </c>
      <c r="Z18" s="21">
        <v>20965533.959999993</v>
      </c>
      <c r="AA18" s="149">
        <f t="shared" si="2"/>
        <v>0.99469163164930419</v>
      </c>
      <c r="AB18" s="43">
        <v>282</v>
      </c>
      <c r="AC18" s="24">
        <v>303</v>
      </c>
      <c r="AD18" s="21">
        <v>27918355.100000001</v>
      </c>
      <c r="AE18" s="21">
        <v>20938765.949999999</v>
      </c>
      <c r="AF18" s="105">
        <f t="shared" si="3"/>
        <v>0.99342164835843516</v>
      </c>
      <c r="AG18" s="24">
        <v>4</v>
      </c>
      <c r="AH18" s="22">
        <v>100187.64</v>
      </c>
      <c r="AI18" s="43">
        <v>284</v>
      </c>
      <c r="AJ18" s="42">
        <v>29269942.300000001</v>
      </c>
      <c r="AK18" s="42">
        <v>21952456.27</v>
      </c>
      <c r="AL18" s="21">
        <v>24935330.98</v>
      </c>
      <c r="AM18" s="21">
        <v>18701497.989999998</v>
      </c>
      <c r="AN18" s="105">
        <f t="shared" si="4"/>
        <v>1.0415153121618645</v>
      </c>
      <c r="AO18" s="43">
        <v>273</v>
      </c>
      <c r="AP18" s="42">
        <v>25509885.969999999</v>
      </c>
      <c r="AQ18" s="42">
        <v>19132414.18</v>
      </c>
      <c r="AR18" s="105">
        <f t="shared" si="5"/>
        <v>0.90772084812952014</v>
      </c>
    </row>
    <row r="19" spans="1:44" ht="27" x14ac:dyDescent="0.3">
      <c r="A19" s="88" t="s">
        <v>25</v>
      </c>
      <c r="B19" s="96">
        <v>337280820.12137997</v>
      </c>
      <c r="C19" s="141">
        <v>4442</v>
      </c>
      <c r="D19" s="21">
        <v>370629601</v>
      </c>
      <c r="E19" s="31">
        <v>233446963.25</v>
      </c>
      <c r="F19" s="105">
        <f t="shared" si="0"/>
        <v>1.0988754144591397</v>
      </c>
      <c r="G19" s="131">
        <v>4442</v>
      </c>
      <c r="H19" s="42">
        <v>370629601</v>
      </c>
      <c r="I19" s="42">
        <v>233446963.25</v>
      </c>
      <c r="J19" s="105">
        <f t="shared" si="1"/>
        <v>1.0988754144591397</v>
      </c>
      <c r="K19" s="43">
        <v>119</v>
      </c>
      <c r="L19" s="42">
        <v>9055650</v>
      </c>
      <c r="M19" s="44">
        <v>5332925</v>
      </c>
      <c r="N19" s="131">
        <v>4323</v>
      </c>
      <c r="O19" s="42">
        <v>359784630</v>
      </c>
      <c r="P19" s="42">
        <v>227080190</v>
      </c>
      <c r="Q19" s="108">
        <f t="shared" si="6"/>
        <v>1.0667212854573864</v>
      </c>
      <c r="R19" s="43">
        <v>2</v>
      </c>
      <c r="S19" s="42">
        <v>319350</v>
      </c>
      <c r="T19" s="44">
        <v>210262.5</v>
      </c>
      <c r="U19" s="43">
        <v>2</v>
      </c>
      <c r="V19" s="42">
        <v>24650</v>
      </c>
      <c r="W19" s="44">
        <v>18612.5</v>
      </c>
      <c r="X19" s="131">
        <v>4321</v>
      </c>
      <c r="Y19" s="21">
        <v>359440630</v>
      </c>
      <c r="Z19" s="21">
        <v>226851315</v>
      </c>
      <c r="AA19" s="149">
        <f t="shared" si="2"/>
        <v>1.06570136383873</v>
      </c>
      <c r="AB19" s="131">
        <v>4338</v>
      </c>
      <c r="AC19" s="132">
        <v>4429</v>
      </c>
      <c r="AD19" s="21">
        <v>337316162.5</v>
      </c>
      <c r="AE19" s="21">
        <v>210293721.87</v>
      </c>
      <c r="AF19" s="105">
        <f t="shared" si="3"/>
        <v>1.0001047862093293</v>
      </c>
      <c r="AG19" s="24">
        <v>3</v>
      </c>
      <c r="AH19" s="22">
        <v>160500</v>
      </c>
      <c r="AI19" s="131">
        <v>4318</v>
      </c>
      <c r="AJ19" s="42">
        <v>336080850</v>
      </c>
      <c r="AK19" s="42">
        <v>209377425</v>
      </c>
      <c r="AL19" s="21">
        <v>0</v>
      </c>
      <c r="AM19" s="21">
        <v>0</v>
      </c>
      <c r="AN19" s="105">
        <f t="shared" si="4"/>
        <v>0.99644222247518222</v>
      </c>
      <c r="AO19" s="131">
        <v>4318</v>
      </c>
      <c r="AP19" s="42">
        <v>336080850</v>
      </c>
      <c r="AQ19" s="42">
        <v>209377425</v>
      </c>
      <c r="AR19" s="105">
        <f t="shared" si="5"/>
        <v>0.99644222247518222</v>
      </c>
    </row>
    <row r="20" spans="1:44" hidden="1" outlineLevel="1" x14ac:dyDescent="0.3">
      <c r="A20" s="89" t="s">
        <v>74</v>
      </c>
      <c r="B20" s="97">
        <v>172143241.19673997</v>
      </c>
      <c r="C20" s="142">
        <v>3218</v>
      </c>
      <c r="D20" s="111">
        <v>178100950</v>
      </c>
      <c r="E20" s="112">
        <v>89050475</v>
      </c>
      <c r="F20" s="113">
        <f t="shared" si="0"/>
        <v>1.0346090195690638</v>
      </c>
      <c r="G20" s="145">
        <v>3218</v>
      </c>
      <c r="H20" s="123">
        <v>178100950</v>
      </c>
      <c r="I20" s="123">
        <v>89050475</v>
      </c>
      <c r="J20" s="113">
        <f t="shared" si="1"/>
        <v>1.0346090195690638</v>
      </c>
      <c r="K20" s="122">
        <v>102</v>
      </c>
      <c r="L20" s="123">
        <v>5835250</v>
      </c>
      <c r="M20" s="125">
        <v>2917625</v>
      </c>
      <c r="N20" s="145">
        <v>3116</v>
      </c>
      <c r="O20" s="123">
        <v>171033130</v>
      </c>
      <c r="P20" s="123">
        <v>85516565</v>
      </c>
      <c r="Q20" s="124">
        <f t="shared" si="6"/>
        <v>0.99355123565106318</v>
      </c>
      <c r="R20" s="122">
        <v>1</v>
      </c>
      <c r="S20" s="123">
        <v>117000</v>
      </c>
      <c r="T20" s="125">
        <v>58500</v>
      </c>
      <c r="U20" s="122">
        <v>1</v>
      </c>
      <c r="V20" s="123">
        <v>-500</v>
      </c>
      <c r="W20" s="125">
        <v>-250</v>
      </c>
      <c r="X20" s="145">
        <v>3115</v>
      </c>
      <c r="Y20" s="111">
        <v>170916630</v>
      </c>
      <c r="Z20" s="111">
        <v>85458315</v>
      </c>
      <c r="AA20" s="152">
        <f t="shared" si="2"/>
        <v>0.99287447367545445</v>
      </c>
      <c r="AB20" s="131">
        <v>3115</v>
      </c>
      <c r="AC20" s="132">
        <v>3117</v>
      </c>
      <c r="AD20" s="21">
        <v>170773600</v>
      </c>
      <c r="AE20" s="21">
        <v>85386800</v>
      </c>
      <c r="AF20" s="113">
        <f t="shared" si="3"/>
        <v>0.99204359586110835</v>
      </c>
      <c r="AG20" s="24">
        <v>3</v>
      </c>
      <c r="AH20" s="22">
        <v>160500</v>
      </c>
      <c r="AI20" s="131">
        <v>3111</v>
      </c>
      <c r="AJ20" s="42">
        <v>170732850</v>
      </c>
      <c r="AK20" s="42">
        <v>85366425</v>
      </c>
      <c r="AL20" s="21">
        <v>0</v>
      </c>
      <c r="AM20" s="21">
        <v>0</v>
      </c>
      <c r="AN20" s="113">
        <f t="shared" si="4"/>
        <v>0.99180687439753701</v>
      </c>
      <c r="AO20" s="131">
        <v>3111</v>
      </c>
      <c r="AP20" s="42">
        <v>170732850</v>
      </c>
      <c r="AQ20" s="42">
        <v>85366425</v>
      </c>
      <c r="AR20" s="113">
        <f t="shared" si="5"/>
        <v>0.99180687439753701</v>
      </c>
    </row>
    <row r="21" spans="1:44" ht="27" hidden="1" outlineLevel="1" x14ac:dyDescent="0.3">
      <c r="A21" s="89" t="s">
        <v>76</v>
      </c>
      <c r="B21" s="97">
        <v>165137578.92464003</v>
      </c>
      <c r="C21" s="142">
        <v>1224</v>
      </c>
      <c r="D21" s="111">
        <v>192528651</v>
      </c>
      <c r="E21" s="112">
        <v>144396488.25</v>
      </c>
      <c r="F21" s="113">
        <f t="shared" si="0"/>
        <v>1.165868194591007</v>
      </c>
      <c r="G21" s="145">
        <v>1224</v>
      </c>
      <c r="H21" s="123">
        <v>192528651</v>
      </c>
      <c r="I21" s="123">
        <v>144396488.25</v>
      </c>
      <c r="J21" s="113">
        <f t="shared" si="1"/>
        <v>1.165868194591007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6"/>
        <v>1.1429954419165615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52">
        <f t="shared" si="2"/>
        <v>1.1416178027293975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3"/>
        <v>1.0085079579373095</v>
      </c>
      <c r="AG21" s="24">
        <v>0</v>
      </c>
      <c r="AH21" s="22">
        <v>0</v>
      </c>
      <c r="AI21" s="131">
        <v>1207</v>
      </c>
      <c r="AJ21" s="42">
        <v>165348000</v>
      </c>
      <c r="AK21" s="42">
        <v>124011000</v>
      </c>
      <c r="AL21" s="21">
        <v>0</v>
      </c>
      <c r="AM21" s="21">
        <v>0</v>
      </c>
      <c r="AN21" s="113">
        <f t="shared" si="4"/>
        <v>1.0012742167877851</v>
      </c>
      <c r="AO21" s="131">
        <v>1207</v>
      </c>
      <c r="AP21" s="42">
        <v>165348000</v>
      </c>
      <c r="AQ21" s="42">
        <v>124011000</v>
      </c>
      <c r="AR21" s="113">
        <f t="shared" si="5"/>
        <v>1.0012742167877851</v>
      </c>
    </row>
    <row r="22" spans="1:44" ht="27" collapsed="1" x14ac:dyDescent="0.3">
      <c r="A22" s="88" t="s">
        <v>26</v>
      </c>
      <c r="B22" s="96">
        <v>100533672.56120667</v>
      </c>
      <c r="C22" s="20">
        <v>868</v>
      </c>
      <c r="D22" s="21">
        <v>231681348.88999999</v>
      </c>
      <c r="E22" s="31">
        <v>173761010.74000001</v>
      </c>
      <c r="F22" s="105">
        <f t="shared" si="0"/>
        <v>2.3045149250759569</v>
      </c>
      <c r="G22" s="43">
        <v>439</v>
      </c>
      <c r="H22" s="42">
        <v>114898537.81999999</v>
      </c>
      <c r="I22" s="42">
        <v>86173902.829999998</v>
      </c>
      <c r="J22" s="105">
        <f t="shared" si="1"/>
        <v>1.1428861086323863</v>
      </c>
      <c r="K22" s="43">
        <v>281</v>
      </c>
      <c r="L22" s="42">
        <v>70729022.499999985</v>
      </c>
      <c r="M22" s="44">
        <v>53046766.63000001</v>
      </c>
      <c r="N22" s="43">
        <v>467</v>
      </c>
      <c r="O22" s="42">
        <v>108404448.82999998</v>
      </c>
      <c r="P22" s="42">
        <v>81303336.139999986</v>
      </c>
      <c r="Q22" s="108">
        <f t="shared" si="6"/>
        <v>1.0782899507028498</v>
      </c>
      <c r="R22" s="43">
        <v>29</v>
      </c>
      <c r="S22" s="42">
        <v>6690950.2699999996</v>
      </c>
      <c r="T22" s="44">
        <v>5018212.68</v>
      </c>
      <c r="U22" s="43">
        <v>56</v>
      </c>
      <c r="V22" s="42">
        <v>1401409.68</v>
      </c>
      <c r="W22" s="44">
        <v>1051057.25</v>
      </c>
      <c r="X22" s="43">
        <v>438</v>
      </c>
      <c r="Y22" s="21">
        <v>100312088.88</v>
      </c>
      <c r="Z22" s="21">
        <v>75234066.209999979</v>
      </c>
      <c r="AA22" s="149">
        <f t="shared" si="2"/>
        <v>0.99779592572755393</v>
      </c>
      <c r="AB22" s="43">
        <v>440</v>
      </c>
      <c r="AC22" s="24">
        <v>477</v>
      </c>
      <c r="AD22" s="21">
        <v>100933814.98999999</v>
      </c>
      <c r="AE22" s="21">
        <v>75700360.719999999</v>
      </c>
      <c r="AF22" s="105">
        <f t="shared" si="3"/>
        <v>1.0039801831426154</v>
      </c>
      <c r="AG22" s="24">
        <v>6</v>
      </c>
      <c r="AH22" s="22">
        <v>992046.03</v>
      </c>
      <c r="AI22" s="43">
        <v>443</v>
      </c>
      <c r="AJ22" s="42">
        <v>102928581.84</v>
      </c>
      <c r="AK22" s="42">
        <v>77196435.739999995</v>
      </c>
      <c r="AL22" s="21">
        <v>97502894.650000006</v>
      </c>
      <c r="AM22" s="21">
        <v>73127170.650000006</v>
      </c>
      <c r="AN22" s="105">
        <f t="shared" si="4"/>
        <v>1.0238219615157824</v>
      </c>
      <c r="AO22" s="43">
        <v>408</v>
      </c>
      <c r="AP22" s="42">
        <v>87025996.769999996</v>
      </c>
      <c r="AQ22" s="42">
        <v>65269497.089999989</v>
      </c>
      <c r="AR22" s="105">
        <f t="shared" si="5"/>
        <v>0.86564028303071328</v>
      </c>
    </row>
    <row r="23" spans="1:44" ht="27" collapsed="1" x14ac:dyDescent="0.3">
      <c r="A23" s="88" t="s">
        <v>27</v>
      </c>
      <c r="B23" s="96">
        <v>136990460.31999335</v>
      </c>
      <c r="C23" s="20">
        <v>42</v>
      </c>
      <c r="D23" s="21">
        <v>522491641.90999997</v>
      </c>
      <c r="E23" s="31">
        <v>391868731.34000003</v>
      </c>
      <c r="F23" s="105">
        <f t="shared" si="0"/>
        <v>3.8140731893996263</v>
      </c>
      <c r="G23" s="43">
        <v>16</v>
      </c>
      <c r="H23" s="42">
        <v>153552694.36000001</v>
      </c>
      <c r="I23" s="42">
        <v>115164520.73</v>
      </c>
      <c r="J23" s="105">
        <f t="shared" si="1"/>
        <v>1.120900637908065</v>
      </c>
      <c r="K23" s="43">
        <v>25</v>
      </c>
      <c r="L23" s="42">
        <v>175163221.55000001</v>
      </c>
      <c r="M23" s="44">
        <v>131372416.11000001</v>
      </c>
      <c r="N23" s="43">
        <v>17</v>
      </c>
      <c r="O23" s="42">
        <v>331007995.13999999</v>
      </c>
      <c r="P23" s="42">
        <v>248255996.30000001</v>
      </c>
      <c r="Q23" s="108">
        <f t="shared" si="6"/>
        <v>2.4162850052974845</v>
      </c>
      <c r="R23" s="43">
        <v>1</v>
      </c>
      <c r="S23" s="42">
        <v>188897941</v>
      </c>
      <c r="T23" s="44">
        <v>141673455.75</v>
      </c>
      <c r="U23" s="43">
        <v>7</v>
      </c>
      <c r="V23" s="42">
        <v>1457511</v>
      </c>
      <c r="W23" s="44">
        <v>1093133.24</v>
      </c>
      <c r="X23" s="43">
        <v>16</v>
      </c>
      <c r="Y23" s="21">
        <v>140652543.13999999</v>
      </c>
      <c r="Z23" s="21">
        <v>105489407.31</v>
      </c>
      <c r="AA23" s="149">
        <f t="shared" si="2"/>
        <v>1.0267323929816168</v>
      </c>
      <c r="AB23" s="43">
        <v>17</v>
      </c>
      <c r="AC23" s="45">
        <v>38</v>
      </c>
      <c r="AD23" s="42">
        <v>142221095.74000001</v>
      </c>
      <c r="AE23" s="42">
        <v>106665821.70999999</v>
      </c>
      <c r="AF23" s="105">
        <f t="shared" si="3"/>
        <v>1.0381824793331487</v>
      </c>
      <c r="AG23" s="24">
        <v>3</v>
      </c>
      <c r="AH23" s="22">
        <v>2001813.91</v>
      </c>
      <c r="AI23" s="43">
        <v>14</v>
      </c>
      <c r="AJ23" s="42">
        <v>72156901</v>
      </c>
      <c r="AK23" s="42">
        <v>54117675.670000002</v>
      </c>
      <c r="AL23" s="21">
        <v>53459843.850000001</v>
      </c>
      <c r="AM23" s="21">
        <v>40094882.859999999</v>
      </c>
      <c r="AN23" s="105">
        <f t="shared" si="4"/>
        <v>0.52672938561889715</v>
      </c>
      <c r="AO23" s="23">
        <v>13</v>
      </c>
      <c r="AP23" s="21">
        <v>39430924.609999999</v>
      </c>
      <c r="AQ23" s="21">
        <v>29573193.390000001</v>
      </c>
      <c r="AR23" s="105">
        <f t="shared" si="5"/>
        <v>0.28783701082465213</v>
      </c>
    </row>
    <row r="24" spans="1:44" x14ac:dyDescent="0.3">
      <c r="A24" s="88" t="s">
        <v>28</v>
      </c>
      <c r="B24" s="96">
        <v>41993578.254460007</v>
      </c>
      <c r="C24" s="20">
        <v>30</v>
      </c>
      <c r="D24" s="21">
        <v>122351326.03999999</v>
      </c>
      <c r="E24" s="31">
        <v>91763494.429999992</v>
      </c>
      <c r="F24" s="105">
        <f t="shared" si="0"/>
        <v>2.9135722919016893</v>
      </c>
      <c r="G24" s="43">
        <v>12</v>
      </c>
      <c r="H24" s="42">
        <v>47278845.630000003</v>
      </c>
      <c r="I24" s="42">
        <v>35459134.170000002</v>
      </c>
      <c r="J24" s="105">
        <f t="shared" si="1"/>
        <v>1.1258589430868198</v>
      </c>
      <c r="K24" s="43">
        <v>17</v>
      </c>
      <c r="L24" s="42">
        <v>71077006.409999996</v>
      </c>
      <c r="M24" s="44">
        <v>53307754.760000005</v>
      </c>
      <c r="N24" s="43">
        <v>12</v>
      </c>
      <c r="O24" s="42">
        <v>46249489.040000007</v>
      </c>
      <c r="P24" s="42">
        <v>34687116.74000001</v>
      </c>
      <c r="Q24" s="108">
        <f t="shared" si="6"/>
        <v>1.1013467049592991</v>
      </c>
      <c r="R24" s="43">
        <v>1</v>
      </c>
      <c r="S24" s="42">
        <v>3646826.6</v>
      </c>
      <c r="T24" s="44">
        <v>2735119.95</v>
      </c>
      <c r="U24" s="43">
        <v>10</v>
      </c>
      <c r="V24" s="42">
        <v>320117.3</v>
      </c>
      <c r="W24" s="44">
        <v>240088</v>
      </c>
      <c r="X24" s="43">
        <v>11</v>
      </c>
      <c r="Y24" s="21">
        <v>42282545.140000001</v>
      </c>
      <c r="Z24" s="21">
        <v>31711908.790000007</v>
      </c>
      <c r="AA24" s="149">
        <f t="shared" si="2"/>
        <v>1.006881216070443</v>
      </c>
      <c r="AB24" s="43">
        <v>11</v>
      </c>
      <c r="AC24" s="24">
        <v>22</v>
      </c>
      <c r="AD24" s="21">
        <v>37691730.780000001</v>
      </c>
      <c r="AE24" s="21">
        <v>28268798.009999998</v>
      </c>
      <c r="AF24" s="105">
        <f t="shared" si="3"/>
        <v>0.89755939709655197</v>
      </c>
      <c r="AG24" s="24">
        <v>0</v>
      </c>
      <c r="AH24" s="22">
        <v>0</v>
      </c>
      <c r="AI24" s="43">
        <v>11</v>
      </c>
      <c r="AJ24" s="42">
        <v>40797162.850000001</v>
      </c>
      <c r="AK24" s="42">
        <v>30597872.010000002</v>
      </c>
      <c r="AL24" s="21">
        <v>36165047.899999999</v>
      </c>
      <c r="AM24" s="21">
        <v>27123785.850000001</v>
      </c>
      <c r="AN24" s="105">
        <f t="shared" si="4"/>
        <v>0.9715095627905217</v>
      </c>
      <c r="AO24" s="23">
        <v>6</v>
      </c>
      <c r="AP24" s="21">
        <v>23917915.579999998</v>
      </c>
      <c r="AQ24" s="21">
        <v>17938436.590000004</v>
      </c>
      <c r="AR24" s="105">
        <f t="shared" si="5"/>
        <v>0.56956126565517795</v>
      </c>
    </row>
    <row r="25" spans="1:44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49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43">
        <v>0</v>
      </c>
      <c r="AJ25" s="42">
        <v>0</v>
      </c>
      <c r="AK25" s="42">
        <v>0</v>
      </c>
      <c r="AL25" s="21">
        <v>0</v>
      </c>
      <c r="AM25" s="21">
        <v>0</v>
      </c>
      <c r="AN25" s="105">
        <v>0</v>
      </c>
      <c r="AO25" s="23">
        <v>0</v>
      </c>
      <c r="AP25" s="21">
        <v>0</v>
      </c>
      <c r="AQ25" s="21">
        <v>0</v>
      </c>
      <c r="AR25" s="105">
        <v>0</v>
      </c>
    </row>
    <row r="26" spans="1:44" x14ac:dyDescent="0.3">
      <c r="A26" s="88" t="s">
        <v>30</v>
      </c>
      <c r="B26" s="96">
        <v>8474927.7303266674</v>
      </c>
      <c r="C26" s="20">
        <v>95</v>
      </c>
      <c r="D26" s="21">
        <v>18435485.5</v>
      </c>
      <c r="E26" s="31">
        <v>13826614.07</v>
      </c>
      <c r="F26" s="105">
        <f t="shared" si="0"/>
        <v>2.175297074691326</v>
      </c>
      <c r="G26" s="43">
        <v>54</v>
      </c>
      <c r="H26" s="42">
        <v>10639394.77</v>
      </c>
      <c r="I26" s="42">
        <v>7979546.04</v>
      </c>
      <c r="J26" s="105">
        <f t="shared" si="1"/>
        <v>1.255396518831424</v>
      </c>
      <c r="K26" s="43">
        <v>29</v>
      </c>
      <c r="L26" s="42">
        <v>6219788.2300000004</v>
      </c>
      <c r="M26" s="44">
        <v>4664841.16</v>
      </c>
      <c r="N26" s="43">
        <v>66</v>
      </c>
      <c r="O26" s="42">
        <v>10114298.59</v>
      </c>
      <c r="P26" s="42">
        <v>7585723.9000000004</v>
      </c>
      <c r="Q26" s="108">
        <f t="shared" si="6"/>
        <v>1.1934377391569972</v>
      </c>
      <c r="R26" s="43">
        <v>12</v>
      </c>
      <c r="S26" s="42">
        <v>1552795.28</v>
      </c>
      <c r="T26" s="44">
        <v>1164596.45</v>
      </c>
      <c r="U26" s="43">
        <v>5</v>
      </c>
      <c r="V26" s="42">
        <v>405782.04</v>
      </c>
      <c r="W26" s="44">
        <v>304336.53000000003</v>
      </c>
      <c r="X26" s="43">
        <v>54</v>
      </c>
      <c r="Y26" s="21">
        <v>8155721.2699999986</v>
      </c>
      <c r="Z26" s="21">
        <v>6116790.9199999999</v>
      </c>
      <c r="AA26" s="149">
        <f t="shared" si="2"/>
        <v>0.96233519972277515</v>
      </c>
      <c r="AB26" s="43">
        <v>53</v>
      </c>
      <c r="AC26" s="24">
        <v>61</v>
      </c>
      <c r="AD26" s="21">
        <v>7664274.0800000001</v>
      </c>
      <c r="AE26" s="21">
        <v>5748205.5200000005</v>
      </c>
      <c r="AF26" s="105">
        <f t="shared" si="3"/>
        <v>0.90434683620654066</v>
      </c>
      <c r="AG26" s="24">
        <v>0</v>
      </c>
      <c r="AH26" s="22">
        <v>0</v>
      </c>
      <c r="AI26" s="43">
        <v>53</v>
      </c>
      <c r="AJ26" s="42">
        <v>7782400.04</v>
      </c>
      <c r="AK26" s="42">
        <v>5836799.9800000004</v>
      </c>
      <c r="AL26" s="21">
        <v>7416289.6699999999</v>
      </c>
      <c r="AM26" s="21">
        <v>5562217.2300000004</v>
      </c>
      <c r="AN26" s="105">
        <f t="shared" si="4"/>
        <v>0.91828512143548702</v>
      </c>
      <c r="AO26" s="23">
        <v>44</v>
      </c>
      <c r="AP26" s="21">
        <v>6310987.0499999998</v>
      </c>
      <c r="AQ26" s="21">
        <v>4733240.25</v>
      </c>
      <c r="AR26" s="105">
        <f t="shared" si="5"/>
        <v>0.74466558899573554</v>
      </c>
    </row>
    <row r="27" spans="1:44" ht="14" thickBot="1" x14ac:dyDescent="0.35">
      <c r="A27" s="90" t="s">
        <v>31</v>
      </c>
      <c r="B27" s="98">
        <v>7540498.7341222139</v>
      </c>
      <c r="C27" s="36">
        <v>26</v>
      </c>
      <c r="D27" s="32">
        <v>11282657.33</v>
      </c>
      <c r="E27" s="33">
        <v>8461992.9700000007</v>
      </c>
      <c r="F27" s="105">
        <f t="shared" si="0"/>
        <v>1.496274679941765</v>
      </c>
      <c r="G27" s="48">
        <v>19</v>
      </c>
      <c r="H27" s="47">
        <v>7975947.5700000003</v>
      </c>
      <c r="I27" s="47">
        <v>5981960.6600000001</v>
      </c>
      <c r="J27" s="105">
        <f t="shared" si="1"/>
        <v>1.0577480152482881</v>
      </c>
      <c r="K27" s="48">
        <v>7</v>
      </c>
      <c r="L27" s="47">
        <v>3306709.76</v>
      </c>
      <c r="M27" s="49">
        <v>2480032.31</v>
      </c>
      <c r="N27" s="48">
        <v>19</v>
      </c>
      <c r="O27" s="47">
        <v>7586286.0599999996</v>
      </c>
      <c r="P27" s="47">
        <v>5689714.5099999998</v>
      </c>
      <c r="Q27" s="108">
        <f t="shared" si="6"/>
        <v>1.0060721879934267</v>
      </c>
      <c r="R27" s="48">
        <v>0</v>
      </c>
      <c r="S27" s="47">
        <v>0</v>
      </c>
      <c r="T27" s="49">
        <v>0</v>
      </c>
      <c r="U27" s="48">
        <v>14</v>
      </c>
      <c r="V27" s="47">
        <v>6525.5599999999995</v>
      </c>
      <c r="W27" s="49">
        <v>4894.17</v>
      </c>
      <c r="X27" s="48">
        <v>19</v>
      </c>
      <c r="Y27" s="32">
        <v>7579760.5</v>
      </c>
      <c r="Z27" s="32">
        <v>5684820.3399999999</v>
      </c>
      <c r="AA27" s="150">
        <f t="shared" si="2"/>
        <v>1.0052067863495711</v>
      </c>
      <c r="AB27" s="48">
        <v>19</v>
      </c>
      <c r="AC27" s="50">
        <v>30</v>
      </c>
      <c r="AD27" s="47">
        <v>7116027.2699999996</v>
      </c>
      <c r="AE27" s="47">
        <v>5337020.41</v>
      </c>
      <c r="AF27" s="105">
        <f t="shared" si="3"/>
        <v>0.94370777330663835</v>
      </c>
      <c r="AG27" s="35">
        <v>2</v>
      </c>
      <c r="AH27" s="37">
        <v>193895.39</v>
      </c>
      <c r="AI27" s="48">
        <v>19</v>
      </c>
      <c r="AJ27" s="47">
        <v>7208738.0899999999</v>
      </c>
      <c r="AK27" s="47">
        <v>5406553.5199999996</v>
      </c>
      <c r="AL27" s="32">
        <v>6806991.4800000004</v>
      </c>
      <c r="AM27" s="32">
        <v>5105243.59</v>
      </c>
      <c r="AN27" s="105">
        <f t="shared" si="4"/>
        <v>0.95600282477060394</v>
      </c>
      <c r="AO27" s="34">
        <v>11</v>
      </c>
      <c r="AP27" s="32">
        <v>3802044.3899999997</v>
      </c>
      <c r="AQ27" s="32">
        <v>2851533.26</v>
      </c>
      <c r="AR27" s="105">
        <f t="shared" si="5"/>
        <v>0.50421656763829348</v>
      </c>
    </row>
    <row r="28" spans="1:44" s="26" customFormat="1" ht="59.25" customHeight="1" thickBot="1" x14ac:dyDescent="0.35">
      <c r="A28" s="86" t="s">
        <v>68</v>
      </c>
      <c r="B28" s="60">
        <f>SUM(B29+B30+B31+B35+B36+B37+B38+B39)</f>
        <v>755746585.46945739</v>
      </c>
      <c r="C28" s="130">
        <v>3301</v>
      </c>
      <c r="D28" s="68">
        <v>1457914910.1599998</v>
      </c>
      <c r="E28" s="68">
        <v>1093436175.3199999</v>
      </c>
      <c r="F28" s="106">
        <f t="shared" si="0"/>
        <v>1.9291055205421366</v>
      </c>
      <c r="G28" s="129">
        <v>2531</v>
      </c>
      <c r="H28" s="120">
        <v>816299769.42999995</v>
      </c>
      <c r="I28" s="120">
        <v>612224821.16999996</v>
      </c>
      <c r="J28" s="106">
        <f t="shared" si="1"/>
        <v>1.0801236619850925</v>
      </c>
      <c r="K28" s="119">
        <v>673</v>
      </c>
      <c r="L28" s="120">
        <v>562171706.98000014</v>
      </c>
      <c r="M28" s="120">
        <v>421628779.08999997</v>
      </c>
      <c r="N28" s="129">
        <v>2628</v>
      </c>
      <c r="O28" s="120">
        <v>841838361.92000008</v>
      </c>
      <c r="P28" s="120">
        <v>631378764.99000013</v>
      </c>
      <c r="Q28" s="118">
        <f t="shared" ref="Q28" si="7">O28/B28</f>
        <v>1.1139161963888515</v>
      </c>
      <c r="R28" s="119">
        <v>97</v>
      </c>
      <c r="S28" s="120">
        <v>70070340.229999989</v>
      </c>
      <c r="T28" s="120">
        <v>52552754.949999996</v>
      </c>
      <c r="U28" s="119">
        <v>210</v>
      </c>
      <c r="V28" s="120">
        <v>20103696.41</v>
      </c>
      <c r="W28" s="120">
        <v>15077772.369999999</v>
      </c>
      <c r="X28" s="129">
        <v>2531</v>
      </c>
      <c r="Y28" s="68">
        <v>751664325.27999997</v>
      </c>
      <c r="Z28" s="68">
        <v>563748237.67000008</v>
      </c>
      <c r="AA28" s="118">
        <f t="shared" si="2"/>
        <v>0.99459837428584397</v>
      </c>
      <c r="AB28" s="67">
        <v>908</v>
      </c>
      <c r="AC28" s="67">
        <v>1170</v>
      </c>
      <c r="AD28" s="68">
        <v>431111616.01999992</v>
      </c>
      <c r="AE28" s="68">
        <v>323333709.22000003</v>
      </c>
      <c r="AF28" s="106">
        <f t="shared" si="3"/>
        <v>0.57044467591236347</v>
      </c>
      <c r="AG28" s="67">
        <v>36</v>
      </c>
      <c r="AH28" s="68">
        <v>9991449.8300000001</v>
      </c>
      <c r="AI28" s="130">
        <v>2522</v>
      </c>
      <c r="AJ28" s="68">
        <v>721067723.14999998</v>
      </c>
      <c r="AK28" s="68">
        <v>540800782.24000001</v>
      </c>
      <c r="AL28" s="68">
        <v>302874254.21999997</v>
      </c>
      <c r="AM28" s="68">
        <v>227155689.48000002</v>
      </c>
      <c r="AN28" s="106">
        <f t="shared" si="4"/>
        <v>0.95411310750690925</v>
      </c>
      <c r="AO28" s="130">
        <v>2394</v>
      </c>
      <c r="AP28" s="68">
        <v>599544731.67999995</v>
      </c>
      <c r="AQ28" s="68">
        <v>449655389.80000001</v>
      </c>
      <c r="AR28" s="106">
        <f t="shared" si="5"/>
        <v>0.79331450939678749</v>
      </c>
    </row>
    <row r="29" spans="1:44" x14ac:dyDescent="0.3">
      <c r="A29" s="91" t="s">
        <v>32</v>
      </c>
      <c r="B29" s="95">
        <v>72351134.23235333</v>
      </c>
      <c r="C29" s="107">
        <v>27</v>
      </c>
      <c r="D29" s="76">
        <v>161062932.82999998</v>
      </c>
      <c r="E29" s="76">
        <v>120797199.54000002</v>
      </c>
      <c r="F29" s="108">
        <f t="shared" si="0"/>
        <v>2.2261286507651916</v>
      </c>
      <c r="G29" s="77">
        <v>14</v>
      </c>
      <c r="H29" s="76">
        <v>74342333.540000007</v>
      </c>
      <c r="I29" s="76">
        <v>55756750.119999997</v>
      </c>
      <c r="J29" s="108">
        <f t="shared" si="1"/>
        <v>1.0275213281557136</v>
      </c>
      <c r="K29" s="77">
        <v>13</v>
      </c>
      <c r="L29" s="76">
        <v>86720599.290000007</v>
      </c>
      <c r="M29" s="78">
        <v>65040449.420000002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8">O29/$B29</f>
        <v>0.99728035303881468</v>
      </c>
      <c r="R29" s="77">
        <v>0</v>
      </c>
      <c r="S29" s="76">
        <v>0</v>
      </c>
      <c r="T29" s="78">
        <v>0</v>
      </c>
      <c r="U29" s="77">
        <v>14</v>
      </c>
      <c r="V29" s="76">
        <v>72481.459999999992</v>
      </c>
      <c r="W29" s="78">
        <v>54361.100000000006</v>
      </c>
      <c r="X29" s="71">
        <v>14</v>
      </c>
      <c r="Y29" s="70">
        <v>72081883.229999989</v>
      </c>
      <c r="Z29" s="70">
        <v>54061412.369999997</v>
      </c>
      <c r="AA29" s="108">
        <f t="shared" si="2"/>
        <v>0.99627855174338176</v>
      </c>
      <c r="AB29" s="71">
        <v>14</v>
      </c>
      <c r="AC29" s="73">
        <v>41</v>
      </c>
      <c r="AD29" s="70">
        <v>59431154.730000004</v>
      </c>
      <c r="AE29" s="70">
        <v>44573365.920000002</v>
      </c>
      <c r="AF29" s="105">
        <f t="shared" si="3"/>
        <v>0.82142671791624955</v>
      </c>
      <c r="AG29" s="73">
        <v>2</v>
      </c>
      <c r="AH29" s="72">
        <v>1522226.26</v>
      </c>
      <c r="AI29" s="77">
        <v>14</v>
      </c>
      <c r="AJ29" s="76">
        <v>63790654.25</v>
      </c>
      <c r="AK29" s="76">
        <v>47842990.350000001</v>
      </c>
      <c r="AL29" s="70">
        <v>58469191.189999998</v>
      </c>
      <c r="AM29" s="70">
        <v>43851893.149999999</v>
      </c>
      <c r="AN29" s="105">
        <f t="shared" si="4"/>
        <v>0.88168146811822434</v>
      </c>
      <c r="AO29" s="71">
        <v>10</v>
      </c>
      <c r="AP29" s="70">
        <v>39366500.359999999</v>
      </c>
      <c r="AQ29" s="70">
        <v>29524875.039999999</v>
      </c>
      <c r="AR29" s="105">
        <f t="shared" si="5"/>
        <v>0.54410343082633306</v>
      </c>
    </row>
    <row r="30" spans="1:44" s="19" customFormat="1" x14ac:dyDescent="0.35">
      <c r="A30" s="88" t="s">
        <v>33</v>
      </c>
      <c r="B30" s="96">
        <v>8248994.4633133328</v>
      </c>
      <c r="C30" s="20">
        <v>34</v>
      </c>
      <c r="D30" s="47">
        <v>17356707.68</v>
      </c>
      <c r="E30" s="47">
        <v>13017530.75</v>
      </c>
      <c r="F30" s="108">
        <f t="shared" si="0"/>
        <v>2.1040998096425461</v>
      </c>
      <c r="G30" s="43">
        <v>11</v>
      </c>
      <c r="H30" s="47">
        <v>8843541.6500000004</v>
      </c>
      <c r="I30" s="47">
        <v>6632656.2300000004</v>
      </c>
      <c r="J30" s="108">
        <f t="shared" si="1"/>
        <v>1.0720751104065911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8"/>
        <v>1.0286353273404658</v>
      </c>
      <c r="R30" s="48">
        <v>1</v>
      </c>
      <c r="S30" s="47">
        <v>32500</v>
      </c>
      <c r="T30" s="44">
        <v>24375</v>
      </c>
      <c r="U30" s="43">
        <v>4</v>
      </c>
      <c r="V30" s="47">
        <v>39090.619999999995</v>
      </c>
      <c r="W30" s="44">
        <v>29317.98</v>
      </c>
      <c r="X30" s="23">
        <v>11</v>
      </c>
      <c r="Y30" s="32">
        <v>8413616.5</v>
      </c>
      <c r="Z30" s="32">
        <v>6310212.3499999996</v>
      </c>
      <c r="AA30" s="149">
        <f t="shared" si="2"/>
        <v>1.0199566186422853</v>
      </c>
      <c r="AB30" s="23">
        <v>11</v>
      </c>
      <c r="AC30" s="35">
        <v>22</v>
      </c>
      <c r="AD30" s="32">
        <v>8493378.0299999993</v>
      </c>
      <c r="AE30" s="32">
        <v>6370033.4399999995</v>
      </c>
      <c r="AF30" s="105">
        <f t="shared" si="3"/>
        <v>1.0296258614032947</v>
      </c>
      <c r="AG30" s="35">
        <v>0</v>
      </c>
      <c r="AH30" s="22">
        <v>0</v>
      </c>
      <c r="AI30" s="43">
        <v>12</v>
      </c>
      <c r="AJ30" s="47">
        <v>8157357.5099999998</v>
      </c>
      <c r="AK30" s="47">
        <v>6118018.04</v>
      </c>
      <c r="AL30" s="32">
        <v>5764669.1500000004</v>
      </c>
      <c r="AM30" s="32">
        <v>4323501.8099999996</v>
      </c>
      <c r="AN30" s="105">
        <f t="shared" si="4"/>
        <v>0.98889113652325988</v>
      </c>
      <c r="AO30" s="23">
        <v>10</v>
      </c>
      <c r="AP30" s="32">
        <v>6025333.4500000002</v>
      </c>
      <c r="AQ30" s="32">
        <v>4518999.99</v>
      </c>
      <c r="AR30" s="105">
        <f t="shared" si="5"/>
        <v>0.73043247595778293</v>
      </c>
    </row>
    <row r="31" spans="1:44" s="19" customFormat="1" ht="39" customHeight="1" x14ac:dyDescent="0.35">
      <c r="A31" s="88" t="s">
        <v>34</v>
      </c>
      <c r="B31" s="96">
        <v>400918772.74516392</v>
      </c>
      <c r="C31" s="143">
        <v>1493</v>
      </c>
      <c r="D31" s="121">
        <v>980438943.16000009</v>
      </c>
      <c r="E31" s="121">
        <v>735329204.64999998</v>
      </c>
      <c r="F31" s="105">
        <f t="shared" si="0"/>
        <v>2.4454802563790063</v>
      </c>
      <c r="G31" s="102">
        <v>887</v>
      </c>
      <c r="H31" s="121">
        <v>450070016.31999999</v>
      </c>
      <c r="I31" s="121">
        <v>337552510.5</v>
      </c>
      <c r="J31" s="105">
        <f t="shared" si="1"/>
        <v>1.1225965130998694</v>
      </c>
      <c r="K31" s="102">
        <v>529</v>
      </c>
      <c r="L31" s="121">
        <v>453220028.88999999</v>
      </c>
      <c r="M31" s="121">
        <v>339915020.86000001</v>
      </c>
      <c r="N31" s="53">
        <v>964</v>
      </c>
      <c r="O31" s="121">
        <v>484571104.54000008</v>
      </c>
      <c r="P31" s="121">
        <v>363428326.31000006</v>
      </c>
      <c r="Q31" s="105">
        <f t="shared" si="8"/>
        <v>1.2086515710453103</v>
      </c>
      <c r="R31" s="102">
        <v>77</v>
      </c>
      <c r="S31" s="121">
        <v>68000099.950000003</v>
      </c>
      <c r="T31" s="103">
        <v>51000074.789999999</v>
      </c>
      <c r="U31" s="53">
        <v>186</v>
      </c>
      <c r="V31" s="121">
        <v>19929915.02</v>
      </c>
      <c r="W31" s="121">
        <v>14947436.309999999</v>
      </c>
      <c r="X31" s="34">
        <v>887</v>
      </c>
      <c r="Y31" s="38">
        <v>396641089.57000005</v>
      </c>
      <c r="Z31" s="38">
        <v>297480815.21000004</v>
      </c>
      <c r="AA31" s="153">
        <f t="shared" si="2"/>
        <v>0.98933029963682217</v>
      </c>
      <c r="AB31" s="48">
        <v>870</v>
      </c>
      <c r="AC31" s="35">
        <v>1076</v>
      </c>
      <c r="AD31" s="38">
        <v>355464723.75999999</v>
      </c>
      <c r="AE31" s="38">
        <v>266598540.36000001</v>
      </c>
      <c r="AF31" s="105">
        <f t="shared" si="3"/>
        <v>0.88662529151745184</v>
      </c>
      <c r="AG31" s="34">
        <v>34</v>
      </c>
      <c r="AH31" s="22">
        <v>8469223.5700000003</v>
      </c>
      <c r="AI31" s="48">
        <v>859</v>
      </c>
      <c r="AJ31" s="117">
        <v>372675512.57999998</v>
      </c>
      <c r="AK31" s="117">
        <v>279506631.87</v>
      </c>
      <c r="AL31" s="38">
        <v>231905677.94999999</v>
      </c>
      <c r="AM31" s="38">
        <v>173929257.68000001</v>
      </c>
      <c r="AN31" s="105">
        <f t="shared" si="4"/>
        <v>0.92955366002999262</v>
      </c>
      <c r="AO31" s="48">
        <v>739</v>
      </c>
      <c r="AP31" s="117">
        <v>278483460.82999998</v>
      </c>
      <c r="AQ31" s="117">
        <v>208859444.10999998</v>
      </c>
      <c r="AR31" s="105">
        <f t="shared" si="5"/>
        <v>0.69461317294566416</v>
      </c>
    </row>
    <row r="32" spans="1:44" s="59" customFormat="1" ht="35.25" customHeight="1" outlineLevel="1" x14ac:dyDescent="0.35">
      <c r="A32" s="89" t="s">
        <v>35</v>
      </c>
      <c r="B32" s="97">
        <v>276224092.83638531</v>
      </c>
      <c r="C32" s="144">
        <v>1076</v>
      </c>
      <c r="D32" s="101">
        <v>597671043.94000006</v>
      </c>
      <c r="E32" s="101">
        <v>448253280.73000002</v>
      </c>
      <c r="F32" s="105">
        <f t="shared" si="0"/>
        <v>2.1637180080957532</v>
      </c>
      <c r="G32" s="102">
        <v>655</v>
      </c>
      <c r="H32" s="101">
        <v>307812752.38999999</v>
      </c>
      <c r="I32" s="101">
        <v>230859562.88</v>
      </c>
      <c r="J32" s="105">
        <f t="shared" si="1"/>
        <v>1.1143588136329783</v>
      </c>
      <c r="K32" s="102">
        <v>372</v>
      </c>
      <c r="L32" s="101">
        <v>249475558.67999998</v>
      </c>
      <c r="M32" s="103">
        <v>187106668.34</v>
      </c>
      <c r="N32" s="102">
        <v>704</v>
      </c>
      <c r="O32" s="101">
        <v>319240268.02000004</v>
      </c>
      <c r="P32" s="101">
        <v>239430199.34000003</v>
      </c>
      <c r="Q32" s="105">
        <f t="shared" si="8"/>
        <v>1.1557292658359615</v>
      </c>
      <c r="R32" s="102">
        <v>49</v>
      </c>
      <c r="S32" s="101">
        <v>36869795.979999989</v>
      </c>
      <c r="T32" s="103">
        <v>27652346.850000001</v>
      </c>
      <c r="U32" s="102">
        <v>154</v>
      </c>
      <c r="V32" s="101">
        <v>7267287.1999999993</v>
      </c>
      <c r="W32" s="103">
        <v>5450465.4500000002</v>
      </c>
      <c r="X32" s="23">
        <v>655</v>
      </c>
      <c r="Y32" s="21">
        <v>275103184.84000003</v>
      </c>
      <c r="Z32" s="21">
        <v>206327387.04000002</v>
      </c>
      <c r="AA32" s="154">
        <f t="shared" si="2"/>
        <v>0.99594203393022196</v>
      </c>
      <c r="AB32" s="43">
        <v>644</v>
      </c>
      <c r="AC32" s="24">
        <v>818</v>
      </c>
      <c r="AD32" s="21">
        <v>268257116.77000001</v>
      </c>
      <c r="AE32" s="21">
        <v>201192835.56</v>
      </c>
      <c r="AF32" s="105">
        <f t="shared" si="3"/>
        <v>0.97115756274343401</v>
      </c>
      <c r="AG32" s="24">
        <v>28</v>
      </c>
      <c r="AH32" s="22">
        <v>8132834.2700000005</v>
      </c>
      <c r="AI32" s="43">
        <v>631</v>
      </c>
      <c r="AJ32" s="42">
        <v>259690318.34</v>
      </c>
      <c r="AK32" s="42">
        <v>194767736.63</v>
      </c>
      <c r="AL32" s="21">
        <v>143876251.75</v>
      </c>
      <c r="AM32" s="21">
        <v>107907188.27</v>
      </c>
      <c r="AN32" s="105">
        <f t="shared" si="4"/>
        <v>0.94014361916583911</v>
      </c>
      <c r="AO32" s="43">
        <v>544</v>
      </c>
      <c r="AP32" s="42">
        <v>211850303.45999998</v>
      </c>
      <c r="AQ32" s="42">
        <v>158884576.41</v>
      </c>
      <c r="AR32" s="105">
        <f t="shared" si="5"/>
        <v>0.76695085242069894</v>
      </c>
    </row>
    <row r="33" spans="1:44" s="59" customFormat="1" outlineLevel="1" x14ac:dyDescent="0.35">
      <c r="A33" s="89" t="s">
        <v>36</v>
      </c>
      <c r="B33" s="97">
        <v>26200695.349420317</v>
      </c>
      <c r="C33" s="100">
        <v>293</v>
      </c>
      <c r="D33" s="101">
        <v>60726919.259999998</v>
      </c>
      <c r="E33" s="101">
        <v>45545189.159999996</v>
      </c>
      <c r="F33" s="105">
        <f t="shared" si="0"/>
        <v>2.3177598323299295</v>
      </c>
      <c r="G33" s="102">
        <v>181</v>
      </c>
      <c r="H33" s="101">
        <v>31229585.57</v>
      </c>
      <c r="I33" s="101">
        <v>23422188.969999999</v>
      </c>
      <c r="J33" s="105">
        <f t="shared" si="1"/>
        <v>1.191937280805448</v>
      </c>
      <c r="K33" s="102">
        <v>93</v>
      </c>
      <c r="L33" s="101">
        <v>23249073.84</v>
      </c>
      <c r="M33" s="103">
        <v>17436805.32</v>
      </c>
      <c r="N33" s="102">
        <v>200</v>
      </c>
      <c r="O33" s="101">
        <v>30145285.68</v>
      </c>
      <c r="P33" s="101">
        <v>22608963.980000004</v>
      </c>
      <c r="Q33" s="105">
        <f t="shared" si="8"/>
        <v>1.1505528871647659</v>
      </c>
      <c r="R33" s="102">
        <v>19</v>
      </c>
      <c r="S33" s="101">
        <v>4847010.55</v>
      </c>
      <c r="T33" s="103">
        <v>3635257.8900000006</v>
      </c>
      <c r="U33" s="102">
        <v>21</v>
      </c>
      <c r="V33" s="101">
        <v>220998.99000000002</v>
      </c>
      <c r="W33" s="103">
        <v>165749.24</v>
      </c>
      <c r="X33" s="23">
        <v>181</v>
      </c>
      <c r="Y33" s="21">
        <v>25077276.140000001</v>
      </c>
      <c r="Z33" s="21">
        <v>18807956.850000001</v>
      </c>
      <c r="AA33" s="154">
        <f t="shared" si="2"/>
        <v>0.95712254219065329</v>
      </c>
      <c r="AB33" s="43">
        <v>179</v>
      </c>
      <c r="AC33" s="24">
        <v>186</v>
      </c>
      <c r="AD33" s="21">
        <v>23588989.489999998</v>
      </c>
      <c r="AE33" s="21">
        <v>17691741.880000003</v>
      </c>
      <c r="AF33" s="105">
        <f t="shared" si="3"/>
        <v>0.90031921578454976</v>
      </c>
      <c r="AG33" s="24">
        <v>4</v>
      </c>
      <c r="AH33" s="22">
        <v>167889.3</v>
      </c>
      <c r="AI33" s="43">
        <v>173</v>
      </c>
      <c r="AJ33" s="42">
        <v>24854843.27</v>
      </c>
      <c r="AK33" s="42">
        <v>18641132.219999999</v>
      </c>
      <c r="AL33" s="21">
        <v>16818574.93</v>
      </c>
      <c r="AM33" s="21">
        <v>12613931.07</v>
      </c>
      <c r="AN33" s="105">
        <f t="shared" si="4"/>
        <v>0.94863296330606384</v>
      </c>
      <c r="AO33" s="43">
        <v>156</v>
      </c>
      <c r="AP33" s="42">
        <v>19947792.109999999</v>
      </c>
      <c r="AQ33" s="42">
        <v>14960843.920000002</v>
      </c>
      <c r="AR33" s="105">
        <f t="shared" si="5"/>
        <v>0.76134590490711307</v>
      </c>
    </row>
    <row r="34" spans="1:44" s="59" customFormat="1" outlineLevel="1" x14ac:dyDescent="0.35">
      <c r="A34" s="89" t="s">
        <v>37</v>
      </c>
      <c r="B34" s="97">
        <v>98493984.559358299</v>
      </c>
      <c r="C34" s="100">
        <v>124</v>
      </c>
      <c r="D34" s="101">
        <v>322040979.96000004</v>
      </c>
      <c r="E34" s="101">
        <v>241530734.75999999</v>
      </c>
      <c r="F34" s="105">
        <f t="shared" si="0"/>
        <v>3.2696512523149992</v>
      </c>
      <c r="G34" s="102">
        <v>51</v>
      </c>
      <c r="H34" s="101">
        <v>111027678.36</v>
      </c>
      <c r="I34" s="101">
        <v>83270758.650000006</v>
      </c>
      <c r="J34" s="105">
        <f t="shared" si="1"/>
        <v>1.1272533937652625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101389162.99000001</v>
      </c>
      <c r="Q34" s="105">
        <f t="shared" si="8"/>
        <v>1.372525961304055</v>
      </c>
      <c r="R34" s="102">
        <v>9</v>
      </c>
      <c r="S34" s="101">
        <v>26283293.420000002</v>
      </c>
      <c r="T34" s="103">
        <v>19712470.050000001</v>
      </c>
      <c r="U34" s="102">
        <v>11</v>
      </c>
      <c r="V34" s="101">
        <v>12441628.83</v>
      </c>
      <c r="W34" s="103">
        <v>9331221.6199999992</v>
      </c>
      <c r="X34" s="23">
        <v>51</v>
      </c>
      <c r="Y34" s="21">
        <v>96460628.590000004</v>
      </c>
      <c r="Z34" s="21">
        <v>72345471.319999993</v>
      </c>
      <c r="AA34" s="154">
        <f t="shared" si="2"/>
        <v>0.97935553142199383</v>
      </c>
      <c r="AB34" s="43">
        <v>47</v>
      </c>
      <c r="AC34" s="24">
        <v>72</v>
      </c>
      <c r="AD34" s="21">
        <v>63618617.5</v>
      </c>
      <c r="AE34" s="21">
        <v>47713962.920000002</v>
      </c>
      <c r="AF34" s="105">
        <f t="shared" si="3"/>
        <v>0.64591373559122955</v>
      </c>
      <c r="AG34" s="24">
        <v>2</v>
      </c>
      <c r="AH34" s="22">
        <v>168500</v>
      </c>
      <c r="AI34" s="43">
        <v>55</v>
      </c>
      <c r="AJ34" s="42">
        <v>88130350.969999999</v>
      </c>
      <c r="AK34" s="42">
        <v>66097763.020000003</v>
      </c>
      <c r="AL34" s="21">
        <v>71210851.269999996</v>
      </c>
      <c r="AM34" s="21">
        <v>53408138.340000004</v>
      </c>
      <c r="AN34" s="105">
        <f t="shared" si="4"/>
        <v>0.89477901989930597</v>
      </c>
      <c r="AO34" s="43">
        <v>39</v>
      </c>
      <c r="AP34" s="42">
        <v>46685365.259999998</v>
      </c>
      <c r="AQ34" s="42">
        <v>35014023.780000001</v>
      </c>
      <c r="AR34" s="105">
        <f t="shared" si="5"/>
        <v>0.47399204600017614</v>
      </c>
    </row>
    <row r="35" spans="1:44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54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43">
        <v>0</v>
      </c>
      <c r="AJ35" s="42">
        <v>0</v>
      </c>
      <c r="AK35" s="42">
        <v>0</v>
      </c>
      <c r="AL35" s="21">
        <v>0</v>
      </c>
      <c r="AM35" s="21">
        <v>0</v>
      </c>
      <c r="AN35" s="105">
        <v>0</v>
      </c>
      <c r="AO35" s="43">
        <v>0</v>
      </c>
      <c r="AP35" s="44">
        <v>0</v>
      </c>
      <c r="AQ35" s="117">
        <v>0</v>
      </c>
      <c r="AR35" s="105">
        <v>0</v>
      </c>
    </row>
    <row r="36" spans="1:44" x14ac:dyDescent="0.3">
      <c r="A36" s="88" t="s">
        <v>39</v>
      </c>
      <c r="B36" s="96">
        <v>207612707.16440678</v>
      </c>
      <c r="C36" s="100">
        <v>967</v>
      </c>
      <c r="D36" s="101">
        <v>221662935.52000001</v>
      </c>
      <c r="E36" s="101">
        <v>166247198.40999994</v>
      </c>
      <c r="F36" s="105">
        <f t="shared" si="0"/>
        <v>1.0676751849513093</v>
      </c>
      <c r="G36" s="102">
        <v>895</v>
      </c>
      <c r="H36" s="101">
        <v>215099381.37</v>
      </c>
      <c r="I36" s="101">
        <v>161324533.08000001</v>
      </c>
      <c r="J36" s="105">
        <f t="shared" si="1"/>
        <v>1.0360607705946658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8"/>
        <v>1.0124564046725006</v>
      </c>
      <c r="R36" s="102">
        <v>17</v>
      </c>
      <c r="S36" s="101">
        <v>1951185.28</v>
      </c>
      <c r="T36" s="103">
        <v>1463388.91</v>
      </c>
      <c r="U36" s="102">
        <v>4</v>
      </c>
      <c r="V36" s="101">
        <v>4017.6299999999997</v>
      </c>
      <c r="W36" s="103">
        <v>3013.2200000000003</v>
      </c>
      <c r="X36" s="23">
        <v>895</v>
      </c>
      <c r="Y36" s="21">
        <v>208243612.14999995</v>
      </c>
      <c r="Z36" s="21">
        <v>156182705.85999998</v>
      </c>
      <c r="AA36" s="154">
        <f t="shared" si="2"/>
        <v>1.0030388553485483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3"/>
        <v>0</v>
      </c>
      <c r="AG36" s="24">
        <v>0</v>
      </c>
      <c r="AH36" s="22">
        <v>0</v>
      </c>
      <c r="AI36" s="43">
        <v>912</v>
      </c>
      <c r="AJ36" s="42">
        <v>210195368.61000001</v>
      </c>
      <c r="AK36" s="42">
        <v>157646523.12</v>
      </c>
      <c r="AL36" s="21">
        <v>0</v>
      </c>
      <c r="AM36" s="21">
        <v>0</v>
      </c>
      <c r="AN36" s="105">
        <f t="shared" si="4"/>
        <v>1.0124398042916904</v>
      </c>
      <c r="AO36" s="43">
        <v>912</v>
      </c>
      <c r="AP36" s="42">
        <v>210195368.61000001</v>
      </c>
      <c r="AQ36" s="42">
        <v>157646523.12000003</v>
      </c>
      <c r="AR36" s="105">
        <f t="shared" si="5"/>
        <v>1.0124398042916904</v>
      </c>
    </row>
    <row r="37" spans="1:44" x14ac:dyDescent="0.3">
      <c r="A37" s="88" t="s">
        <v>40</v>
      </c>
      <c r="B37" s="96">
        <v>8453668.4843133334</v>
      </c>
      <c r="C37" s="100">
        <v>26</v>
      </c>
      <c r="D37" s="101">
        <v>13068307.4</v>
      </c>
      <c r="E37" s="101">
        <v>9801230.5</v>
      </c>
      <c r="F37" s="105">
        <f t="shared" si="0"/>
        <v>1.5458741284034987</v>
      </c>
      <c r="G37" s="102">
        <v>13</v>
      </c>
      <c r="H37" s="101">
        <v>8488514.9700000007</v>
      </c>
      <c r="I37" s="101">
        <v>6366386.2000000002</v>
      </c>
      <c r="J37" s="105">
        <f t="shared" si="1"/>
        <v>1.0041220549104011</v>
      </c>
      <c r="K37" s="102">
        <v>12</v>
      </c>
      <c r="L37" s="101">
        <v>4504822.43</v>
      </c>
      <c r="M37" s="103">
        <v>3378616.8000000003</v>
      </c>
      <c r="N37" s="102">
        <v>14</v>
      </c>
      <c r="O37" s="101">
        <v>8267659.3500000006</v>
      </c>
      <c r="P37" s="101">
        <v>6200744.4799999995</v>
      </c>
      <c r="Q37" s="105">
        <f t="shared" si="8"/>
        <v>0.97799663723997554</v>
      </c>
      <c r="R37" s="102">
        <v>1</v>
      </c>
      <c r="S37" s="101">
        <v>74970</v>
      </c>
      <c r="T37" s="103">
        <v>56227.5</v>
      </c>
      <c r="U37" s="102">
        <v>2</v>
      </c>
      <c r="V37" s="101">
        <v>58191.68</v>
      </c>
      <c r="W37" s="103">
        <v>43643.76</v>
      </c>
      <c r="X37" s="23">
        <v>13</v>
      </c>
      <c r="Y37" s="21">
        <v>8134497.669999999</v>
      </c>
      <c r="Z37" s="21">
        <v>6100873.2199999997</v>
      </c>
      <c r="AA37" s="154">
        <f t="shared" si="2"/>
        <v>0.96224469709149474</v>
      </c>
      <c r="AB37" s="23">
        <v>13</v>
      </c>
      <c r="AC37" s="24">
        <v>31</v>
      </c>
      <c r="AD37" s="21">
        <v>7722359.5</v>
      </c>
      <c r="AE37" s="21">
        <v>5791769.5</v>
      </c>
      <c r="AF37" s="105">
        <f t="shared" si="3"/>
        <v>0.91349211461623392</v>
      </c>
      <c r="AG37" s="24">
        <v>0</v>
      </c>
      <c r="AH37" s="22">
        <v>0</v>
      </c>
      <c r="AI37" s="43">
        <v>13</v>
      </c>
      <c r="AJ37" s="42">
        <v>8087619.04</v>
      </c>
      <c r="AK37" s="42">
        <v>6065714.1399999997</v>
      </c>
      <c r="AL37" s="21">
        <v>6734715.9299999997</v>
      </c>
      <c r="AM37" s="21">
        <v>5051036.84</v>
      </c>
      <c r="AN37" s="105">
        <f t="shared" si="4"/>
        <v>0.95669933769078164</v>
      </c>
      <c r="AO37" s="43">
        <v>11</v>
      </c>
      <c r="AP37" s="42">
        <v>7312857.2699999996</v>
      </c>
      <c r="AQ37" s="42">
        <v>5484642.8199999994</v>
      </c>
      <c r="AR37" s="105">
        <f t="shared" si="5"/>
        <v>0.86505134233377756</v>
      </c>
    </row>
    <row r="38" spans="1:44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5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48">
        <v>0</v>
      </c>
      <c r="AJ38" s="47">
        <v>0</v>
      </c>
      <c r="AK38" s="47">
        <v>0</v>
      </c>
      <c r="AL38" s="32">
        <v>0</v>
      </c>
      <c r="AM38" s="32">
        <v>0</v>
      </c>
      <c r="AN38" s="105">
        <v>0</v>
      </c>
      <c r="AO38" s="34">
        <v>0</v>
      </c>
      <c r="AP38" s="32">
        <v>0</v>
      </c>
      <c r="AQ38" s="32">
        <v>0</v>
      </c>
      <c r="AR38" s="105">
        <v>0</v>
      </c>
    </row>
    <row r="39" spans="1:44" ht="14" thickBot="1" x14ac:dyDescent="0.35">
      <c r="A39" s="90" t="s">
        <v>75</v>
      </c>
      <c r="B39" s="98">
        <v>58161308.379906669</v>
      </c>
      <c r="C39" s="51">
        <v>754</v>
      </c>
      <c r="D39" s="52">
        <v>64325083.569999993</v>
      </c>
      <c r="E39" s="52">
        <v>48243811.469999999</v>
      </c>
      <c r="F39" s="105">
        <f t="shared" si="0"/>
        <v>1.105977244353443</v>
      </c>
      <c r="G39" s="53">
        <v>711</v>
      </c>
      <c r="H39" s="52">
        <v>59455981.579999998</v>
      </c>
      <c r="I39" s="52">
        <v>44591985.039999999</v>
      </c>
      <c r="J39" s="105">
        <f t="shared" si="1"/>
        <v>1.0222600425636335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8"/>
        <v>0.99999832844361003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55">
        <f t="shared" si="2"/>
        <v>0.99979914104011613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3"/>
        <v>0</v>
      </c>
      <c r="AG39" s="35">
        <v>0</v>
      </c>
      <c r="AH39" s="37">
        <v>0</v>
      </c>
      <c r="AI39" s="48">
        <v>712</v>
      </c>
      <c r="AJ39" s="47">
        <v>58161211.159999996</v>
      </c>
      <c r="AK39" s="47">
        <v>43620904.719999999</v>
      </c>
      <c r="AL39" s="32">
        <v>0</v>
      </c>
      <c r="AM39" s="32">
        <v>0</v>
      </c>
      <c r="AN39" s="105">
        <f t="shared" si="4"/>
        <v>0.99999832844361003</v>
      </c>
      <c r="AO39" s="34">
        <v>712</v>
      </c>
      <c r="AP39" s="32">
        <v>58161211.159999996</v>
      </c>
      <c r="AQ39" s="32">
        <v>43620904.719999991</v>
      </c>
      <c r="AR39" s="105">
        <f t="shared" si="5"/>
        <v>0.99999832844361003</v>
      </c>
    </row>
    <row r="40" spans="1:44" s="26" customFormat="1" ht="27.5" thickBot="1" x14ac:dyDescent="0.35">
      <c r="A40" s="86" t="s">
        <v>69</v>
      </c>
      <c r="B40" s="60">
        <f>B41+B44</f>
        <v>125967708.51047187</v>
      </c>
      <c r="C40" s="67">
        <v>74</v>
      </c>
      <c r="D40" s="68">
        <v>132538309.65000001</v>
      </c>
      <c r="E40" s="68">
        <v>105549013.02000001</v>
      </c>
      <c r="F40" s="106">
        <f t="shared" si="0"/>
        <v>1.0521609959982872</v>
      </c>
      <c r="G40" s="119">
        <v>74</v>
      </c>
      <c r="H40" s="120">
        <v>132538309.65000001</v>
      </c>
      <c r="I40" s="120">
        <v>105549013.02</v>
      </c>
      <c r="J40" s="106">
        <f t="shared" si="1"/>
        <v>1.0521609959982872</v>
      </c>
      <c r="K40" s="119">
        <v>5</v>
      </c>
      <c r="L40" s="120">
        <v>1609500</v>
      </c>
      <c r="M40" s="120">
        <v>1448550</v>
      </c>
      <c r="N40" s="119">
        <v>69</v>
      </c>
      <c r="O40" s="120">
        <v>128840002.95</v>
      </c>
      <c r="P40" s="120">
        <v>102367652.58999999</v>
      </c>
      <c r="Q40" s="118">
        <f t="shared" ref="Q40" si="9">O40/B40</f>
        <v>1.0228018313065477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68</v>
      </c>
      <c r="Y40" s="68">
        <v>126534379.31999999</v>
      </c>
      <c r="Z40" s="68">
        <v>100554969.05</v>
      </c>
      <c r="AA40" s="118">
        <f t="shared" si="2"/>
        <v>1.0044985402705886</v>
      </c>
      <c r="AB40" s="67">
        <v>68</v>
      </c>
      <c r="AC40" s="67">
        <v>172</v>
      </c>
      <c r="AD40" s="68">
        <v>105159932.32000001</v>
      </c>
      <c r="AE40" s="68">
        <v>84227060.830000013</v>
      </c>
      <c r="AF40" s="106">
        <f t="shared" si="3"/>
        <v>0.83481658564312078</v>
      </c>
      <c r="AG40" s="67">
        <v>1</v>
      </c>
      <c r="AH40" s="68">
        <v>139922.82999999999</v>
      </c>
      <c r="AI40" s="67">
        <v>61</v>
      </c>
      <c r="AJ40" s="68">
        <v>99452810.25999999</v>
      </c>
      <c r="AK40" s="68">
        <v>80535668.060000002</v>
      </c>
      <c r="AL40" s="68">
        <v>7150000</v>
      </c>
      <c r="AM40" s="68">
        <v>5720000</v>
      </c>
      <c r="AN40" s="106">
        <f t="shared" si="4"/>
        <v>0.78951035496317168</v>
      </c>
      <c r="AO40" s="67">
        <v>61</v>
      </c>
      <c r="AP40" s="68">
        <v>98645600.029999986</v>
      </c>
      <c r="AQ40" s="68">
        <v>79889899.86999999</v>
      </c>
      <c r="AR40" s="106">
        <f t="shared" si="5"/>
        <v>0.7831022822948267</v>
      </c>
    </row>
    <row r="41" spans="1:44" x14ac:dyDescent="0.3">
      <c r="A41" s="91" t="s">
        <v>42</v>
      </c>
      <c r="B41" s="95">
        <v>84714201.178083032</v>
      </c>
      <c r="C41" s="69">
        <v>70</v>
      </c>
      <c r="D41" s="74">
        <v>89722621.469999999</v>
      </c>
      <c r="E41" s="74">
        <v>71296462.480000004</v>
      </c>
      <c r="F41" s="105">
        <f t="shared" si="0"/>
        <v>1.0591213777886952</v>
      </c>
      <c r="G41" s="77">
        <v>70</v>
      </c>
      <c r="H41" s="126">
        <v>89722621.469999999</v>
      </c>
      <c r="I41" s="126">
        <v>71296462.480000004</v>
      </c>
      <c r="J41" s="105">
        <f t="shared" si="1"/>
        <v>1.0591213777886952</v>
      </c>
      <c r="K41" s="77">
        <v>5</v>
      </c>
      <c r="L41" s="76">
        <v>1609500</v>
      </c>
      <c r="M41" s="78">
        <v>1448550</v>
      </c>
      <c r="N41" s="77">
        <v>65</v>
      </c>
      <c r="O41" s="126">
        <v>87306162.710000008</v>
      </c>
      <c r="P41" s="126">
        <v>69140580.409999996</v>
      </c>
      <c r="Q41" s="108">
        <f t="shared" si="8"/>
        <v>1.0305965410270264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64</v>
      </c>
      <c r="Y41" s="75">
        <v>85704316.439999998</v>
      </c>
      <c r="Z41" s="75">
        <v>67890918.760000005</v>
      </c>
      <c r="AA41" s="108">
        <f t="shared" si="2"/>
        <v>1.0116877128999373</v>
      </c>
      <c r="AB41" s="71">
        <v>65</v>
      </c>
      <c r="AC41" s="71">
        <v>166</v>
      </c>
      <c r="AD41" s="75">
        <v>74194839.660000011</v>
      </c>
      <c r="AE41" s="75">
        <v>59454986.730000004</v>
      </c>
      <c r="AF41" s="105">
        <f t="shared" si="3"/>
        <v>0.87582528818315108</v>
      </c>
      <c r="AG41" s="73">
        <v>1</v>
      </c>
      <c r="AH41" s="72">
        <v>139922.82999999999</v>
      </c>
      <c r="AI41" s="71">
        <v>57</v>
      </c>
      <c r="AJ41" s="75">
        <v>58098800.43</v>
      </c>
      <c r="AK41" s="75">
        <v>47452460.219999999</v>
      </c>
      <c r="AL41" s="75">
        <v>0</v>
      </c>
      <c r="AM41" s="75">
        <v>0</v>
      </c>
      <c r="AN41" s="105">
        <f t="shared" si="4"/>
        <v>0.68582126281125955</v>
      </c>
      <c r="AO41" s="71">
        <v>57</v>
      </c>
      <c r="AP41" s="75">
        <v>58098800.429999992</v>
      </c>
      <c r="AQ41" s="75">
        <v>47452460.219999999</v>
      </c>
      <c r="AR41" s="105">
        <f t="shared" si="5"/>
        <v>0.68582126281125955</v>
      </c>
    </row>
    <row r="42" spans="1:44" s="58" customFormat="1" ht="37.5" customHeight="1" outlineLevel="1" x14ac:dyDescent="0.3">
      <c r="A42" s="92" t="s">
        <v>43</v>
      </c>
      <c r="B42" s="97">
        <v>38680934.049377486</v>
      </c>
      <c r="C42" s="100">
        <v>65</v>
      </c>
      <c r="D42" s="101">
        <v>42453137.370000005</v>
      </c>
      <c r="E42" s="101">
        <v>38207823.609999999</v>
      </c>
      <c r="F42" s="105">
        <f t="shared" si="0"/>
        <v>1.0975209987382202</v>
      </c>
      <c r="G42" s="43">
        <v>65</v>
      </c>
      <c r="H42" s="42">
        <v>42453137.369999997</v>
      </c>
      <c r="I42" s="42">
        <v>38207823.609999999</v>
      </c>
      <c r="J42" s="105">
        <f t="shared" si="1"/>
        <v>1.09752099873822</v>
      </c>
      <c r="K42" s="43">
        <v>5</v>
      </c>
      <c r="L42" s="42">
        <v>1609500</v>
      </c>
      <c r="M42" s="44">
        <v>1448550</v>
      </c>
      <c r="N42" s="43">
        <v>60</v>
      </c>
      <c r="O42" s="42">
        <v>40038848.609999999</v>
      </c>
      <c r="P42" s="42">
        <v>36034963.719999999</v>
      </c>
      <c r="Q42" s="108">
        <f t="shared" si="8"/>
        <v>1.0351055266372082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60</v>
      </c>
      <c r="Y42" s="101">
        <v>39397002.340000004</v>
      </c>
      <c r="Z42" s="101">
        <v>35457302.07</v>
      </c>
      <c r="AA42" s="149">
        <f t="shared" si="2"/>
        <v>1.0185121768183889</v>
      </c>
      <c r="AB42" s="102">
        <v>61</v>
      </c>
      <c r="AC42" s="104">
        <v>159</v>
      </c>
      <c r="AD42" s="101">
        <v>37592995.789999999</v>
      </c>
      <c r="AE42" s="101">
        <v>33833696.030000001</v>
      </c>
      <c r="AF42" s="105">
        <f t="shared" si="3"/>
        <v>0.97187404373460329</v>
      </c>
      <c r="AG42" s="104">
        <v>1</v>
      </c>
      <c r="AH42" s="103">
        <v>139922.82999999999</v>
      </c>
      <c r="AI42" s="43">
        <v>54</v>
      </c>
      <c r="AJ42" s="42">
        <v>33916500.43</v>
      </c>
      <c r="AK42" s="42">
        <v>30524850.219999999</v>
      </c>
      <c r="AL42" s="101">
        <v>0</v>
      </c>
      <c r="AM42" s="101">
        <v>0</v>
      </c>
      <c r="AN42" s="105">
        <f t="shared" si="4"/>
        <v>0.8768273378999708</v>
      </c>
      <c r="AO42" s="102">
        <v>54</v>
      </c>
      <c r="AP42" s="101">
        <v>33916500.43</v>
      </c>
      <c r="AQ42" s="101">
        <v>30524850.220000003</v>
      </c>
      <c r="AR42" s="105">
        <f t="shared" si="5"/>
        <v>0.8768273378999708</v>
      </c>
    </row>
    <row r="43" spans="1:44" s="58" customFormat="1" outlineLevel="1" x14ac:dyDescent="0.3">
      <c r="A43" s="92" t="s">
        <v>44</v>
      </c>
      <c r="B43" s="97">
        <v>46033267.128705554</v>
      </c>
      <c r="C43" s="51">
        <v>5</v>
      </c>
      <c r="D43" s="52">
        <v>47269484.100000001</v>
      </c>
      <c r="E43" s="52">
        <v>33088638.870000001</v>
      </c>
      <c r="F43" s="105">
        <f t="shared" si="0"/>
        <v>1.0268548605911043</v>
      </c>
      <c r="G43" s="48">
        <v>5</v>
      </c>
      <c r="H43" s="47">
        <v>47269484.100000001</v>
      </c>
      <c r="I43" s="47">
        <v>33088638.870000001</v>
      </c>
      <c r="J43" s="105">
        <f t="shared" si="1"/>
        <v>1.0268548605911043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33105616.690000001</v>
      </c>
      <c r="Q43" s="108">
        <f t="shared" si="8"/>
        <v>1.0268077207695065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32433616.690000001</v>
      </c>
      <c r="AA43" s="150">
        <f t="shared" si="2"/>
        <v>1.005953237482107</v>
      </c>
      <c r="AB43" s="53">
        <v>4</v>
      </c>
      <c r="AC43" s="55">
        <v>7</v>
      </c>
      <c r="AD43" s="52">
        <v>36601843.869999997</v>
      </c>
      <c r="AE43" s="52">
        <v>25621290.699999999</v>
      </c>
      <c r="AF43" s="105">
        <f t="shared" si="3"/>
        <v>0.79511723049472016</v>
      </c>
      <c r="AG43" s="55">
        <v>0</v>
      </c>
      <c r="AH43" s="54">
        <v>0</v>
      </c>
      <c r="AI43" s="53">
        <v>3</v>
      </c>
      <c r="AJ43" s="52">
        <v>24182300</v>
      </c>
      <c r="AK43" s="52">
        <v>16927610</v>
      </c>
      <c r="AL43" s="52">
        <v>0</v>
      </c>
      <c r="AM43" s="52">
        <v>0</v>
      </c>
      <c r="AN43" s="105">
        <f t="shared" si="4"/>
        <v>0.52532226166759155</v>
      </c>
      <c r="AO43" s="53">
        <v>3</v>
      </c>
      <c r="AP43" s="52">
        <v>24182300</v>
      </c>
      <c r="AQ43" s="52">
        <v>16927610</v>
      </c>
      <c r="AR43" s="105">
        <f t="shared" si="5"/>
        <v>0.52532226166759155</v>
      </c>
    </row>
    <row r="44" spans="1:44" ht="14" thickBot="1" x14ac:dyDescent="0.35">
      <c r="A44" s="93" t="s">
        <v>45</v>
      </c>
      <c r="B44" s="98">
        <v>41253507.332388833</v>
      </c>
      <c r="C44" s="51">
        <v>4</v>
      </c>
      <c r="D44" s="52">
        <v>42815688.18</v>
      </c>
      <c r="E44" s="52">
        <v>34252550.539999999</v>
      </c>
      <c r="F44" s="105">
        <f t="shared" si="0"/>
        <v>1.0378678310918954</v>
      </c>
      <c r="G44" s="48">
        <v>4</v>
      </c>
      <c r="H44" s="47">
        <v>42815688.18</v>
      </c>
      <c r="I44" s="47">
        <v>34252550.539999999</v>
      </c>
      <c r="J44" s="105">
        <f t="shared" si="1"/>
        <v>1.0378678310918954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8"/>
        <v>1.0067953714905367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50">
        <f t="shared" si="2"/>
        <v>0.98973555268944646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3"/>
        <v>0.75060509184121604</v>
      </c>
      <c r="AG44" s="55">
        <v>0</v>
      </c>
      <c r="AH44" s="54">
        <v>0</v>
      </c>
      <c r="AI44" s="53">
        <v>4</v>
      </c>
      <c r="AJ44" s="52">
        <v>41354009.829999998</v>
      </c>
      <c r="AK44" s="52">
        <v>33083207.84</v>
      </c>
      <c r="AL44" s="52">
        <v>7150000</v>
      </c>
      <c r="AM44" s="52">
        <v>5720000</v>
      </c>
      <c r="AN44" s="105">
        <f t="shared" si="4"/>
        <v>1.0024362170421388</v>
      </c>
      <c r="AO44" s="53">
        <v>4</v>
      </c>
      <c r="AP44" s="52">
        <v>40546799.600000001</v>
      </c>
      <c r="AQ44" s="52">
        <v>32437439.649999999</v>
      </c>
      <c r="AR44" s="105">
        <f t="shared" si="5"/>
        <v>0.98286914790796509</v>
      </c>
    </row>
    <row r="45" spans="1:44" s="26" customFormat="1" ht="27.5" thickBot="1" x14ac:dyDescent="0.35">
      <c r="A45" s="86" t="s">
        <v>70</v>
      </c>
      <c r="B45" s="60">
        <f>SUM(B46:B48)</f>
        <v>408260936.73384714</v>
      </c>
      <c r="C45" s="67">
        <v>4896</v>
      </c>
      <c r="D45" s="68">
        <v>659579653.13</v>
      </c>
      <c r="E45" s="68">
        <v>560642702.63</v>
      </c>
      <c r="F45" s="118">
        <f>D45/B45</f>
        <v>1.6155835491064681</v>
      </c>
      <c r="G45" s="119">
        <v>4816</v>
      </c>
      <c r="H45" s="68">
        <v>648364847.98000002</v>
      </c>
      <c r="I45" s="68">
        <v>551110118.32000005</v>
      </c>
      <c r="J45" s="118">
        <f t="shared" si="1"/>
        <v>1.5881138498505947</v>
      </c>
      <c r="K45" s="119">
        <v>1331</v>
      </c>
      <c r="L45" s="120">
        <v>186227951.50999999</v>
      </c>
      <c r="M45" s="120">
        <v>158293757.94</v>
      </c>
      <c r="N45" s="119">
        <v>3550</v>
      </c>
      <c r="O45" s="120">
        <v>466263321.36000001</v>
      </c>
      <c r="P45" s="120">
        <v>396323737.19999999</v>
      </c>
      <c r="Q45" s="118">
        <f>O45/B45</f>
        <v>1.1420718452521597</v>
      </c>
      <c r="R45" s="119">
        <v>337</v>
      </c>
      <c r="S45" s="120">
        <v>47467851.270000003</v>
      </c>
      <c r="T45" s="120">
        <v>40347673.5</v>
      </c>
      <c r="U45" s="119">
        <v>442</v>
      </c>
      <c r="V45" s="120">
        <v>7009309.9699999997</v>
      </c>
      <c r="W45" s="120">
        <v>5958156.0700000003</v>
      </c>
      <c r="X45" s="119">
        <v>3213</v>
      </c>
      <c r="Y45" s="120">
        <v>411786160.12</v>
      </c>
      <c r="Z45" s="120">
        <v>350017907.63</v>
      </c>
      <c r="AA45" s="118">
        <f t="shared" si="2"/>
        <v>1.0086347310481263</v>
      </c>
      <c r="AB45" s="67">
        <v>3193</v>
      </c>
      <c r="AC45" s="67">
        <v>3382</v>
      </c>
      <c r="AD45" s="68">
        <v>402590555.75</v>
      </c>
      <c r="AE45" s="68">
        <v>342201970.29000002</v>
      </c>
      <c r="AF45" s="106">
        <f t="shared" si="3"/>
        <v>0.98611089018407905</v>
      </c>
      <c r="AG45" s="67">
        <v>69</v>
      </c>
      <c r="AH45" s="68">
        <v>9746337.5899999999</v>
      </c>
      <c r="AI45" s="67">
        <v>3112</v>
      </c>
      <c r="AJ45" s="68">
        <v>412865566.69999999</v>
      </c>
      <c r="AK45" s="68">
        <v>350935728.65000004</v>
      </c>
      <c r="AL45" s="68">
        <v>215593714.36000001</v>
      </c>
      <c r="AM45" s="68">
        <v>183254656.20000002</v>
      </c>
      <c r="AN45" s="106">
        <f t="shared" si="4"/>
        <v>1.0112786444938637</v>
      </c>
      <c r="AO45" s="67">
        <v>2818</v>
      </c>
      <c r="AP45" s="68">
        <v>348326378.76999998</v>
      </c>
      <c r="AQ45" s="68">
        <v>296077419.19</v>
      </c>
      <c r="AR45" s="106">
        <f t="shared" si="5"/>
        <v>0.85319546258005186</v>
      </c>
    </row>
    <row r="46" spans="1:44" s="46" customFormat="1" x14ac:dyDescent="0.3">
      <c r="A46" s="87" t="s">
        <v>46</v>
      </c>
      <c r="B46" s="95">
        <v>109018.88791764707</v>
      </c>
      <c r="C46" s="107">
        <v>5</v>
      </c>
      <c r="D46" s="76">
        <v>99811</v>
      </c>
      <c r="E46" s="76">
        <v>84839.35</v>
      </c>
      <c r="F46" s="108">
        <f>D46/B46</f>
        <v>0.91553859983783081</v>
      </c>
      <c r="G46" s="77">
        <v>5</v>
      </c>
      <c r="H46" s="76">
        <v>99811</v>
      </c>
      <c r="I46" s="76">
        <v>84839.35</v>
      </c>
      <c r="J46" s="108">
        <f t="shared" si="1"/>
        <v>0.91553859983783081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0">O46/B46</f>
        <v>0.91553859983783081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2"/>
        <v>0.91553859983783081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3"/>
        <v>0.91553859983783081</v>
      </c>
      <c r="AG46" s="79">
        <v>0</v>
      </c>
      <c r="AH46" s="78">
        <v>0</v>
      </c>
      <c r="AI46" s="77">
        <v>5</v>
      </c>
      <c r="AJ46" s="76">
        <v>99811</v>
      </c>
      <c r="AK46" s="76">
        <v>84839.35</v>
      </c>
      <c r="AL46" s="76">
        <v>0</v>
      </c>
      <c r="AM46" s="76">
        <v>0</v>
      </c>
      <c r="AN46" s="108">
        <f t="shared" si="4"/>
        <v>0.91553859983783081</v>
      </c>
      <c r="AO46" s="77">
        <v>5</v>
      </c>
      <c r="AP46" s="76">
        <v>99811</v>
      </c>
      <c r="AQ46" s="76">
        <v>84839.35</v>
      </c>
      <c r="AR46" s="108">
        <f t="shared" si="5"/>
        <v>0.91553859983783081</v>
      </c>
    </row>
    <row r="47" spans="1:44" s="46" customFormat="1" x14ac:dyDescent="0.3">
      <c r="A47" s="88" t="s">
        <v>47</v>
      </c>
      <c r="B47" s="96">
        <v>396414428.88884127</v>
      </c>
      <c r="C47" s="146">
        <v>4759</v>
      </c>
      <c r="D47" s="42">
        <v>644974828.42999995</v>
      </c>
      <c r="E47" s="42">
        <v>548228601.72000003</v>
      </c>
      <c r="F47" s="108">
        <f t="shared" ref="F47:F48" si="11">D47/B47</f>
        <v>1.6270215749660757</v>
      </c>
      <c r="G47" s="43">
        <v>4679</v>
      </c>
      <c r="H47" s="42">
        <v>633760023.27999997</v>
      </c>
      <c r="I47" s="42">
        <v>538696017.40999997</v>
      </c>
      <c r="J47" s="108">
        <f t="shared" si="1"/>
        <v>1.5987309671256009</v>
      </c>
      <c r="K47" s="43">
        <v>1323</v>
      </c>
      <c r="L47" s="42">
        <v>184677625.50999999</v>
      </c>
      <c r="M47" s="44">
        <v>156975980.84</v>
      </c>
      <c r="N47" s="43">
        <v>3421</v>
      </c>
      <c r="O47" s="42">
        <v>453242071.08999997</v>
      </c>
      <c r="P47" s="42">
        <v>385255674.48000002</v>
      </c>
      <c r="Q47" s="108">
        <f t="shared" si="10"/>
        <v>1.1433541214946386</v>
      </c>
      <c r="R47" s="43">
        <v>325</v>
      </c>
      <c r="S47" s="42">
        <v>46486445.270000003</v>
      </c>
      <c r="T47" s="44">
        <v>39513478.399999999</v>
      </c>
      <c r="U47" s="43">
        <v>417</v>
      </c>
      <c r="V47" s="42">
        <v>6843096.0800000001</v>
      </c>
      <c r="W47" s="44">
        <v>5816874.2599999998</v>
      </c>
      <c r="X47" s="43">
        <v>3096</v>
      </c>
      <c r="Y47" s="42">
        <v>399912529.74000001</v>
      </c>
      <c r="Z47" s="44">
        <v>339925321.81999999</v>
      </c>
      <c r="AA47" s="149">
        <f t="shared" si="2"/>
        <v>1.008824352990793</v>
      </c>
      <c r="AB47" s="43">
        <v>3077</v>
      </c>
      <c r="AC47" s="45">
        <v>3263</v>
      </c>
      <c r="AD47" s="42">
        <v>392989476.98000002</v>
      </c>
      <c r="AE47" s="42">
        <v>334041053.38999999</v>
      </c>
      <c r="AF47" s="108">
        <f t="shared" si="3"/>
        <v>0.99136017344665917</v>
      </c>
      <c r="AG47" s="45">
        <v>68</v>
      </c>
      <c r="AH47" s="44">
        <v>9736386.5899999999</v>
      </c>
      <c r="AI47" s="131">
        <v>2990</v>
      </c>
      <c r="AJ47" s="42">
        <v>400602071.87</v>
      </c>
      <c r="AK47" s="76">
        <v>340511758.10000002</v>
      </c>
      <c r="AL47" s="42">
        <v>205437419.25</v>
      </c>
      <c r="AM47" s="42">
        <v>174621805.36000001</v>
      </c>
      <c r="AN47" s="108">
        <f t="shared" si="4"/>
        <v>1.010563800598522</v>
      </c>
      <c r="AO47" s="43">
        <v>2707</v>
      </c>
      <c r="AP47" s="42">
        <v>341230578.19</v>
      </c>
      <c r="AQ47" s="42">
        <v>290045988.74000001</v>
      </c>
      <c r="AR47" s="108">
        <f t="shared" si="5"/>
        <v>0.86079252752347368</v>
      </c>
    </row>
    <row r="48" spans="1:44" s="46" customFormat="1" ht="33.75" customHeight="1" thickBot="1" x14ac:dyDescent="0.35">
      <c r="A48" s="90" t="s">
        <v>48</v>
      </c>
      <c r="B48" s="98">
        <v>11737488.957088236</v>
      </c>
      <c r="C48" s="147">
        <v>132</v>
      </c>
      <c r="D48" s="47">
        <v>14505013.699999999</v>
      </c>
      <c r="E48" s="42">
        <v>12329261.560000001</v>
      </c>
      <c r="F48" s="108">
        <f t="shared" si="11"/>
        <v>1.2357850774581955</v>
      </c>
      <c r="G48" s="48">
        <v>132</v>
      </c>
      <c r="H48" s="47">
        <v>14505013.699999999</v>
      </c>
      <c r="I48" s="47">
        <v>12329261.560000001</v>
      </c>
      <c r="J48" s="108">
        <f t="shared" si="1"/>
        <v>1.2357850774581955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0"/>
        <v>1.1008691311438279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50">
        <f t="shared" si="2"/>
        <v>1.0030952466106327</v>
      </c>
      <c r="AB48" s="48">
        <v>111</v>
      </c>
      <c r="AC48" s="50">
        <v>114</v>
      </c>
      <c r="AD48" s="47">
        <v>9501267.7699999996</v>
      </c>
      <c r="AE48" s="42">
        <v>8076077.5499999998</v>
      </c>
      <c r="AF48" s="108">
        <f t="shared" si="3"/>
        <v>0.80948044379306627</v>
      </c>
      <c r="AG48" s="50">
        <v>1</v>
      </c>
      <c r="AH48" s="49">
        <v>9951</v>
      </c>
      <c r="AI48" s="48">
        <v>117</v>
      </c>
      <c r="AJ48" s="47">
        <v>12163683.83</v>
      </c>
      <c r="AK48" s="47">
        <v>10339131.199999999</v>
      </c>
      <c r="AL48" s="47">
        <v>10156295.109999999</v>
      </c>
      <c r="AM48" s="47">
        <v>8632850.8399999999</v>
      </c>
      <c r="AN48" s="108">
        <f t="shared" si="4"/>
        <v>1.0363105664652734</v>
      </c>
      <c r="AO48" s="48">
        <v>106</v>
      </c>
      <c r="AP48" s="47">
        <v>6995989.5800000001</v>
      </c>
      <c r="AQ48" s="47">
        <v>5946591.0999999996</v>
      </c>
      <c r="AR48" s="108">
        <f t="shared" si="5"/>
        <v>0.5960380116715801</v>
      </c>
    </row>
    <row r="49" spans="1:44" s="26" customFormat="1" ht="48" customHeight="1" thickBot="1" x14ac:dyDescent="0.35">
      <c r="A49" s="86" t="s">
        <v>71</v>
      </c>
      <c r="B49" s="60">
        <f>SUM(B50:B53)</f>
        <v>684328379.08536875</v>
      </c>
      <c r="C49" s="130">
        <v>3563</v>
      </c>
      <c r="D49" s="68">
        <v>1065419779.85</v>
      </c>
      <c r="E49" s="68">
        <v>799111275.23000002</v>
      </c>
      <c r="F49" s="106">
        <f>D49/B49</f>
        <v>1.5568838183709035</v>
      </c>
      <c r="G49" s="129">
        <v>3247</v>
      </c>
      <c r="H49" s="120">
        <v>814686688.99000001</v>
      </c>
      <c r="I49" s="120">
        <v>611061457.80999994</v>
      </c>
      <c r="J49" s="106">
        <f t="shared" si="1"/>
        <v>1.1904908723482432</v>
      </c>
      <c r="K49" s="119">
        <v>310</v>
      </c>
      <c r="L49" s="120">
        <v>247539748.26999992</v>
      </c>
      <c r="M49" s="120">
        <v>185654810.48999995</v>
      </c>
      <c r="N49" s="119">
        <v>3242</v>
      </c>
      <c r="O49" s="120">
        <v>677837087.59000003</v>
      </c>
      <c r="P49" s="120">
        <v>508424247.6400001</v>
      </c>
      <c r="Q49" s="118">
        <f t="shared" si="8"/>
        <v>0.99051436168109153</v>
      </c>
      <c r="R49" s="119">
        <v>7</v>
      </c>
      <c r="S49" s="120">
        <v>4075222.0199999996</v>
      </c>
      <c r="T49" s="120">
        <v>3056416.5</v>
      </c>
      <c r="U49" s="119">
        <v>52</v>
      </c>
      <c r="V49" s="120">
        <v>13038467.899999999</v>
      </c>
      <c r="W49" s="120">
        <v>9778850.9499999993</v>
      </c>
      <c r="X49" s="119">
        <v>3235</v>
      </c>
      <c r="Y49" s="120">
        <v>660723397.67000008</v>
      </c>
      <c r="Z49" s="68">
        <v>495588980.19000012</v>
      </c>
      <c r="AA49" s="118">
        <f t="shared" si="2"/>
        <v>0.96550635318249167</v>
      </c>
      <c r="AB49" s="67">
        <v>179</v>
      </c>
      <c r="AC49" s="67">
        <v>270</v>
      </c>
      <c r="AD49" s="68">
        <v>254172971.68000001</v>
      </c>
      <c r="AE49" s="68">
        <v>190629727.99000001</v>
      </c>
      <c r="AF49" s="106">
        <f t="shared" si="3"/>
        <v>0.37141959832165949</v>
      </c>
      <c r="AG49" s="67">
        <v>7</v>
      </c>
      <c r="AH49" s="68">
        <v>1905306.0799999998</v>
      </c>
      <c r="AI49" s="67">
        <v>3213</v>
      </c>
      <c r="AJ49" s="68">
        <v>631238180.45000005</v>
      </c>
      <c r="AK49" s="68">
        <v>473475066.97999996</v>
      </c>
      <c r="AL49" s="68">
        <v>149337734.70000002</v>
      </c>
      <c r="AM49" s="68">
        <v>112003300.86</v>
      </c>
      <c r="AN49" s="106">
        <f t="shared" si="4"/>
        <v>0.92241999563670618</v>
      </c>
      <c r="AO49" s="67">
        <v>3193</v>
      </c>
      <c r="AP49" s="68">
        <v>576127837.54999995</v>
      </c>
      <c r="AQ49" s="68">
        <v>432142309.84000003</v>
      </c>
      <c r="AR49" s="106">
        <f t="shared" si="5"/>
        <v>0.84188798120577291</v>
      </c>
    </row>
    <row r="50" spans="1:44" x14ac:dyDescent="0.3">
      <c r="A50" s="87" t="s">
        <v>49</v>
      </c>
      <c r="B50" s="95">
        <v>66126100.407733336</v>
      </c>
      <c r="C50" s="61">
        <v>60</v>
      </c>
      <c r="D50" s="62">
        <v>123604243.53</v>
      </c>
      <c r="E50" s="76">
        <v>92703182.520000011</v>
      </c>
      <c r="F50" s="108">
        <f t="shared" si="0"/>
        <v>1.8692202136199867</v>
      </c>
      <c r="G50" s="77">
        <v>56</v>
      </c>
      <c r="H50" s="76">
        <v>121330369.70999999</v>
      </c>
      <c r="I50" s="76">
        <v>90997777.159999996</v>
      </c>
      <c r="J50" s="108">
        <f t="shared" si="1"/>
        <v>1.8348332800796856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70663450.079999983</v>
      </c>
      <c r="P50" s="76">
        <v>52997587.399999999</v>
      </c>
      <c r="Q50" s="108">
        <f t="shared" si="8"/>
        <v>1.0686166225482732</v>
      </c>
      <c r="R50" s="77">
        <v>1</v>
      </c>
      <c r="S50" s="76">
        <v>34698.800000000003</v>
      </c>
      <c r="T50" s="78">
        <v>26024.1</v>
      </c>
      <c r="U50" s="77">
        <v>10</v>
      </c>
      <c r="V50" s="76">
        <v>3522125.15</v>
      </c>
      <c r="W50" s="78">
        <v>2641593.86</v>
      </c>
      <c r="X50" s="64">
        <v>56</v>
      </c>
      <c r="Y50" s="62">
        <v>67106626.129999988</v>
      </c>
      <c r="Z50" s="62">
        <v>50329969.439999998</v>
      </c>
      <c r="AA50" s="108">
        <f t="shared" si="2"/>
        <v>1.0148281195506879</v>
      </c>
      <c r="AB50" s="77">
        <v>57</v>
      </c>
      <c r="AC50" s="79">
        <v>67</v>
      </c>
      <c r="AD50" s="76">
        <v>66271406.399999999</v>
      </c>
      <c r="AE50" s="76">
        <v>49703554.57</v>
      </c>
      <c r="AF50" s="105">
        <f t="shared" si="3"/>
        <v>1.0021974075496771</v>
      </c>
      <c r="AG50" s="66">
        <v>2</v>
      </c>
      <c r="AH50" s="65">
        <v>240040.40000000002</v>
      </c>
      <c r="AI50" s="64">
        <v>51</v>
      </c>
      <c r="AJ50" s="76">
        <v>60572626.490000002</v>
      </c>
      <c r="AK50" s="76">
        <v>45429469.649999999</v>
      </c>
      <c r="AL50" s="62">
        <v>26362105.399999999</v>
      </c>
      <c r="AM50" s="62">
        <v>19771579.039999999</v>
      </c>
      <c r="AN50" s="105">
        <f t="shared" si="4"/>
        <v>0.91601691490212445</v>
      </c>
      <c r="AO50" s="64">
        <v>50</v>
      </c>
      <c r="AP50" s="76">
        <v>57216849.519999996</v>
      </c>
      <c r="AQ50" s="76">
        <v>42912636.949999996</v>
      </c>
      <c r="AR50" s="105">
        <f t="shared" si="5"/>
        <v>0.86526876932408037</v>
      </c>
    </row>
    <row r="51" spans="1:44" x14ac:dyDescent="0.3">
      <c r="A51" s="88" t="s">
        <v>50</v>
      </c>
      <c r="B51" s="96">
        <v>13974100.947544999</v>
      </c>
      <c r="C51" s="20">
        <v>2</v>
      </c>
      <c r="D51" s="21">
        <v>185791.93</v>
      </c>
      <c r="E51" s="42">
        <v>185791.93</v>
      </c>
      <c r="F51" s="108">
        <f t="shared" si="0"/>
        <v>1.3295447821467207E-2</v>
      </c>
      <c r="G51" s="43">
        <v>2</v>
      </c>
      <c r="H51" s="42">
        <v>185791.93</v>
      </c>
      <c r="I51" s="42">
        <v>185791.93</v>
      </c>
      <c r="J51" s="108">
        <f t="shared" si="1"/>
        <v>1.3295447821467207E-2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8"/>
        <v>1.32928143783471E-2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49">
        <f t="shared" si="2"/>
        <v>1.32928143783471E-2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3"/>
        <v>0</v>
      </c>
      <c r="AG51" s="24">
        <v>0</v>
      </c>
      <c r="AH51" s="22">
        <v>0</v>
      </c>
      <c r="AI51" s="23">
        <v>2</v>
      </c>
      <c r="AJ51" s="42">
        <v>185755.13</v>
      </c>
      <c r="AK51" s="42">
        <v>185755.13</v>
      </c>
      <c r="AL51" s="21">
        <v>0</v>
      </c>
      <c r="AM51" s="21">
        <v>0</v>
      </c>
      <c r="AN51" s="105">
        <f t="shared" si="4"/>
        <v>1.32928143783471E-2</v>
      </c>
      <c r="AO51" s="23">
        <v>2</v>
      </c>
      <c r="AP51" s="42">
        <v>185755.13</v>
      </c>
      <c r="AQ51" s="42">
        <v>185755.13</v>
      </c>
      <c r="AR51" s="105">
        <f t="shared" si="5"/>
        <v>1.32928143783471E-2</v>
      </c>
    </row>
    <row r="52" spans="1:44" x14ac:dyDescent="0.3">
      <c r="A52" s="88" t="s">
        <v>51</v>
      </c>
      <c r="B52" s="96">
        <v>386038182.59151715</v>
      </c>
      <c r="C52" s="141">
        <v>3109</v>
      </c>
      <c r="D52" s="21">
        <v>474999692.34999996</v>
      </c>
      <c r="E52" s="42">
        <v>356249762.63</v>
      </c>
      <c r="F52" s="108">
        <f t="shared" si="0"/>
        <v>1.2304474369899743</v>
      </c>
      <c r="G52" s="131">
        <v>2955</v>
      </c>
      <c r="H52" s="42">
        <v>447836530.15000004</v>
      </c>
      <c r="I52" s="42">
        <v>335877391.36000001</v>
      </c>
      <c r="J52" s="108">
        <f t="shared" si="1"/>
        <v>1.160083510764722</v>
      </c>
      <c r="K52" s="43">
        <v>152</v>
      </c>
      <c r="L52" s="42">
        <v>27132746.619999997</v>
      </c>
      <c r="M52" s="44">
        <v>20349559.590000004</v>
      </c>
      <c r="N52" s="43">
        <v>2946</v>
      </c>
      <c r="O52" s="42">
        <v>384509020.53999996</v>
      </c>
      <c r="P52" s="42">
        <v>288381759.2100001</v>
      </c>
      <c r="Q52" s="108">
        <f t="shared" si="8"/>
        <v>0.99603883211434752</v>
      </c>
      <c r="R52" s="43">
        <v>2</v>
      </c>
      <c r="S52" s="42">
        <v>30415.58</v>
      </c>
      <c r="T52" s="44">
        <v>22811.68</v>
      </c>
      <c r="U52" s="43">
        <v>8</v>
      </c>
      <c r="V52" s="42">
        <v>3811498.0000000005</v>
      </c>
      <c r="W52" s="44">
        <v>2858623.5000000005</v>
      </c>
      <c r="X52" s="23">
        <v>2944</v>
      </c>
      <c r="Y52" s="21">
        <v>380667106.96000004</v>
      </c>
      <c r="Z52" s="21">
        <v>285500324.03000009</v>
      </c>
      <c r="AA52" s="149">
        <f t="shared" si="2"/>
        <v>0.98608667257870586</v>
      </c>
      <c r="AB52" s="43">
        <v>29</v>
      </c>
      <c r="AC52" s="24">
        <v>61</v>
      </c>
      <c r="AD52" s="21">
        <v>91956569.859999999</v>
      </c>
      <c r="AE52" s="62">
        <v>68967427.229999989</v>
      </c>
      <c r="AF52" s="105">
        <f t="shared" si="3"/>
        <v>0.23820589259509342</v>
      </c>
      <c r="AG52" s="24">
        <v>2</v>
      </c>
      <c r="AH52" s="22">
        <v>1200000</v>
      </c>
      <c r="AI52" s="43">
        <v>2936</v>
      </c>
      <c r="AJ52" s="42">
        <v>381589408.23000002</v>
      </c>
      <c r="AK52" s="42">
        <v>286192049.89999998</v>
      </c>
      <c r="AL52" s="21">
        <v>93163217.75</v>
      </c>
      <c r="AM52" s="21">
        <v>69872413.239999995</v>
      </c>
      <c r="AN52" s="105">
        <f t="shared" si="4"/>
        <v>0.98847581777623128</v>
      </c>
      <c r="AO52" s="23">
        <v>2931</v>
      </c>
      <c r="AP52" s="42">
        <v>348791830.32999998</v>
      </c>
      <c r="AQ52" s="42">
        <v>261593866.49000004</v>
      </c>
      <c r="AR52" s="105">
        <f t="shared" si="5"/>
        <v>0.90351640345139361</v>
      </c>
    </row>
    <row r="53" spans="1:44" ht="27.5" thickBot="1" x14ac:dyDescent="0.35">
      <c r="A53" s="90" t="s">
        <v>52</v>
      </c>
      <c r="B53" s="98">
        <v>218189995.13857332</v>
      </c>
      <c r="C53" s="36">
        <v>392</v>
      </c>
      <c r="D53" s="32">
        <v>466630052.03999996</v>
      </c>
      <c r="E53" s="47">
        <v>349972538.15000004</v>
      </c>
      <c r="F53" s="108">
        <f t="shared" si="0"/>
        <v>2.1386409204676933</v>
      </c>
      <c r="G53" s="48">
        <v>234</v>
      </c>
      <c r="H53" s="47">
        <v>245333997.19999999</v>
      </c>
      <c r="I53" s="47">
        <v>184000497.35999995</v>
      </c>
      <c r="J53" s="108">
        <f t="shared" si="1"/>
        <v>1.1244053470196349</v>
      </c>
      <c r="K53" s="48">
        <v>155</v>
      </c>
      <c r="L53" s="47">
        <v>218303220.64999992</v>
      </c>
      <c r="M53" s="49">
        <v>163727415.14999995</v>
      </c>
      <c r="N53" s="48">
        <v>237</v>
      </c>
      <c r="O53" s="47">
        <v>222478861.84</v>
      </c>
      <c r="P53" s="47">
        <v>166859145.90000001</v>
      </c>
      <c r="Q53" s="108">
        <f t="shared" si="8"/>
        <v>1.0196565690315122</v>
      </c>
      <c r="R53" s="48">
        <v>4</v>
      </c>
      <c r="S53" s="47">
        <v>4010107.6399999997</v>
      </c>
      <c r="T53" s="49">
        <v>3007580.72</v>
      </c>
      <c r="U53" s="48">
        <v>34</v>
      </c>
      <c r="V53" s="47">
        <v>5704844.75</v>
      </c>
      <c r="W53" s="49">
        <v>4278633.59</v>
      </c>
      <c r="X53" s="34">
        <v>233</v>
      </c>
      <c r="Y53" s="32">
        <v>212763909.45000002</v>
      </c>
      <c r="Z53" s="32">
        <v>159572931.59</v>
      </c>
      <c r="AA53" s="150">
        <f t="shared" si="2"/>
        <v>0.97513137261345473</v>
      </c>
      <c r="AB53" s="48">
        <v>93</v>
      </c>
      <c r="AC53" s="35">
        <v>142</v>
      </c>
      <c r="AD53" s="32">
        <v>95944995.420000002</v>
      </c>
      <c r="AE53" s="62">
        <v>71958746.190000013</v>
      </c>
      <c r="AF53" s="105">
        <f t="shared" si="3"/>
        <v>0.43973141554480977</v>
      </c>
      <c r="AG53" s="35">
        <v>3</v>
      </c>
      <c r="AH53" s="37">
        <v>465265.68</v>
      </c>
      <c r="AI53" s="48">
        <v>224</v>
      </c>
      <c r="AJ53" s="47">
        <v>188890390.59999999</v>
      </c>
      <c r="AK53" s="47">
        <v>141667792.30000001</v>
      </c>
      <c r="AL53" s="32">
        <v>29812411.550000001</v>
      </c>
      <c r="AM53" s="32">
        <v>22359308.579999998</v>
      </c>
      <c r="AN53" s="105">
        <f t="shared" si="4"/>
        <v>0.86571517855360403</v>
      </c>
      <c r="AO53" s="34">
        <v>210</v>
      </c>
      <c r="AP53" s="47">
        <v>169933402.56999999</v>
      </c>
      <c r="AQ53" s="47">
        <v>127450051.27</v>
      </c>
      <c r="AR53" s="105">
        <f t="shared" si="5"/>
        <v>0.77883223959042958</v>
      </c>
    </row>
    <row r="54" spans="1:44" s="26" customFormat="1" ht="27.5" thickBot="1" x14ac:dyDescent="0.35">
      <c r="A54" s="86" t="s">
        <v>72</v>
      </c>
      <c r="B54" s="60">
        <f>SUM(B55:B57)</f>
        <v>1127212.6579999998</v>
      </c>
      <c r="C54" s="67">
        <v>10</v>
      </c>
      <c r="D54" s="120">
        <v>3660935.08</v>
      </c>
      <c r="E54" s="120">
        <v>2745701.3000000003</v>
      </c>
      <c r="F54" s="118">
        <f t="shared" si="0"/>
        <v>3.2477767651186196</v>
      </c>
      <c r="G54" s="119">
        <v>1</v>
      </c>
      <c r="H54" s="120">
        <v>1129660.8400000001</v>
      </c>
      <c r="I54" s="120">
        <v>847245.63</v>
      </c>
      <c r="J54" s="118">
        <f t="shared" si="1"/>
        <v>1.0021718900889065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8"/>
        <v>1.0005395450411987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2"/>
        <v>1.0005395450411987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3"/>
        <v>1.0005395450411987</v>
      </c>
      <c r="AG54" s="67">
        <v>0</v>
      </c>
      <c r="AH54" s="68">
        <v>0</v>
      </c>
      <c r="AI54" s="67">
        <v>1</v>
      </c>
      <c r="AJ54" s="68">
        <v>1127820.8400000001</v>
      </c>
      <c r="AK54" s="68">
        <v>845865.63</v>
      </c>
      <c r="AL54" s="68">
        <v>0</v>
      </c>
      <c r="AM54" s="68">
        <v>0</v>
      </c>
      <c r="AN54" s="106">
        <f t="shared" si="4"/>
        <v>1.0005395450411987</v>
      </c>
      <c r="AO54" s="67">
        <v>1</v>
      </c>
      <c r="AP54" s="68">
        <v>1127820.8400000001</v>
      </c>
      <c r="AQ54" s="68">
        <v>845865.63</v>
      </c>
      <c r="AR54" s="106">
        <f t="shared" si="5"/>
        <v>1.0005395450411987</v>
      </c>
    </row>
    <row r="55" spans="1:44" x14ac:dyDescent="0.3">
      <c r="A55" s="87" t="s">
        <v>53</v>
      </c>
      <c r="B55" s="95">
        <v>1127212.6579999998</v>
      </c>
      <c r="C55" s="61">
        <v>4</v>
      </c>
      <c r="D55" s="62">
        <v>3030195.58</v>
      </c>
      <c r="E55" s="62">
        <v>2272646.6800000002</v>
      </c>
      <c r="F55" s="105">
        <f t="shared" si="0"/>
        <v>2.6882199720649345</v>
      </c>
      <c r="G55" s="77">
        <v>1</v>
      </c>
      <c r="H55" s="76">
        <v>1129660.8400000001</v>
      </c>
      <c r="I55" s="76">
        <v>847245.63</v>
      </c>
      <c r="J55" s="105">
        <f t="shared" si="1"/>
        <v>1.0021718900889065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8"/>
        <v>1.0005395450411987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2"/>
        <v>1.0005395450411987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3"/>
        <v>1.0005395450411987</v>
      </c>
      <c r="AG55" s="66">
        <v>0</v>
      </c>
      <c r="AH55" s="65">
        <v>0</v>
      </c>
      <c r="AI55" s="80">
        <v>1</v>
      </c>
      <c r="AJ55" s="62">
        <v>1127820.8400000001</v>
      </c>
      <c r="AK55" s="62">
        <v>845865.63</v>
      </c>
      <c r="AL55" s="62">
        <v>0</v>
      </c>
      <c r="AM55" s="62">
        <v>0</v>
      </c>
      <c r="AN55" s="105">
        <f t="shared" si="4"/>
        <v>1.0005395450411987</v>
      </c>
      <c r="AO55" s="64">
        <v>1</v>
      </c>
      <c r="AP55" s="62">
        <v>1127820.8400000001</v>
      </c>
      <c r="AQ55" s="62">
        <v>845865.63</v>
      </c>
      <c r="AR55" s="105">
        <f t="shared" si="5"/>
        <v>1.0005395450411987</v>
      </c>
    </row>
    <row r="56" spans="1:44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49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23">
        <v>0</v>
      </c>
      <c r="AJ56" s="21">
        <v>0</v>
      </c>
      <c r="AK56" s="21">
        <v>0</v>
      </c>
      <c r="AL56" s="21">
        <v>0</v>
      </c>
      <c r="AM56" s="21">
        <v>0</v>
      </c>
      <c r="AN56" s="105">
        <v>0</v>
      </c>
      <c r="AO56" s="23">
        <v>0</v>
      </c>
      <c r="AP56" s="21">
        <v>0</v>
      </c>
      <c r="AQ56" s="21">
        <v>0</v>
      </c>
      <c r="AR56" s="105">
        <v>0</v>
      </c>
    </row>
    <row r="57" spans="1:44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50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4">
        <v>0</v>
      </c>
      <c r="AJ57" s="32">
        <v>0</v>
      </c>
      <c r="AK57" s="32">
        <v>0</v>
      </c>
      <c r="AL57" s="32">
        <v>0</v>
      </c>
      <c r="AM57" s="32">
        <v>0</v>
      </c>
      <c r="AN57" s="105">
        <v>0</v>
      </c>
      <c r="AO57" s="34">
        <v>0</v>
      </c>
      <c r="AP57" s="32">
        <v>0</v>
      </c>
      <c r="AQ57" s="32">
        <v>0</v>
      </c>
      <c r="AR57" s="105">
        <v>0</v>
      </c>
    </row>
    <row r="58" spans="1:44" ht="14" thickBot="1" x14ac:dyDescent="0.35">
      <c r="A58" s="86" t="s">
        <v>73</v>
      </c>
      <c r="B58" s="60">
        <f>B59</f>
        <v>190680471.96778673</v>
      </c>
      <c r="C58" s="67">
        <v>222</v>
      </c>
      <c r="D58" s="68">
        <v>198969781.54999998</v>
      </c>
      <c r="E58" s="68">
        <v>149227335.49000001</v>
      </c>
      <c r="F58" s="106">
        <f t="shared" si="0"/>
        <v>1.043472252279791</v>
      </c>
      <c r="G58" s="119">
        <v>222</v>
      </c>
      <c r="H58" s="120">
        <v>198969781.54999998</v>
      </c>
      <c r="I58" s="120">
        <v>149227335.49000001</v>
      </c>
      <c r="J58" s="106">
        <f t="shared" si="1"/>
        <v>1.043472252279791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146735122.93000007</v>
      </c>
      <c r="Q58" s="118">
        <f t="shared" si="8"/>
        <v>1.0260454541094919</v>
      </c>
      <c r="R58" s="119">
        <v>0</v>
      </c>
      <c r="S58" s="120">
        <v>0</v>
      </c>
      <c r="T58" s="120">
        <v>0</v>
      </c>
      <c r="U58" s="119">
        <v>26</v>
      </c>
      <c r="V58" s="120">
        <v>2201755.34</v>
      </c>
      <c r="W58" s="120">
        <v>1651316.5</v>
      </c>
      <c r="X58" s="119">
        <v>216</v>
      </c>
      <c r="Y58" s="120">
        <v>193445076.10999998</v>
      </c>
      <c r="Z58" s="68">
        <v>145083806.43000007</v>
      </c>
      <c r="AA58" s="118">
        <f t="shared" si="2"/>
        <v>1.0144986222956291</v>
      </c>
      <c r="AB58" s="67">
        <v>217</v>
      </c>
      <c r="AC58" s="67">
        <v>302</v>
      </c>
      <c r="AD58" s="68">
        <v>188699685.50999999</v>
      </c>
      <c r="AE58" s="68">
        <v>141524763.06</v>
      </c>
      <c r="AF58" s="106">
        <f t="shared" si="3"/>
        <v>0.98961201198347482</v>
      </c>
      <c r="AG58" s="67">
        <v>0</v>
      </c>
      <c r="AH58" s="67">
        <v>0</v>
      </c>
      <c r="AI58" s="67">
        <v>216</v>
      </c>
      <c r="AJ58" s="68">
        <v>188623503.23000002</v>
      </c>
      <c r="AK58" s="68">
        <v>141467626.24000001</v>
      </c>
      <c r="AL58" s="67">
        <v>0</v>
      </c>
      <c r="AM58" s="67">
        <v>0</v>
      </c>
      <c r="AN58" s="106">
        <f t="shared" si="4"/>
        <v>0.98921248349891744</v>
      </c>
      <c r="AO58" s="67">
        <v>216</v>
      </c>
      <c r="AP58" s="68">
        <v>188623503.23000002</v>
      </c>
      <c r="AQ58" s="68">
        <v>141467626.24000001</v>
      </c>
      <c r="AR58" s="106">
        <f t="shared" si="5"/>
        <v>0.98921248349891744</v>
      </c>
    </row>
    <row r="59" spans="1:44" ht="14" thickBot="1" x14ac:dyDescent="0.35">
      <c r="A59" s="94" t="s">
        <v>56</v>
      </c>
      <c r="B59" s="99">
        <v>190680471.96778673</v>
      </c>
      <c r="C59" s="81">
        <v>222</v>
      </c>
      <c r="D59" s="82">
        <v>198969781.54999998</v>
      </c>
      <c r="E59" s="109">
        <v>149227335.49000001</v>
      </c>
      <c r="F59" s="108">
        <f t="shared" si="0"/>
        <v>1.043472252279791</v>
      </c>
      <c r="G59" s="127">
        <v>222</v>
      </c>
      <c r="H59" s="109">
        <v>198969781.54999998</v>
      </c>
      <c r="I59" s="109">
        <v>149227335.49000001</v>
      </c>
      <c r="J59" s="108">
        <f t="shared" si="1"/>
        <v>1.043472252279791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146735122.93000007</v>
      </c>
      <c r="Q59" s="108">
        <f t="shared" si="8"/>
        <v>1.0260454541094919</v>
      </c>
      <c r="R59" s="127">
        <v>0</v>
      </c>
      <c r="S59" s="109">
        <v>0</v>
      </c>
      <c r="T59" s="128">
        <v>0</v>
      </c>
      <c r="U59" s="127">
        <v>26</v>
      </c>
      <c r="V59" s="109">
        <v>2201755.34</v>
      </c>
      <c r="W59" s="128">
        <v>1651316.5</v>
      </c>
      <c r="X59" s="83">
        <v>216</v>
      </c>
      <c r="Y59" s="82">
        <v>193445076.10999998</v>
      </c>
      <c r="Z59" s="82">
        <v>145083806.43000007</v>
      </c>
      <c r="AA59" s="156">
        <f t="shared" si="2"/>
        <v>1.0144986222956291</v>
      </c>
      <c r="AB59" s="83">
        <v>217</v>
      </c>
      <c r="AC59" s="85">
        <v>302</v>
      </c>
      <c r="AD59" s="82">
        <v>188699685.50999999</v>
      </c>
      <c r="AE59" s="82">
        <v>141524763.06</v>
      </c>
      <c r="AF59" s="105">
        <f t="shared" si="3"/>
        <v>0.98961201198347482</v>
      </c>
      <c r="AG59" s="85">
        <v>0</v>
      </c>
      <c r="AH59" s="84">
        <v>0</v>
      </c>
      <c r="AI59" s="83">
        <v>216</v>
      </c>
      <c r="AJ59" s="109">
        <v>188623503.23000002</v>
      </c>
      <c r="AK59" s="109">
        <v>141467626.24000001</v>
      </c>
      <c r="AL59" s="82">
        <v>0</v>
      </c>
      <c r="AM59" s="82">
        <v>0</v>
      </c>
      <c r="AN59" s="105">
        <f t="shared" si="4"/>
        <v>0.98921248349891744</v>
      </c>
      <c r="AO59" s="83">
        <v>216</v>
      </c>
      <c r="AP59" s="82">
        <v>188623503.23000002</v>
      </c>
      <c r="AQ59" s="82">
        <v>141467626.24000001</v>
      </c>
      <c r="AR59" s="105">
        <f t="shared" si="5"/>
        <v>0.98921248349891744</v>
      </c>
    </row>
    <row r="60" spans="1:44" ht="18" thickBot="1" x14ac:dyDescent="0.35">
      <c r="A60" s="139" t="s">
        <v>57</v>
      </c>
      <c r="B60" s="140">
        <f>SUM(B6+B28+B40+B45+B49+B54+B58)</f>
        <v>3157052320.1362071</v>
      </c>
      <c r="C60" s="133">
        <f>C58+C54+C49+C45+C40+C28+C6</f>
        <v>19217</v>
      </c>
      <c r="D60" s="134">
        <f t="shared" ref="D60:AQ60" si="12">D58+D54+D49+D45+D40+D28+D6</f>
        <v>5359444119.0200005</v>
      </c>
      <c r="E60" s="134">
        <f t="shared" si="12"/>
        <v>4029453543.2599998</v>
      </c>
      <c r="F60" s="135">
        <f>D60/B60</f>
        <v>1.6976101678254016</v>
      </c>
      <c r="G60" s="136">
        <f t="shared" si="12"/>
        <v>16905</v>
      </c>
      <c r="H60" s="137">
        <f t="shared" si="12"/>
        <v>3713748109.0500002</v>
      </c>
      <c r="I60" s="137">
        <f t="shared" si="12"/>
        <v>2794060058.75</v>
      </c>
      <c r="J60" s="135">
        <f t="shared" si="1"/>
        <v>1.1763340396239537</v>
      </c>
      <c r="K60" s="136">
        <f t="shared" si="12"/>
        <v>3393</v>
      </c>
      <c r="L60" s="137">
        <f t="shared" si="12"/>
        <v>1500349328.27</v>
      </c>
      <c r="M60" s="137">
        <f t="shared" si="12"/>
        <v>1139860959.3699999</v>
      </c>
      <c r="N60" s="136">
        <f t="shared" si="12"/>
        <v>15676</v>
      </c>
      <c r="O60" s="137">
        <f t="shared" si="12"/>
        <v>3555484320.0900002</v>
      </c>
      <c r="P60" s="137">
        <f t="shared" si="12"/>
        <v>2661643984.5699997</v>
      </c>
      <c r="Q60" s="138">
        <f>O60/B60</f>
        <v>1.1262038001120624</v>
      </c>
      <c r="R60" s="136">
        <f t="shared" si="12"/>
        <v>575</v>
      </c>
      <c r="S60" s="137">
        <f t="shared" si="12"/>
        <v>339951303.44</v>
      </c>
      <c r="T60" s="137">
        <f t="shared" si="12"/>
        <v>258756910.38</v>
      </c>
      <c r="U60" s="136">
        <f t="shared" si="12"/>
        <v>930</v>
      </c>
      <c r="V60" s="137">
        <f t="shared" si="12"/>
        <v>51045976.030000001</v>
      </c>
      <c r="W60" s="137">
        <f t="shared" si="12"/>
        <v>39117246.509999998</v>
      </c>
      <c r="X60" s="136">
        <f t="shared" si="12"/>
        <v>15101</v>
      </c>
      <c r="Y60" s="137">
        <f t="shared" si="12"/>
        <v>3164487040.6199999</v>
      </c>
      <c r="Z60" s="134">
        <f t="shared" si="12"/>
        <v>2363769827.6800003</v>
      </c>
      <c r="AA60" s="138">
        <f t="shared" si="2"/>
        <v>1.0023549563738214</v>
      </c>
      <c r="AB60" s="133">
        <f t="shared" si="12"/>
        <v>10322</v>
      </c>
      <c r="AC60" s="133">
        <f t="shared" si="12"/>
        <v>11326</v>
      </c>
      <c r="AD60" s="134">
        <f t="shared" si="12"/>
        <v>2359371812.8399997</v>
      </c>
      <c r="AE60" s="134">
        <f t="shared" si="12"/>
        <v>1761365450.6800001</v>
      </c>
      <c r="AF60" s="135">
        <f>AD60/B60</f>
        <v>0.7473337701093935</v>
      </c>
      <c r="AG60" s="133">
        <f t="shared" si="12"/>
        <v>141</v>
      </c>
      <c r="AH60" s="133">
        <f t="shared" si="12"/>
        <v>25720650.629999999</v>
      </c>
      <c r="AI60" s="133">
        <f t="shared" si="12"/>
        <v>14980</v>
      </c>
      <c r="AJ60" s="134">
        <f t="shared" si="12"/>
        <v>2982490273.9000001</v>
      </c>
      <c r="AK60" s="134">
        <f t="shared" si="12"/>
        <v>2228045675.54</v>
      </c>
      <c r="AL60" s="134">
        <f t="shared" si="12"/>
        <v>1161282217.26</v>
      </c>
      <c r="AM60" s="134">
        <f t="shared" si="12"/>
        <v>892878530.63000011</v>
      </c>
      <c r="AN60" s="135">
        <f>AJ60/B60</f>
        <v>0.94470726851030595</v>
      </c>
      <c r="AO60" s="133">
        <f t="shared" si="12"/>
        <v>14417</v>
      </c>
      <c r="AP60" s="134">
        <f t="shared" si="12"/>
        <v>2622139380.0899997</v>
      </c>
      <c r="AQ60" s="134">
        <f t="shared" si="12"/>
        <v>1951285077.95</v>
      </c>
      <c r="AR60" s="135">
        <f>AP60/B60</f>
        <v>0.8305657031293262</v>
      </c>
    </row>
    <row r="61" spans="1:44" ht="21" hidden="1" customHeight="1" x14ac:dyDescent="0.3">
      <c r="A61" s="9" t="s">
        <v>59</v>
      </c>
      <c r="B61" s="27"/>
      <c r="C61" s="9"/>
      <c r="D61" s="10"/>
      <c r="F61" s="9"/>
      <c r="K61" s="8"/>
      <c r="L61" s="8"/>
      <c r="M61" s="9"/>
      <c r="O61" s="10"/>
      <c r="P61" s="10"/>
      <c r="S61" s="9"/>
      <c r="V61" s="28"/>
      <c r="Y61" s="29"/>
      <c r="Z61" s="29"/>
      <c r="AA61" s="106" t="e">
        <f t="shared" si="2"/>
        <v>#DIV/0!</v>
      </c>
      <c r="AD61" s="10"/>
      <c r="AH61" s="9"/>
      <c r="AJ61" s="110"/>
      <c r="AK61" s="110"/>
      <c r="AL61" s="110"/>
      <c r="AM61" s="110"/>
    </row>
    <row r="62" spans="1:44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06" t="e">
        <f t="shared" si="2"/>
        <v>#DIV/0!</v>
      </c>
      <c r="AD62" s="29"/>
      <c r="AE62" s="115"/>
    </row>
    <row r="63" spans="1:44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4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P64" s="114"/>
    </row>
    <row r="65" spans="1:44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4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</row>
    <row r="67" spans="1:44" x14ac:dyDescent="0.3">
      <c r="B67" s="27"/>
      <c r="O67" s="11"/>
      <c r="P67" s="11"/>
      <c r="X67" s="28"/>
      <c r="Y67" s="29"/>
      <c r="Z67" s="29"/>
      <c r="AP67" s="25"/>
    </row>
    <row r="68" spans="1:44" x14ac:dyDescent="0.3">
      <c r="B68" s="27"/>
      <c r="X68" s="28"/>
      <c r="Y68" s="29"/>
      <c r="Z68" s="29"/>
    </row>
    <row r="69" spans="1:44" x14ac:dyDescent="0.3">
      <c r="B69" s="27"/>
      <c r="X69" s="28"/>
      <c r="Y69" s="29"/>
      <c r="Z69" s="29"/>
    </row>
    <row r="70" spans="1:44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P70" s="25"/>
      <c r="AQ70" s="25"/>
    </row>
    <row r="71" spans="1:44" x14ac:dyDescent="0.3">
      <c r="B71" s="27"/>
      <c r="X71" s="28"/>
      <c r="Y71" s="29"/>
      <c r="Z71" s="29"/>
    </row>
    <row r="72" spans="1:44" x14ac:dyDescent="0.3">
      <c r="B72" s="27"/>
      <c r="X72" s="28"/>
      <c r="Y72" s="29"/>
      <c r="Z72" s="29"/>
    </row>
    <row r="73" spans="1:44" x14ac:dyDescent="0.3">
      <c r="B73" s="27"/>
      <c r="X73" s="28"/>
      <c r="Y73" s="29"/>
      <c r="Z73" s="29"/>
      <c r="AJ73" s="28"/>
      <c r="AK73" s="28"/>
      <c r="AL73" s="28"/>
      <c r="AM73" s="28"/>
    </row>
    <row r="74" spans="1:44" x14ac:dyDescent="0.3">
      <c r="B74" s="27"/>
      <c r="O74" s="11"/>
      <c r="P74" s="11"/>
      <c r="X74" s="28"/>
      <c r="Y74" s="29"/>
      <c r="Z74" s="29"/>
      <c r="AP74" s="148"/>
    </row>
    <row r="75" spans="1:44" x14ac:dyDescent="0.3">
      <c r="B75" s="27"/>
      <c r="X75" s="28"/>
      <c r="Y75" s="29"/>
      <c r="Z75" s="29"/>
      <c r="AD75" s="28"/>
      <c r="AE75" s="28"/>
    </row>
    <row r="76" spans="1:44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4" x14ac:dyDescent="0.3">
      <c r="B77" s="27"/>
      <c r="X77" s="28"/>
      <c r="Y77" s="29"/>
      <c r="Z77" s="29"/>
      <c r="AD77" s="28"/>
    </row>
    <row r="78" spans="1:44" x14ac:dyDescent="0.3">
      <c r="B78" s="27"/>
      <c r="X78" s="28"/>
      <c r="Y78" s="29"/>
      <c r="Z78" s="29"/>
    </row>
    <row r="79" spans="1:44" x14ac:dyDescent="0.3">
      <c r="B79" s="27"/>
      <c r="X79" s="28"/>
      <c r="Y79" s="29"/>
      <c r="Z79" s="29"/>
    </row>
    <row r="80" spans="1:44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grudnia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2024-03-15T12:37:13Z</dcterms:modified>
</cp:coreProperties>
</file>