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c\30W LASER HEAD - GRANT\Rozpowszechnianie wyników\"/>
    </mc:Choice>
  </mc:AlternateContent>
  <xr:revisionPtr revIDLastSave="0" documentId="13_ncr:1_{CDC30098-143D-4616-ACAA-76707481FA51}" xr6:coauthVersionLast="47" xr6:coauthVersionMax="47" xr10:uidLastSave="{00000000-0000-0000-0000-000000000000}"/>
  <bookViews>
    <workbookView xWindow="13485" yWindow="-18270" windowWidth="29040" windowHeight="17520" xr2:uid="{D91F1C56-FFC6-47FB-AF1D-82ADAEFA1E6F}"/>
  </bookViews>
  <sheets>
    <sheet name="&quot;STEP-DOWN&quot;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I13" i="1"/>
  <c r="P12" i="1"/>
  <c r="I12" i="1"/>
  <c r="P11" i="1"/>
  <c r="I11" i="1"/>
  <c r="P10" i="1"/>
  <c r="I10" i="1"/>
  <c r="P17" i="1"/>
  <c r="I17" i="1"/>
  <c r="K17" i="1" s="1"/>
  <c r="P16" i="1"/>
  <c r="I16" i="1"/>
  <c r="K16" i="1" s="1"/>
  <c r="P15" i="1"/>
  <c r="I15" i="1"/>
  <c r="K15" i="1" s="1"/>
  <c r="P14" i="1"/>
  <c r="I14" i="1"/>
  <c r="J14" i="1" s="1"/>
  <c r="P9" i="1"/>
  <c r="I9" i="1"/>
  <c r="P5" i="1"/>
  <c r="I5" i="1"/>
  <c r="P4" i="1"/>
  <c r="I4" i="1"/>
  <c r="P8" i="1"/>
  <c r="I8" i="1"/>
  <c r="P7" i="1"/>
  <c r="I7" i="1"/>
  <c r="P3" i="1"/>
  <c r="I3" i="1"/>
  <c r="K3" i="1" s="1"/>
  <c r="P6" i="1"/>
  <c r="I6" i="1"/>
  <c r="J6" i="1" s="1"/>
  <c r="P2" i="1"/>
  <c r="I2" i="1"/>
  <c r="J2" i="1" s="1"/>
  <c r="J17" i="1" l="1"/>
  <c r="L17" i="1" s="1"/>
  <c r="K14" i="1"/>
  <c r="N14" i="1" s="1"/>
  <c r="J12" i="1"/>
  <c r="K12" i="1"/>
  <c r="N12" i="1" s="1"/>
  <c r="J10" i="1"/>
  <c r="K10" i="1"/>
  <c r="M10" i="1" s="1"/>
  <c r="J13" i="1"/>
  <c r="K13" i="1"/>
  <c r="J11" i="1"/>
  <c r="K11" i="1"/>
  <c r="J16" i="1"/>
  <c r="L16" i="1" s="1"/>
  <c r="J15" i="1"/>
  <c r="L15" i="1" s="1"/>
  <c r="M14" i="1"/>
  <c r="J9" i="1"/>
  <c r="K9" i="1"/>
  <c r="J3" i="1"/>
  <c r="L3" i="1" s="1"/>
  <c r="J5" i="1"/>
  <c r="K5" i="1"/>
  <c r="J4" i="1"/>
  <c r="K4" i="1"/>
  <c r="K8" i="1"/>
  <c r="J8" i="1"/>
  <c r="J7" i="1"/>
  <c r="K7" i="1"/>
  <c r="K2" i="1"/>
  <c r="N2" i="1" s="1"/>
  <c r="K6" i="1"/>
  <c r="M6" i="1" s="1"/>
  <c r="M12" i="1" l="1"/>
  <c r="L11" i="1"/>
  <c r="L14" i="1"/>
  <c r="O14" i="1" s="1"/>
  <c r="Q14" i="1" s="1"/>
  <c r="N17" i="1"/>
  <c r="M11" i="1"/>
  <c r="M17" i="1"/>
  <c r="M2" i="1"/>
  <c r="M9" i="1"/>
  <c r="N10" i="1"/>
  <c r="L13" i="1"/>
  <c r="L2" i="1"/>
  <c r="M13" i="1"/>
  <c r="L12" i="1"/>
  <c r="L10" i="1"/>
  <c r="N13" i="1"/>
  <c r="N11" i="1"/>
  <c r="M16" i="1"/>
  <c r="N16" i="1"/>
  <c r="N9" i="1"/>
  <c r="M7" i="1"/>
  <c r="M4" i="1"/>
  <c r="L8" i="1"/>
  <c r="N5" i="1"/>
  <c r="N15" i="1"/>
  <c r="M15" i="1"/>
  <c r="L9" i="1"/>
  <c r="L5" i="1"/>
  <c r="N3" i="1"/>
  <c r="M3" i="1"/>
  <c r="M5" i="1"/>
  <c r="N4" i="1"/>
  <c r="L4" i="1"/>
  <c r="M8" i="1"/>
  <c r="N8" i="1"/>
  <c r="L7" i="1"/>
  <c r="N7" i="1"/>
  <c r="L6" i="1"/>
  <c r="N6" i="1"/>
  <c r="O12" i="1" l="1"/>
  <c r="Q12" i="1" s="1"/>
  <c r="O17" i="1"/>
  <c r="Q17" i="1" s="1"/>
  <c r="O2" i="1"/>
  <c r="Q2" i="1" s="1"/>
  <c r="O13" i="1"/>
  <c r="Q13" i="1" s="1"/>
  <c r="O11" i="1"/>
  <c r="Q11" i="1" s="1"/>
  <c r="O5" i="1"/>
  <c r="Q5" i="1" s="1"/>
  <c r="O10" i="1"/>
  <c r="Q10" i="1" s="1"/>
  <c r="O9" i="1"/>
  <c r="Q9" i="1" s="1"/>
  <c r="O4" i="1"/>
  <c r="Q4" i="1" s="1"/>
  <c r="O16" i="1"/>
  <c r="Q16" i="1" s="1"/>
  <c r="O8" i="1"/>
  <c r="Q8" i="1" s="1"/>
  <c r="O7" i="1"/>
  <c r="Q7" i="1" s="1"/>
  <c r="O15" i="1"/>
  <c r="Q15" i="1" s="1"/>
  <c r="O3" i="1"/>
  <c r="Q3" i="1" s="1"/>
  <c r="O6" i="1"/>
  <c r="Q6" i="1" s="1"/>
</calcChain>
</file>

<file path=xl/sharedStrings.xml><?xml version="1.0" encoding="utf-8"?>
<sst xmlns="http://schemas.openxmlformats.org/spreadsheetml/2006/main" count="17" uniqueCount="17">
  <si>
    <t>Uin [V]</t>
  </si>
  <si>
    <t>Iout [A]</t>
  </si>
  <si>
    <t>L [uH]</t>
  </si>
  <si>
    <t>T [us]</t>
  </si>
  <si>
    <t>ton [us]</t>
  </si>
  <si>
    <t>Uout [V]</t>
  </si>
  <si>
    <t>ILmin [A]</t>
  </si>
  <si>
    <t>ILmax [A]</t>
  </si>
  <si>
    <t>Pkey_on [W]</t>
  </si>
  <si>
    <t>Pkey_off [W]</t>
  </si>
  <si>
    <r>
      <t>Rkey_on [</t>
    </r>
    <r>
      <rPr>
        <sz val="11"/>
        <color theme="1"/>
        <rFont val="Calibri"/>
        <family val="2"/>
        <charset val="238"/>
      </rPr>
      <t>Ω</t>
    </r>
    <r>
      <rPr>
        <i/>
        <sz val="11"/>
        <color theme="1"/>
        <rFont val="Calibri"/>
        <family val="2"/>
        <charset val="238"/>
      </rPr>
      <t>]</t>
    </r>
  </si>
  <si>
    <r>
      <t>Rkey_off [</t>
    </r>
    <r>
      <rPr>
        <sz val="11"/>
        <color theme="1"/>
        <rFont val="Calibri"/>
        <family val="2"/>
        <charset val="238"/>
      </rPr>
      <t>Ω</t>
    </r>
    <r>
      <rPr>
        <i/>
        <sz val="11"/>
        <color theme="1"/>
        <rFont val="Calibri"/>
        <family val="2"/>
        <charset val="238"/>
      </rPr>
      <t>]</t>
    </r>
  </si>
  <si>
    <r>
      <t>RL [</t>
    </r>
    <r>
      <rPr>
        <sz val="11"/>
        <color theme="1"/>
        <rFont val="Calibri"/>
        <family val="2"/>
        <charset val="238"/>
      </rPr>
      <t>Ω</t>
    </r>
    <r>
      <rPr>
        <i/>
        <sz val="11"/>
        <color theme="1"/>
        <rFont val="Calibri"/>
        <family val="2"/>
        <charset val="238"/>
      </rPr>
      <t>]</t>
    </r>
  </si>
  <si>
    <t>PL [W]</t>
  </si>
  <si>
    <t>Ptotal [W]</t>
  </si>
  <si>
    <t>sprawność</t>
  </si>
  <si>
    <t>Pout [W]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</si>
</sst>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right"/>
    </xf>
    <xf numFmtId="2" fontId="0" fillId="0" borderId="0" xfId="0" applyNumberFormat="1"/>
    <xf numFmtId="2" fontId="4" fillId="0" borderId="0" xfId="0" applyNumberFormat="1" applyFont="1"/>
    <xf numFmtId="49" fontId="1" fillId="3" borderId="0" xfId="0" applyNumberFormat="1" applyFont="1" applyFill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right"/>
    </xf>
  </cellXfs>
  <cellStyles count="1">
    <cellStyle name="Normalny" xfId="0" builtinId="0"/>
  </cellStyles>
  <dxfs count="19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A5D951-78BF-4B53-8931-FB49F63112AE}" name="Tabela1" displayName="Tabela1" ref="A1:Q17" totalsRowShown="0" headerRowDxfId="0" dataDxfId="1">
  <autoFilter ref="A1:Q17" xr:uid="{EEA5D951-78BF-4B53-8931-FB49F63112AE}"/>
  <tableColumns count="17">
    <tableColumn id="1" xr3:uid="{A4E73E88-9338-4BF2-89B3-AFE2DDEF7160}" name="Uin [V]" dataDxfId="18"/>
    <tableColumn id="2" xr3:uid="{E8216855-7F51-424D-A9AC-3EB4EAA83976}" name="Uout [V]" dataDxfId="17"/>
    <tableColumn id="3" xr3:uid="{F47537F1-BA32-4172-8A4A-68856F18ECCF}" name="Iout [A]" dataDxfId="16"/>
    <tableColumn id="4" xr3:uid="{5F30C76D-5335-4573-AD42-727F2BBDD17A}" name="T [us]" dataDxfId="15"/>
    <tableColumn id="5" xr3:uid="{77764077-51A7-4DF3-BAF2-66B48EDA9B76}" name="L [uH]" dataDxfId="14"/>
    <tableColumn id="6" xr3:uid="{F962D24F-E66E-45FF-8F4D-5AB5A355339C}" name="Rkey_on [Ω]" dataDxfId="13"/>
    <tableColumn id="7" xr3:uid="{3A6DA847-5B75-4488-A933-CCCAB3D0A9E7}" name="Rkey_off [Ω]" dataDxfId="12"/>
    <tableColumn id="8" xr3:uid="{12DD2AD0-065C-4CF3-9791-DBF9F865F779}" name="RL [Ω]" dataDxfId="11"/>
    <tableColumn id="9" xr3:uid="{2D63FD92-4A71-4494-A2BD-1AB7F219113F}" name="ton [us]" dataDxfId="10">
      <calculatedColumnFormula>$D2*$B2/$A2</calculatedColumnFormula>
    </tableColumn>
    <tableColumn id="10" xr3:uid="{A1998842-2684-4A4A-9442-3C4EB95F007E}" name="ILmin [A]" dataDxfId="9">
      <calculatedColumnFormula>$C2-($D2-$I2)*$B2/(2*$E2)</calculatedColumnFormula>
    </tableColumn>
    <tableColumn id="11" xr3:uid="{60D2014E-58C0-46A9-8C6E-9531FD83CE5F}" name="ILmax [A]" dataDxfId="8">
      <calculatedColumnFormula>$C2+($D2-$I2)*$B2/(2*$E2)</calculatedColumnFormula>
    </tableColumn>
    <tableColumn id="12" xr3:uid="{77364B8B-E650-40C5-A188-F4CA972AE861}" name="Pkey_on [W]" dataDxfId="7">
      <calculatedColumnFormula>$F2*$I2/$D2/3*($J2*$J2+$J2*$K2+$K2*$K2)</calculatedColumnFormula>
    </tableColumn>
    <tableColumn id="13" xr3:uid="{4AB11A0A-3545-40DA-976A-E19D385A906F}" name="Pkey_off [W]" dataDxfId="6">
      <calculatedColumnFormula>$G2*($D2-$I2)/$D2/3*($J2*$J2+$J2*$K2+$K2*$K2)</calculatedColumnFormula>
    </tableColumn>
    <tableColumn id="14" xr3:uid="{DF617402-F127-4B2F-A9DC-19B4B6747BFD}" name="PL [W]" dataDxfId="5">
      <calculatedColumnFormula>$H2*($D2-$I2)/$D2/3*($J2*$J2+$J2*$K2+$K2*$K2)</calculatedColumnFormula>
    </tableColumn>
    <tableColumn id="15" xr3:uid="{B2B71EBB-FAAB-4D00-AA81-C92682577BEE}" name="Ptotal [W]" dataDxfId="4">
      <calculatedColumnFormula>$L2+$M2+$N2</calculatedColumnFormula>
    </tableColumn>
    <tableColumn id="16" xr3:uid="{1436820A-6A97-4BEF-88D9-6334DAF93964}" name="Pout [W]" dataDxfId="3">
      <calculatedColumnFormula>$B2*$C2</calculatedColumnFormula>
    </tableColumn>
    <tableColumn id="17" xr3:uid="{0D7116D6-367A-4167-A9DD-6B85DBEF629F}" name="sprawność" dataDxfId="2">
      <calculatedColumnFormula>$P2/($P2+$O2)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52A73-DD61-4BFA-9F71-1A9553DC49AD}">
  <dimension ref="A1:Q17"/>
  <sheetViews>
    <sheetView tabSelected="1" workbookViewId="0">
      <selection sqref="A1:Q1"/>
    </sheetView>
  </sheetViews>
  <sheetFormatPr defaultRowHeight="15" x14ac:dyDescent="0.25"/>
  <cols>
    <col min="1" max="1" width="9.5703125" customWidth="1"/>
    <col min="2" max="2" width="11" customWidth="1"/>
    <col min="3" max="3" width="10.140625" customWidth="1"/>
    <col min="4" max="4" width="8.28515625" customWidth="1"/>
    <col min="5" max="5" width="8.5703125" customWidth="1"/>
    <col min="6" max="6" width="14.42578125" customWidth="1"/>
    <col min="7" max="7" width="14.7109375" customWidth="1"/>
    <col min="8" max="8" width="9" customWidth="1"/>
    <col min="9" max="9" width="10.28515625" customWidth="1"/>
    <col min="10" max="10" width="11.28515625" customWidth="1"/>
    <col min="11" max="11" width="11.85546875" customWidth="1"/>
    <col min="12" max="12" width="14.5703125" customWidth="1"/>
    <col min="13" max="13" width="14.85546875" customWidth="1"/>
    <col min="14" max="14" width="9.140625" customWidth="1"/>
    <col min="15" max="15" width="12.42578125" customWidth="1"/>
    <col min="16" max="16" width="11.28515625" customWidth="1"/>
    <col min="17" max="17" width="12.85546875" customWidth="1"/>
  </cols>
  <sheetData>
    <row r="1" spans="1:17" s="1" customFormat="1" x14ac:dyDescent="0.25">
      <c r="A1" s="5" t="s">
        <v>0</v>
      </c>
      <c r="B1" s="5" t="s">
        <v>5</v>
      </c>
      <c r="C1" s="5" t="s">
        <v>1</v>
      </c>
      <c r="D1" s="6" t="s">
        <v>3</v>
      </c>
      <c r="E1" s="5" t="s">
        <v>2</v>
      </c>
      <c r="F1" s="6" t="s">
        <v>10</v>
      </c>
      <c r="G1" s="6" t="s">
        <v>11</v>
      </c>
      <c r="H1" s="6" t="s">
        <v>12</v>
      </c>
      <c r="I1" s="7" t="s">
        <v>4</v>
      </c>
      <c r="J1" s="8" t="s">
        <v>6</v>
      </c>
      <c r="K1" s="8" t="s">
        <v>7</v>
      </c>
      <c r="L1" s="7" t="s">
        <v>8</v>
      </c>
      <c r="M1" s="7" t="s">
        <v>9</v>
      </c>
      <c r="N1" s="7" t="s">
        <v>13</v>
      </c>
      <c r="O1" s="7" t="s">
        <v>14</v>
      </c>
      <c r="P1" s="7" t="s">
        <v>16</v>
      </c>
      <c r="Q1" s="7" t="s">
        <v>15</v>
      </c>
    </row>
    <row r="2" spans="1:17" x14ac:dyDescent="0.25">
      <c r="A2" s="3">
        <v>21.6</v>
      </c>
      <c r="B2" s="3">
        <v>5.5</v>
      </c>
      <c r="C2" s="2">
        <v>4</v>
      </c>
      <c r="D2" s="2">
        <v>2</v>
      </c>
      <c r="E2" s="2">
        <v>10</v>
      </c>
      <c r="F2" s="2">
        <v>0.06</v>
      </c>
      <c r="G2" s="2">
        <v>0.04</v>
      </c>
      <c r="H2" s="2">
        <v>0.02</v>
      </c>
      <c r="I2" s="2">
        <f t="shared" ref="I2:I9" si="0">$D2*$B2/$A2</f>
        <v>0.50925925925925919</v>
      </c>
      <c r="J2" s="2">
        <f t="shared" ref="J2:J9" si="1">$C2-($D2-$I2)*$B2/(2*$E2)</f>
        <v>3.5900462962962965</v>
      </c>
      <c r="K2" s="2">
        <f t="shared" ref="K2:K9" si="2">$C2+($D2-$I2)*$B2/(2*$E2)</f>
        <v>4.409953703703704</v>
      </c>
      <c r="L2" s="3">
        <f t="shared" ref="L2:L9" si="3">$F2*$I2/$D2/3*($J2*$J2+$J2*$K2+$K2*$K2)</f>
        <v>0.24530031594027049</v>
      </c>
      <c r="M2" s="3">
        <f t="shared" ref="M2:M9" si="4">$G2*($D2-$I2)/$D2/3*($J2*$J2+$J2*$K2+$K2*$K2)</f>
        <v>0.47870728322889161</v>
      </c>
      <c r="N2" s="3">
        <f t="shared" ref="N2:N9" si="5">$H2*($D2-$I2)/$D2/3*($J2*$J2+$J2*$K2+$K2*$K2)</f>
        <v>0.23935364161444581</v>
      </c>
      <c r="O2" s="4">
        <f t="shared" ref="O2:O9" si="6">$L2+$M2+$N2</f>
        <v>0.96336124078360796</v>
      </c>
      <c r="P2" s="3">
        <f t="shared" ref="P2:P9" si="7">$B2*$C2</f>
        <v>22</v>
      </c>
      <c r="Q2" s="3">
        <f t="shared" ref="Q2:Q9" si="8">$P2/($P2+$O2)</f>
        <v>0.95804789940452395</v>
      </c>
    </row>
    <row r="3" spans="1:17" x14ac:dyDescent="0.25">
      <c r="A3" s="3">
        <v>21.6</v>
      </c>
      <c r="B3" s="3">
        <v>20.5</v>
      </c>
      <c r="C3" s="2">
        <v>4</v>
      </c>
      <c r="D3" s="2">
        <v>2</v>
      </c>
      <c r="E3" s="2">
        <v>10</v>
      </c>
      <c r="F3" s="2">
        <v>0.06</v>
      </c>
      <c r="G3" s="2">
        <v>0.04</v>
      </c>
      <c r="H3" s="2">
        <v>0.02</v>
      </c>
      <c r="I3" s="2">
        <f t="shared" si="0"/>
        <v>1.8981481481481479</v>
      </c>
      <c r="J3" s="2">
        <f t="shared" si="1"/>
        <v>3.8956018518518518</v>
      </c>
      <c r="K3" s="2">
        <f t="shared" si="2"/>
        <v>4.1043981481481486</v>
      </c>
      <c r="L3" s="3">
        <f t="shared" si="3"/>
        <v>0.91131798977166989</v>
      </c>
      <c r="M3" s="3">
        <f t="shared" si="4"/>
        <v>3.2599993130043553E-2</v>
      </c>
      <c r="N3" s="3">
        <f t="shared" si="5"/>
        <v>1.6299996565021777E-2</v>
      </c>
      <c r="O3" s="4">
        <f t="shared" si="6"/>
        <v>0.96021797946673526</v>
      </c>
      <c r="P3" s="3">
        <f t="shared" si="7"/>
        <v>82</v>
      </c>
      <c r="Q3" s="3">
        <f t="shared" si="8"/>
        <v>0.98842556103571966</v>
      </c>
    </row>
    <row r="4" spans="1:17" x14ac:dyDescent="0.25">
      <c r="A4" s="3">
        <v>24</v>
      </c>
      <c r="B4" s="3">
        <v>5.5</v>
      </c>
      <c r="C4" s="2">
        <v>4</v>
      </c>
      <c r="D4" s="2">
        <v>2</v>
      </c>
      <c r="E4" s="2">
        <v>10</v>
      </c>
      <c r="F4" s="2">
        <v>0.06</v>
      </c>
      <c r="G4" s="2">
        <v>0.04</v>
      </c>
      <c r="H4" s="2">
        <v>0.02</v>
      </c>
      <c r="I4" s="2">
        <f t="shared" si="0"/>
        <v>0.45833333333333331</v>
      </c>
      <c r="J4" s="2">
        <f t="shared" si="1"/>
        <v>3.5760416666666668</v>
      </c>
      <c r="K4" s="2">
        <f t="shared" si="2"/>
        <v>4.4239583333333332</v>
      </c>
      <c r="L4" s="3">
        <f t="shared" si="3"/>
        <v>0.22082381139684604</v>
      </c>
      <c r="M4" s="3">
        <f t="shared" si="4"/>
        <v>0.49518066798080634</v>
      </c>
      <c r="N4" s="3">
        <f t="shared" si="5"/>
        <v>0.24759033399040317</v>
      </c>
      <c r="O4" s="4">
        <f t="shared" si="6"/>
        <v>0.96359481336805552</v>
      </c>
      <c r="P4" s="3">
        <f t="shared" si="7"/>
        <v>22</v>
      </c>
      <c r="Q4" s="3">
        <f t="shared" si="8"/>
        <v>0.95803815468791031</v>
      </c>
    </row>
    <row r="5" spans="1:17" x14ac:dyDescent="0.25">
      <c r="A5" s="3">
        <v>24</v>
      </c>
      <c r="B5" s="3">
        <v>20.5</v>
      </c>
      <c r="C5" s="2">
        <v>4</v>
      </c>
      <c r="D5" s="2">
        <v>2</v>
      </c>
      <c r="E5" s="2">
        <v>10</v>
      </c>
      <c r="F5" s="2">
        <v>0.06</v>
      </c>
      <c r="G5" s="2">
        <v>0.04</v>
      </c>
      <c r="H5" s="2">
        <v>0.02</v>
      </c>
      <c r="I5" s="2">
        <f t="shared" si="0"/>
        <v>1.7083333333333333</v>
      </c>
      <c r="J5" s="2">
        <f t="shared" si="1"/>
        <v>3.7010416666666668</v>
      </c>
      <c r="K5" s="2">
        <f t="shared" si="2"/>
        <v>4.2989583333333332</v>
      </c>
      <c r="L5" s="3">
        <f t="shared" si="3"/>
        <v>0.82152684145326971</v>
      </c>
      <c r="M5" s="3">
        <f t="shared" si="4"/>
        <v>9.3507120165412835E-2</v>
      </c>
      <c r="N5" s="3">
        <f t="shared" si="5"/>
        <v>4.6753560082706418E-2</v>
      </c>
      <c r="O5" s="4">
        <f t="shared" si="6"/>
        <v>0.96178752170138893</v>
      </c>
      <c r="P5" s="3">
        <f t="shared" si="7"/>
        <v>82</v>
      </c>
      <c r="Q5" s="3">
        <f t="shared" si="8"/>
        <v>0.98840686115339793</v>
      </c>
    </row>
    <row r="6" spans="1:17" x14ac:dyDescent="0.25">
      <c r="A6" s="3">
        <v>26.4</v>
      </c>
      <c r="B6" s="3">
        <v>5.5</v>
      </c>
      <c r="C6" s="2">
        <v>4</v>
      </c>
      <c r="D6" s="2">
        <v>2</v>
      </c>
      <c r="E6" s="2">
        <v>10</v>
      </c>
      <c r="F6" s="2">
        <v>0.06</v>
      </c>
      <c r="G6" s="2">
        <v>0.04</v>
      </c>
      <c r="H6" s="2">
        <v>0.02</v>
      </c>
      <c r="I6" s="2">
        <f t="shared" si="0"/>
        <v>0.41666666666666669</v>
      </c>
      <c r="J6" s="2">
        <f t="shared" si="1"/>
        <v>3.5645833333333332</v>
      </c>
      <c r="K6" s="2">
        <f t="shared" si="2"/>
        <v>4.4354166666666668</v>
      </c>
      <c r="L6" s="3">
        <f t="shared" si="3"/>
        <v>0.20078994864004632</v>
      </c>
      <c r="M6" s="3">
        <f t="shared" si="4"/>
        <v>0.5086678698881173</v>
      </c>
      <c r="N6" s="3">
        <f t="shared" si="5"/>
        <v>0.25433393494405865</v>
      </c>
      <c r="O6" s="4">
        <f t="shared" si="6"/>
        <v>0.96379175347222223</v>
      </c>
      <c r="P6" s="3">
        <f t="shared" si="7"/>
        <v>22</v>
      </c>
      <c r="Q6" s="3">
        <f t="shared" si="8"/>
        <v>0.95802993844313655</v>
      </c>
    </row>
    <row r="7" spans="1:17" x14ac:dyDescent="0.25">
      <c r="A7" s="3">
        <v>26.4</v>
      </c>
      <c r="B7" s="3">
        <v>20.5</v>
      </c>
      <c r="C7" s="2">
        <v>4</v>
      </c>
      <c r="D7" s="2">
        <v>2</v>
      </c>
      <c r="E7" s="2">
        <v>10</v>
      </c>
      <c r="F7" s="2">
        <v>0.06</v>
      </c>
      <c r="G7" s="2">
        <v>0.04</v>
      </c>
      <c r="H7" s="2">
        <v>0.02</v>
      </c>
      <c r="I7" s="2">
        <f t="shared" si="0"/>
        <v>1.5530303030303032</v>
      </c>
      <c r="J7" s="2">
        <f t="shared" si="1"/>
        <v>3.5418560606060607</v>
      </c>
      <c r="K7" s="2">
        <f t="shared" si="2"/>
        <v>4.4581439393939393</v>
      </c>
      <c r="L7" s="3">
        <f t="shared" si="3"/>
        <v>0.74871429190808303</v>
      </c>
      <c r="M7" s="3">
        <f t="shared" si="4"/>
        <v>0.14365575031732319</v>
      </c>
      <c r="N7" s="3">
        <f t="shared" si="5"/>
        <v>7.1827875158661597E-2</v>
      </c>
      <c r="O7" s="4">
        <f t="shared" si="6"/>
        <v>0.96419791738406779</v>
      </c>
      <c r="P7" s="3">
        <f t="shared" si="7"/>
        <v>82</v>
      </c>
      <c r="Q7" s="3">
        <f t="shared" si="8"/>
        <v>0.98837814452995476</v>
      </c>
    </row>
    <row r="8" spans="1:17" x14ac:dyDescent="0.25">
      <c r="A8" s="3">
        <v>26.4</v>
      </c>
      <c r="B8" s="3">
        <v>5.5</v>
      </c>
      <c r="C8" s="2">
        <v>4</v>
      </c>
      <c r="D8" s="2">
        <v>2</v>
      </c>
      <c r="E8" s="2">
        <v>4.7</v>
      </c>
      <c r="F8" s="2">
        <v>0.06</v>
      </c>
      <c r="G8" s="2">
        <v>0.04</v>
      </c>
      <c r="H8" s="2">
        <v>0.02</v>
      </c>
      <c r="I8" s="2">
        <f t="shared" si="0"/>
        <v>0.41666666666666669</v>
      </c>
      <c r="J8" s="2">
        <f t="shared" si="1"/>
        <v>3.0735815602836882</v>
      </c>
      <c r="K8" s="2">
        <f t="shared" si="2"/>
        <v>4.9264184397163122</v>
      </c>
      <c r="L8" s="3">
        <f t="shared" si="3"/>
        <v>0.20357604635602672</v>
      </c>
      <c r="M8" s="3">
        <f t="shared" si="4"/>
        <v>0.51572598410193426</v>
      </c>
      <c r="N8" s="3">
        <f t="shared" si="5"/>
        <v>0.25786299205096713</v>
      </c>
      <c r="O8" s="4">
        <f t="shared" si="6"/>
        <v>0.97716502250892812</v>
      </c>
      <c r="P8" s="3">
        <f t="shared" si="7"/>
        <v>22</v>
      </c>
      <c r="Q8" s="3">
        <f t="shared" si="8"/>
        <v>0.95747234171179618</v>
      </c>
    </row>
    <row r="9" spans="1:17" x14ac:dyDescent="0.25">
      <c r="A9" s="3">
        <v>26.4</v>
      </c>
      <c r="B9" s="3">
        <v>20.5</v>
      </c>
      <c r="C9" s="2">
        <v>4</v>
      </c>
      <c r="D9" s="2">
        <v>2</v>
      </c>
      <c r="E9" s="2">
        <v>4.7</v>
      </c>
      <c r="F9" s="2">
        <v>0.06</v>
      </c>
      <c r="G9" s="2">
        <v>0.04</v>
      </c>
      <c r="H9" s="2">
        <v>0.02</v>
      </c>
      <c r="I9" s="2">
        <f t="shared" si="0"/>
        <v>1.5530303030303032</v>
      </c>
      <c r="J9" s="2">
        <f t="shared" si="1"/>
        <v>3.0252256608639594</v>
      </c>
      <c r="K9" s="2">
        <f t="shared" si="2"/>
        <v>4.9747743391360411</v>
      </c>
      <c r="L9" s="3">
        <f t="shared" si="3"/>
        <v>0.76021120662945552</v>
      </c>
      <c r="M9" s="3">
        <f t="shared" si="4"/>
        <v>0.1458616624102044</v>
      </c>
      <c r="N9" s="3">
        <f t="shared" si="5"/>
        <v>7.2930831205102201E-2</v>
      </c>
      <c r="O9" s="4">
        <f t="shared" si="6"/>
        <v>0.97900370024476213</v>
      </c>
      <c r="P9" s="3">
        <f t="shared" si="7"/>
        <v>82</v>
      </c>
      <c r="Q9" s="3">
        <f t="shared" si="8"/>
        <v>0.9882017901325818</v>
      </c>
    </row>
    <row r="10" spans="1:17" x14ac:dyDescent="0.25">
      <c r="A10" s="3">
        <v>21.6</v>
      </c>
      <c r="B10" s="3">
        <v>5.5</v>
      </c>
      <c r="C10" s="2">
        <v>8</v>
      </c>
      <c r="D10" s="2">
        <v>2</v>
      </c>
      <c r="E10" s="2">
        <v>4.7</v>
      </c>
      <c r="F10" s="2">
        <v>0.06</v>
      </c>
      <c r="G10" s="2">
        <v>0.04</v>
      </c>
      <c r="H10" s="2">
        <v>0.01</v>
      </c>
      <c r="I10" s="2">
        <f t="shared" ref="I10:I17" si="9">$D10*$B10/$A10</f>
        <v>0.50925925925925919</v>
      </c>
      <c r="J10" s="2">
        <f t="shared" ref="J10:J17" si="10">$C10-($D10-$I10)*$B10/(2*$E10)</f>
        <v>7.1277580772261624</v>
      </c>
      <c r="K10" s="2">
        <f t="shared" ref="K10:K17" si="11">$C10+($D10-$I10)*$B10/(2*$E10)</f>
        <v>8.8722419227738385</v>
      </c>
      <c r="L10" s="3">
        <f t="shared" ref="L10:L17" si="12">$F10*$I10/$D10/3*($J10*$J10+$J10*$K10+$K10*$K10)</f>
        <v>0.98165225263439182</v>
      </c>
      <c r="M10" s="3">
        <f t="shared" ref="M10:M17" si="13">$G10*($D10-$I10)/$D10/3*($J10*$J10+$J10*$K10+$K10*$K10)</f>
        <v>1.9157092445349955</v>
      </c>
      <c r="N10" s="3">
        <f t="shared" ref="N10:N17" si="14">$H10*($D10-$I10)/$D10/3*($J10*$J10+$J10*$K10+$K10*$K10)</f>
        <v>0.47892731113374887</v>
      </c>
      <c r="O10" s="4">
        <f t="shared" ref="O10:O17" si="15">$L10+$M10+$N10</f>
        <v>3.3762888083031362</v>
      </c>
      <c r="P10" s="3">
        <f t="shared" ref="P10:P17" si="16">$B10*$C10</f>
        <v>44</v>
      </c>
      <c r="Q10" s="3">
        <f t="shared" ref="Q10:Q17" si="17">$P10/($P10+$O10)</f>
        <v>0.92873462879364643</v>
      </c>
    </row>
    <row r="11" spans="1:17" x14ac:dyDescent="0.25">
      <c r="A11" s="3">
        <v>21.6</v>
      </c>
      <c r="B11" s="3">
        <v>20.5</v>
      </c>
      <c r="C11" s="2">
        <v>8</v>
      </c>
      <c r="D11" s="2">
        <v>2</v>
      </c>
      <c r="E11" s="2">
        <v>4.7</v>
      </c>
      <c r="F11" s="2">
        <v>0.06</v>
      </c>
      <c r="G11" s="2">
        <v>0.04</v>
      </c>
      <c r="H11" s="2">
        <v>0.01</v>
      </c>
      <c r="I11" s="2">
        <f t="shared" si="9"/>
        <v>1.8981481481481479</v>
      </c>
      <c r="J11" s="2">
        <f t="shared" si="10"/>
        <v>7.7778762805358541</v>
      </c>
      <c r="K11" s="2">
        <f t="shared" si="11"/>
        <v>8.222123719464145</v>
      </c>
      <c r="L11" s="3">
        <f t="shared" si="12"/>
        <v>3.6453809707484672</v>
      </c>
      <c r="M11" s="3">
        <f t="shared" si="13"/>
        <v>0.13040387212433571</v>
      </c>
      <c r="N11" s="3">
        <f t="shared" si="14"/>
        <v>3.2600968031083928E-2</v>
      </c>
      <c r="O11" s="4">
        <f t="shared" si="15"/>
        <v>3.8083858109038871</v>
      </c>
      <c r="P11" s="3">
        <f t="shared" si="16"/>
        <v>164</v>
      </c>
      <c r="Q11" s="3">
        <f t="shared" si="17"/>
        <v>0.97730515198927304</v>
      </c>
    </row>
    <row r="12" spans="1:17" x14ac:dyDescent="0.25">
      <c r="A12" s="3">
        <v>24</v>
      </c>
      <c r="B12" s="3">
        <v>5.5</v>
      </c>
      <c r="C12" s="2">
        <v>8</v>
      </c>
      <c r="D12" s="2">
        <v>2</v>
      </c>
      <c r="E12" s="2">
        <v>4.7</v>
      </c>
      <c r="F12" s="2">
        <v>0.06</v>
      </c>
      <c r="G12" s="2">
        <v>0.04</v>
      </c>
      <c r="H12" s="2">
        <v>0.01</v>
      </c>
      <c r="I12" s="2">
        <f t="shared" si="9"/>
        <v>0.45833333333333331</v>
      </c>
      <c r="J12" s="2">
        <f t="shared" si="10"/>
        <v>7.0979609929078009</v>
      </c>
      <c r="K12" s="2">
        <f t="shared" si="11"/>
        <v>8.9020390070921991</v>
      </c>
      <c r="L12" s="3">
        <f t="shared" si="12"/>
        <v>0.88372934086394761</v>
      </c>
      <c r="M12" s="3">
        <f t="shared" si="13"/>
        <v>1.9816960976949132</v>
      </c>
      <c r="N12" s="3">
        <f t="shared" si="14"/>
        <v>0.49542402442372829</v>
      </c>
      <c r="O12" s="4">
        <f t="shared" si="15"/>
        <v>3.3608494629825891</v>
      </c>
      <c r="P12" s="3">
        <f t="shared" si="16"/>
        <v>44</v>
      </c>
      <c r="Q12" s="3">
        <f t="shared" si="17"/>
        <v>0.92903739056434287</v>
      </c>
    </row>
    <row r="13" spans="1:17" x14ac:dyDescent="0.25">
      <c r="A13" s="3">
        <v>24</v>
      </c>
      <c r="B13" s="3">
        <v>20.5</v>
      </c>
      <c r="C13" s="2">
        <v>8</v>
      </c>
      <c r="D13" s="2">
        <v>2</v>
      </c>
      <c r="E13" s="2">
        <v>4.7</v>
      </c>
      <c r="F13" s="2">
        <v>0.06</v>
      </c>
      <c r="G13" s="2">
        <v>0.04</v>
      </c>
      <c r="H13" s="2">
        <v>0.01</v>
      </c>
      <c r="I13" s="2">
        <f t="shared" si="9"/>
        <v>1.7083333333333333</v>
      </c>
      <c r="J13" s="2">
        <f t="shared" si="10"/>
        <v>7.3639184397163122</v>
      </c>
      <c r="K13" s="2">
        <f t="shared" si="11"/>
        <v>8.6360815602836887</v>
      </c>
      <c r="L13" s="3">
        <f t="shared" si="12"/>
        <v>3.2869119124186046</v>
      </c>
      <c r="M13" s="3">
        <f t="shared" si="13"/>
        <v>0.37412005507203644</v>
      </c>
      <c r="N13" s="3">
        <f t="shared" si="14"/>
        <v>9.353001376800911E-2</v>
      </c>
      <c r="O13" s="4">
        <f t="shared" si="15"/>
        <v>3.7545619812586501</v>
      </c>
      <c r="P13" s="3">
        <f t="shared" si="16"/>
        <v>164</v>
      </c>
      <c r="Q13" s="3">
        <f t="shared" si="17"/>
        <v>0.97761871905648612</v>
      </c>
    </row>
    <row r="14" spans="1:17" x14ac:dyDescent="0.25">
      <c r="A14" s="3">
        <v>26.4</v>
      </c>
      <c r="B14" s="3">
        <v>5.5</v>
      </c>
      <c r="C14" s="2">
        <v>8</v>
      </c>
      <c r="D14" s="2">
        <v>2</v>
      </c>
      <c r="E14" s="2">
        <v>4.7</v>
      </c>
      <c r="F14" s="2">
        <v>0.06</v>
      </c>
      <c r="G14" s="2">
        <v>0.04</v>
      </c>
      <c r="H14" s="2">
        <v>0.01</v>
      </c>
      <c r="I14" s="2">
        <f t="shared" si="9"/>
        <v>0.41666666666666669</v>
      </c>
      <c r="J14" s="2">
        <f t="shared" si="10"/>
        <v>7.0735815602836878</v>
      </c>
      <c r="K14" s="2">
        <f t="shared" si="11"/>
        <v>8.9264184397163113</v>
      </c>
      <c r="L14" s="3">
        <f t="shared" si="12"/>
        <v>0.80357604635602653</v>
      </c>
      <c r="M14" s="3">
        <f t="shared" si="13"/>
        <v>2.0357259841019335</v>
      </c>
      <c r="N14" s="3">
        <f t="shared" si="14"/>
        <v>0.50893149602548338</v>
      </c>
      <c r="O14" s="4">
        <f t="shared" si="15"/>
        <v>3.3482335264834435</v>
      </c>
      <c r="P14" s="3">
        <f t="shared" si="16"/>
        <v>44</v>
      </c>
      <c r="Q14" s="3">
        <f t="shared" si="17"/>
        <v>0.92928493257070166</v>
      </c>
    </row>
    <row r="15" spans="1:17" x14ac:dyDescent="0.25">
      <c r="A15" s="3">
        <v>26.4</v>
      </c>
      <c r="B15" s="3">
        <v>20.5</v>
      </c>
      <c r="C15" s="2">
        <v>8</v>
      </c>
      <c r="D15" s="2">
        <v>2</v>
      </c>
      <c r="E15" s="2">
        <v>4.7</v>
      </c>
      <c r="F15" s="2">
        <v>0.06</v>
      </c>
      <c r="G15" s="2">
        <v>0.04</v>
      </c>
      <c r="H15" s="2">
        <v>0.01</v>
      </c>
      <c r="I15" s="2">
        <f t="shared" si="9"/>
        <v>1.5530303030303032</v>
      </c>
      <c r="J15" s="2">
        <f t="shared" si="10"/>
        <v>7.0252256608639589</v>
      </c>
      <c r="K15" s="2">
        <f t="shared" si="11"/>
        <v>8.9747743391360402</v>
      </c>
      <c r="L15" s="3">
        <f t="shared" si="12"/>
        <v>2.9965748429930916</v>
      </c>
      <c r="M15" s="3">
        <f t="shared" si="13"/>
        <v>0.57495257150111323</v>
      </c>
      <c r="N15" s="3">
        <f t="shared" si="14"/>
        <v>0.14373814287527831</v>
      </c>
      <c r="O15" s="4">
        <f t="shared" si="15"/>
        <v>3.7152655573694831</v>
      </c>
      <c r="P15" s="3">
        <f t="shared" si="16"/>
        <v>164</v>
      </c>
      <c r="Q15" s="3">
        <f t="shared" si="17"/>
        <v>0.97784777941934786</v>
      </c>
    </row>
    <row r="16" spans="1:17" x14ac:dyDescent="0.25">
      <c r="A16" s="3">
        <v>26.4</v>
      </c>
      <c r="B16" s="3">
        <v>5.5</v>
      </c>
      <c r="C16" s="2">
        <v>8</v>
      </c>
      <c r="D16" s="2">
        <v>2</v>
      </c>
      <c r="E16" s="2">
        <v>2.2000000000000002</v>
      </c>
      <c r="F16" s="2">
        <v>0.06</v>
      </c>
      <c r="G16" s="2">
        <v>0.04</v>
      </c>
      <c r="H16" s="2">
        <v>0.01</v>
      </c>
      <c r="I16" s="2">
        <f t="shared" si="9"/>
        <v>0.41666666666666669</v>
      </c>
      <c r="J16" s="2">
        <f t="shared" si="10"/>
        <v>6.0208333333333339</v>
      </c>
      <c r="K16" s="2">
        <f t="shared" si="11"/>
        <v>9.9791666666666661</v>
      </c>
      <c r="L16" s="3">
        <f t="shared" si="12"/>
        <v>0.81632125289351853</v>
      </c>
      <c r="M16" s="3">
        <f t="shared" si="13"/>
        <v>2.0680138406635802</v>
      </c>
      <c r="N16" s="3">
        <f t="shared" si="14"/>
        <v>0.51700346016589505</v>
      </c>
      <c r="O16" s="4">
        <f t="shared" si="15"/>
        <v>3.4013385537229937</v>
      </c>
      <c r="P16" s="3">
        <f t="shared" si="16"/>
        <v>44</v>
      </c>
      <c r="Q16" s="3">
        <f t="shared" si="17"/>
        <v>0.92824382902461633</v>
      </c>
    </row>
    <row r="17" spans="1:17" x14ac:dyDescent="0.25">
      <c r="A17" s="3">
        <v>26.4</v>
      </c>
      <c r="B17" s="3">
        <v>20.5</v>
      </c>
      <c r="C17" s="2">
        <v>8</v>
      </c>
      <c r="D17" s="2">
        <v>2</v>
      </c>
      <c r="E17" s="2">
        <v>2.2000000000000002</v>
      </c>
      <c r="F17" s="2">
        <v>0.06</v>
      </c>
      <c r="G17" s="2">
        <v>0.04</v>
      </c>
      <c r="H17" s="2">
        <v>0.01</v>
      </c>
      <c r="I17" s="2">
        <f t="shared" si="9"/>
        <v>1.5530303030303032</v>
      </c>
      <c r="J17" s="2">
        <f t="shared" si="10"/>
        <v>5.9175275482093674</v>
      </c>
      <c r="K17" s="2">
        <f t="shared" si="11"/>
        <v>10.082472451790633</v>
      </c>
      <c r="L17" s="3">
        <f t="shared" si="12"/>
        <v>3.0491683151557356</v>
      </c>
      <c r="M17" s="3">
        <f t="shared" si="13"/>
        <v>0.58504367672906776</v>
      </c>
      <c r="N17" s="3">
        <f t="shared" si="14"/>
        <v>0.14626091918226694</v>
      </c>
      <c r="O17" s="4">
        <f t="shared" si="15"/>
        <v>3.7804729110670703</v>
      </c>
      <c r="P17" s="3">
        <f t="shared" si="16"/>
        <v>164</v>
      </c>
      <c r="Q17" s="3">
        <f t="shared" si="17"/>
        <v>0.97746774195188413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"STEP-DOWN"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Karolina Bednarska</cp:lastModifiedBy>
  <dcterms:created xsi:type="dcterms:W3CDTF">2019-07-08T13:05:20Z</dcterms:created>
  <dcterms:modified xsi:type="dcterms:W3CDTF">2024-06-24T13:49:20Z</dcterms:modified>
</cp:coreProperties>
</file>